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\RekomendasiBeasiswa\Data\ManualPerhitungan\"/>
    </mc:Choice>
  </mc:AlternateContent>
  <xr:revisionPtr revIDLastSave="0" documentId="13_ncr:1_{1D9E4713-67D2-491D-8C66-D14C29EE4B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Vi_1" sheetId="4" r:id="rId2"/>
    <sheet name="Vi_2" sheetId="5" r:id="rId3"/>
    <sheet name="Vi_3" sheetId="6" r:id="rId4"/>
    <sheet name="Vi_4" sheetId="7" r:id="rId5"/>
    <sheet name="Vi_5" sheetId="8" r:id="rId6"/>
  </sheets>
  <definedNames>
    <definedName name="_xlnm._FilterDatabase" localSheetId="0" hidden="1">Sheet1!$B$157:$N$157</definedName>
    <definedName name="_xlnm._FilterDatabase" localSheetId="2" hidden="1">Vi_2!$AS$1:$AU$1</definedName>
    <definedName name="_xlnm._FilterDatabase" localSheetId="3" hidden="1">Vi_3!$B$27:$N$27</definedName>
  </definedNames>
  <calcPr calcId="181029"/>
</workbook>
</file>

<file path=xl/calcChain.xml><?xml version="1.0" encoding="utf-8"?>
<calcChain xmlns="http://schemas.openxmlformats.org/spreadsheetml/2006/main">
  <c r="BC233" i="8" l="1"/>
  <c r="BC234" i="8"/>
  <c r="BC235" i="8"/>
  <c r="BC236" i="8"/>
  <c r="BC237" i="8"/>
  <c r="BC238" i="8"/>
  <c r="BC239" i="8"/>
  <c r="BC240" i="8"/>
  <c r="BC241" i="8"/>
  <c r="BC242" i="8"/>
  <c r="BC243" i="8"/>
  <c r="BC244" i="8"/>
  <c r="BC245" i="8"/>
  <c r="BC246" i="8"/>
  <c r="BC247" i="8"/>
  <c r="BC248" i="8"/>
  <c r="BC249" i="8"/>
  <c r="BC250" i="8"/>
  <c r="BC158" i="8"/>
  <c r="BC159" i="8"/>
  <c r="BC160" i="8"/>
  <c r="BC161" i="8"/>
  <c r="BC162" i="8"/>
  <c r="BC163" i="8"/>
  <c r="BC164" i="8"/>
  <c r="BC165" i="8"/>
  <c r="BC166" i="8"/>
  <c r="BC167" i="8"/>
  <c r="BC168" i="8"/>
  <c r="BC169" i="8"/>
  <c r="BC170" i="8"/>
  <c r="BC171" i="8"/>
  <c r="BC172" i="8"/>
  <c r="BC173" i="8"/>
  <c r="BC174" i="8"/>
  <c r="BC175" i="8"/>
  <c r="AV55" i="8"/>
  <c r="AV30" i="8"/>
  <c r="AV29" i="8"/>
  <c r="AV54" i="8" s="1"/>
  <c r="AV28" i="8"/>
  <c r="AV53" i="8" s="1"/>
  <c r="AW27" i="8"/>
  <c r="AW52" i="8" s="1"/>
  <c r="AW77" i="8" s="1"/>
  <c r="AW102" i="8" s="1"/>
  <c r="AW127" i="8" s="1"/>
  <c r="AW152" i="8" s="1"/>
  <c r="AW177" i="8" s="1"/>
  <c r="AW202" i="8" s="1"/>
  <c r="AW227" i="8" s="1"/>
  <c r="AW252" i="8" s="1"/>
  <c r="AW277" i="8" s="1"/>
  <c r="AV27" i="8"/>
  <c r="AV52" i="8" s="1"/>
  <c r="AV77" i="8" s="1"/>
  <c r="AV102" i="8" s="1"/>
  <c r="AV127" i="8" s="1"/>
  <c r="AV152" i="8" s="1"/>
  <c r="AV177" i="8" s="1"/>
  <c r="AV202" i="8" s="1"/>
  <c r="AV227" i="8" s="1"/>
  <c r="AV252" i="8" s="1"/>
  <c r="AV277" i="8" s="1"/>
  <c r="AV26" i="8"/>
  <c r="AU4" i="8"/>
  <c r="AQ4" i="8"/>
  <c r="AM4" i="8"/>
  <c r="AI4" i="8"/>
  <c r="AE4" i="8"/>
  <c r="AA4" i="8"/>
  <c r="W4" i="8"/>
  <c r="S4" i="8"/>
  <c r="O4" i="8"/>
  <c r="K4" i="8"/>
  <c r="G4" i="8"/>
  <c r="C4" i="8"/>
  <c r="AU2" i="8"/>
  <c r="AQ2" i="8"/>
  <c r="AM2" i="8"/>
  <c r="AI2" i="8"/>
  <c r="AE2" i="8"/>
  <c r="AA2" i="8"/>
  <c r="W2" i="8"/>
  <c r="S2" i="8"/>
  <c r="O2" i="8"/>
  <c r="K2" i="8"/>
  <c r="G2" i="8"/>
  <c r="C2" i="8"/>
  <c r="AV54" i="7"/>
  <c r="AV79" i="7" s="1"/>
  <c r="AV104" i="7" s="1"/>
  <c r="AV52" i="7"/>
  <c r="AV77" i="7" s="1"/>
  <c r="AV102" i="7" s="1"/>
  <c r="AV127" i="7" s="1"/>
  <c r="AV152" i="7" s="1"/>
  <c r="AV177" i="7" s="1"/>
  <c r="AV202" i="7" s="1"/>
  <c r="AV227" i="7" s="1"/>
  <c r="AV252" i="7" s="1"/>
  <c r="AV277" i="7" s="1"/>
  <c r="AV30" i="7"/>
  <c r="AV29" i="7"/>
  <c r="AV28" i="7"/>
  <c r="AW27" i="7"/>
  <c r="AW52" i="7" s="1"/>
  <c r="AW77" i="7" s="1"/>
  <c r="AW102" i="7" s="1"/>
  <c r="AW127" i="7" s="1"/>
  <c r="AW152" i="7" s="1"/>
  <c r="AW177" i="7" s="1"/>
  <c r="AW202" i="7" s="1"/>
  <c r="AW227" i="7" s="1"/>
  <c r="AW252" i="7" s="1"/>
  <c r="AW277" i="7" s="1"/>
  <c r="AV27" i="7"/>
  <c r="AV26" i="7"/>
  <c r="AV51" i="7" s="1"/>
  <c r="AV76" i="7" s="1"/>
  <c r="AV101" i="7" s="1"/>
  <c r="AV126" i="7" s="1"/>
  <c r="AV151" i="7" s="1"/>
  <c r="AV176" i="7" s="1"/>
  <c r="AU6" i="7"/>
  <c r="AQ6" i="7"/>
  <c r="AM6" i="7"/>
  <c r="AI6" i="7"/>
  <c r="AE6" i="7"/>
  <c r="AA6" i="7"/>
  <c r="W6" i="7"/>
  <c r="S6" i="7"/>
  <c r="O6" i="7"/>
  <c r="K6" i="7"/>
  <c r="G6" i="7"/>
  <c r="C6" i="7"/>
  <c r="AU4" i="7"/>
  <c r="AQ4" i="7"/>
  <c r="AM4" i="7"/>
  <c r="AI4" i="7"/>
  <c r="AE4" i="7"/>
  <c r="AA4" i="7"/>
  <c r="W4" i="7"/>
  <c r="S4" i="7"/>
  <c r="O4" i="7"/>
  <c r="K4" i="7"/>
  <c r="G4" i="7"/>
  <c r="C4" i="7"/>
  <c r="AU2" i="7"/>
  <c r="AQ2" i="7"/>
  <c r="AM2" i="7"/>
  <c r="AI2" i="7"/>
  <c r="AE2" i="7"/>
  <c r="AA2" i="7"/>
  <c r="W2" i="7"/>
  <c r="S2" i="7"/>
  <c r="O2" i="7"/>
  <c r="K2" i="7"/>
  <c r="G2" i="7"/>
  <c r="C2" i="7"/>
  <c r="C2" i="6"/>
  <c r="G2" i="6"/>
  <c r="K2" i="6"/>
  <c r="C4" i="6"/>
  <c r="G4" i="6"/>
  <c r="K4" i="6"/>
  <c r="C6" i="6"/>
  <c r="G6" i="6"/>
  <c r="K6" i="6"/>
  <c r="C8" i="6"/>
  <c r="G8" i="6"/>
  <c r="K8" i="6"/>
  <c r="AV54" i="6"/>
  <c r="AV52" i="6"/>
  <c r="AV77" i="6" s="1"/>
  <c r="AV102" i="6" s="1"/>
  <c r="AV127" i="6" s="1"/>
  <c r="AV152" i="6" s="1"/>
  <c r="AV177" i="6" s="1"/>
  <c r="AV202" i="6" s="1"/>
  <c r="AV227" i="6" s="1"/>
  <c r="AV252" i="6" s="1"/>
  <c r="AV277" i="6" s="1"/>
  <c r="AV30" i="6"/>
  <c r="AV29" i="6"/>
  <c r="AV28" i="6"/>
  <c r="AW27" i="6"/>
  <c r="AW52" i="6" s="1"/>
  <c r="AW77" i="6" s="1"/>
  <c r="AW102" i="6" s="1"/>
  <c r="AW127" i="6" s="1"/>
  <c r="AW152" i="6" s="1"/>
  <c r="AW177" i="6" s="1"/>
  <c r="AW202" i="6" s="1"/>
  <c r="AW227" i="6" s="1"/>
  <c r="AW252" i="6" s="1"/>
  <c r="AW277" i="6" s="1"/>
  <c r="AV27" i="6"/>
  <c r="AV26" i="6"/>
  <c r="AV51" i="6" s="1"/>
  <c r="AV76" i="6" s="1"/>
  <c r="AV101" i="6" s="1"/>
  <c r="AV126" i="6" s="1"/>
  <c r="AV151" i="6" s="1"/>
  <c r="AV176" i="6" s="1"/>
  <c r="AU8" i="6"/>
  <c r="AQ8" i="6"/>
  <c r="AM8" i="6"/>
  <c r="AI8" i="6"/>
  <c r="AE8" i="6"/>
  <c r="AA8" i="6"/>
  <c r="W8" i="6"/>
  <c r="S8" i="6"/>
  <c r="O8" i="6"/>
  <c r="AU6" i="6"/>
  <c r="AQ6" i="6"/>
  <c r="AM6" i="6"/>
  <c r="AI6" i="6"/>
  <c r="AE6" i="6"/>
  <c r="AA6" i="6"/>
  <c r="W6" i="6"/>
  <c r="S6" i="6"/>
  <c r="O6" i="6"/>
  <c r="AU4" i="6"/>
  <c r="AQ4" i="6"/>
  <c r="AM4" i="6"/>
  <c r="AI4" i="6"/>
  <c r="AE4" i="6"/>
  <c r="AA4" i="6"/>
  <c r="W4" i="6"/>
  <c r="S4" i="6"/>
  <c r="O4" i="6"/>
  <c r="AU2" i="6"/>
  <c r="AQ2" i="6"/>
  <c r="AM2" i="6"/>
  <c r="AI2" i="6"/>
  <c r="AE2" i="6"/>
  <c r="AA2" i="6"/>
  <c r="W2" i="6"/>
  <c r="S2" i="6"/>
  <c r="O2" i="6"/>
  <c r="AV30" i="5"/>
  <c r="AV29" i="5"/>
  <c r="AV54" i="5" s="1"/>
  <c r="AV28" i="5"/>
  <c r="AW27" i="5"/>
  <c r="AW52" i="5" s="1"/>
  <c r="AW77" i="5" s="1"/>
  <c r="AW102" i="5" s="1"/>
  <c r="AW127" i="5" s="1"/>
  <c r="AW152" i="5" s="1"/>
  <c r="AW177" i="5" s="1"/>
  <c r="AW202" i="5" s="1"/>
  <c r="AW227" i="5" s="1"/>
  <c r="AW252" i="5" s="1"/>
  <c r="AW277" i="5" s="1"/>
  <c r="AV27" i="5"/>
  <c r="AV52" i="5" s="1"/>
  <c r="AV77" i="5" s="1"/>
  <c r="AV102" i="5" s="1"/>
  <c r="AV127" i="5" s="1"/>
  <c r="AV152" i="5" s="1"/>
  <c r="AV177" i="5" s="1"/>
  <c r="AV202" i="5" s="1"/>
  <c r="AV227" i="5" s="1"/>
  <c r="AV252" i="5" s="1"/>
  <c r="AV277" i="5" s="1"/>
  <c r="AV26" i="5"/>
  <c r="AV51" i="5" s="1"/>
  <c r="AV76" i="5" s="1"/>
  <c r="AV101" i="5" s="1"/>
  <c r="AV126" i="5" s="1"/>
  <c r="AV151" i="5" s="1"/>
  <c r="AV176" i="5" s="1"/>
  <c r="AV277" i="4"/>
  <c r="AV252" i="4"/>
  <c r="AV227" i="4"/>
  <c r="AV202" i="4"/>
  <c r="AV177" i="4"/>
  <c r="AV152" i="4"/>
  <c r="AV127" i="4"/>
  <c r="AV102" i="4"/>
  <c r="AV77" i="4"/>
  <c r="AV52" i="4"/>
  <c r="AV27" i="4"/>
  <c r="AV26" i="4"/>
  <c r="AV51" i="4" s="1"/>
  <c r="AV76" i="4" s="1"/>
  <c r="AV101" i="4" s="1"/>
  <c r="AV126" i="4" s="1"/>
  <c r="AV151" i="4" s="1"/>
  <c r="AV176" i="4" s="1"/>
  <c r="AV201" i="4" s="1"/>
  <c r="AV226" i="4" s="1"/>
  <c r="AV251" i="4" s="1"/>
  <c r="AV276" i="4" s="1"/>
  <c r="C2" i="5"/>
  <c r="G2" i="5"/>
  <c r="K2" i="5"/>
  <c r="O2" i="5"/>
  <c r="S2" i="5"/>
  <c r="W2" i="5"/>
  <c r="AA2" i="5"/>
  <c r="AE2" i="5"/>
  <c r="AI2" i="5"/>
  <c r="AM2" i="5"/>
  <c r="AQ2" i="5"/>
  <c r="AU2" i="5"/>
  <c r="C4" i="5"/>
  <c r="G4" i="5"/>
  <c r="K4" i="5"/>
  <c r="O4" i="5"/>
  <c r="S4" i="5"/>
  <c r="W4" i="5"/>
  <c r="AA4" i="5"/>
  <c r="AE4" i="5"/>
  <c r="AI4" i="5"/>
  <c r="AM4" i="5"/>
  <c r="AQ4" i="5"/>
  <c r="AU4" i="5"/>
  <c r="AV51" i="8" l="1"/>
  <c r="AV79" i="8"/>
  <c r="AV78" i="8"/>
  <c r="AV80" i="8"/>
  <c r="AV201" i="7"/>
  <c r="AV129" i="7"/>
  <c r="AV55" i="7"/>
  <c r="AV53" i="7"/>
  <c r="AV201" i="6"/>
  <c r="AV79" i="6"/>
  <c r="AV53" i="6"/>
  <c r="AV55" i="6"/>
  <c r="AV53" i="5"/>
  <c r="AV55" i="5"/>
  <c r="AV201" i="5"/>
  <c r="AV79" i="5"/>
  <c r="C6" i="5"/>
  <c r="G6" i="5"/>
  <c r="K6" i="5"/>
  <c r="O6" i="5"/>
  <c r="S6" i="5"/>
  <c r="W6" i="5"/>
  <c r="AA6" i="5"/>
  <c r="AE6" i="5"/>
  <c r="AI6" i="5"/>
  <c r="AM6" i="5"/>
  <c r="AQ6" i="5"/>
  <c r="AU6" i="5"/>
  <c r="AX178" i="8"/>
  <c r="BB2" i="8"/>
  <c r="S190" i="1"/>
  <c r="U193" i="1"/>
  <c r="U190" i="1"/>
  <c r="U166" i="1"/>
  <c r="T172" i="1"/>
  <c r="AX253" i="7"/>
  <c r="T121" i="1"/>
  <c r="AX178" i="6"/>
  <c r="S109" i="1"/>
  <c r="AY229" i="5"/>
  <c r="AY8" i="7"/>
  <c r="U143" i="1"/>
  <c r="AY283" i="7"/>
  <c r="U139" i="1"/>
  <c r="AY261" i="6"/>
  <c r="U85" i="1"/>
  <c r="AY256" i="5"/>
  <c r="AY5" i="7"/>
  <c r="T152" i="1"/>
  <c r="AY158" i="6"/>
  <c r="AX228" i="5"/>
  <c r="U88" i="1"/>
  <c r="T83" i="1"/>
  <c r="AY10" i="6"/>
  <c r="AY282" i="8"/>
  <c r="AY279" i="8"/>
  <c r="AY56" i="8"/>
  <c r="S172" i="1"/>
  <c r="T178" i="1"/>
  <c r="AY232" i="8"/>
  <c r="AX228" i="8"/>
  <c r="AY4" i="8"/>
  <c r="S176" i="1"/>
  <c r="S158" i="1"/>
  <c r="U181" i="1"/>
  <c r="T190" i="1"/>
  <c r="T160" i="1"/>
  <c r="S151" i="1"/>
  <c r="U131" i="1"/>
  <c r="AY8" i="6"/>
  <c r="U91" i="1"/>
  <c r="BA52" i="5"/>
  <c r="AY256" i="8"/>
  <c r="T164" i="1"/>
  <c r="T173" i="1"/>
  <c r="T130" i="1"/>
  <c r="U82" i="1"/>
  <c r="AY259" i="7"/>
  <c r="U119" i="1"/>
  <c r="U154" i="1"/>
  <c r="AY186" i="6"/>
  <c r="U101" i="1"/>
  <c r="AY231" i="7"/>
  <c r="U146" i="1"/>
  <c r="U116" i="1"/>
  <c r="S98" i="1"/>
  <c r="S103" i="1"/>
  <c r="U80" i="1"/>
  <c r="S92" i="1"/>
  <c r="S191" i="1"/>
  <c r="T94" i="1"/>
  <c r="AY205" i="7"/>
  <c r="T91" i="1"/>
  <c r="U133" i="1"/>
  <c r="U110" i="1"/>
  <c r="BB2" i="5"/>
  <c r="T194" i="1"/>
  <c r="S185" i="1"/>
  <c r="T131" i="1"/>
  <c r="AZ2" i="6"/>
  <c r="AY281" i="7"/>
  <c r="T146" i="1"/>
  <c r="BB27" i="7"/>
  <c r="AY232" i="6"/>
  <c r="S104" i="1"/>
  <c r="AY7" i="5"/>
  <c r="T148" i="1"/>
  <c r="AY160" i="6"/>
  <c r="AY154" i="6"/>
  <c r="AY9" i="6"/>
  <c r="T104" i="1"/>
  <c r="AY155" i="5"/>
  <c r="S107" i="1"/>
  <c r="AY154" i="5"/>
  <c r="U170" i="1"/>
  <c r="U137" i="1"/>
  <c r="AY232" i="7"/>
  <c r="AY9" i="7"/>
  <c r="AY4" i="6"/>
  <c r="AX178" i="7"/>
  <c r="AY5" i="6"/>
  <c r="S95" i="1"/>
  <c r="AY79" i="8"/>
  <c r="U185" i="1"/>
  <c r="T181" i="1"/>
  <c r="S136" i="1"/>
  <c r="T106" i="1"/>
  <c r="AY254" i="7"/>
  <c r="U136" i="1"/>
  <c r="S140" i="1"/>
  <c r="AY231" i="6"/>
  <c r="S94" i="1"/>
  <c r="AY234" i="7"/>
  <c r="U121" i="1"/>
  <c r="AY182" i="6"/>
  <c r="AX203" i="8"/>
  <c r="AY5" i="8"/>
  <c r="S160" i="1"/>
  <c r="AY284" i="7"/>
  <c r="AY282" i="6"/>
  <c r="AY154" i="7"/>
  <c r="S139" i="1"/>
  <c r="AY180" i="7"/>
  <c r="T86" i="1"/>
  <c r="AY281" i="8"/>
  <c r="U161" i="1"/>
  <c r="U188" i="1"/>
  <c r="AY257" i="8"/>
  <c r="AY154" i="8"/>
  <c r="AX278" i="8"/>
  <c r="S181" i="1"/>
  <c r="U179" i="1"/>
  <c r="U184" i="1"/>
  <c r="U160" i="1"/>
  <c r="T163" i="1"/>
  <c r="AY181" i="7"/>
  <c r="S149" i="1"/>
  <c r="AY159" i="6"/>
  <c r="T113" i="1"/>
  <c r="AY4" i="5"/>
  <c r="S148" i="1"/>
  <c r="U130" i="1"/>
  <c r="AY282" i="7"/>
  <c r="U140" i="1"/>
  <c r="AY258" i="6"/>
  <c r="T85" i="1"/>
  <c r="AY181" i="5"/>
  <c r="AY6" i="7"/>
  <c r="T140" i="1"/>
  <c r="AY180" i="6"/>
  <c r="BA2" i="5"/>
  <c r="AX203" i="5"/>
  <c r="S80" i="1"/>
  <c r="T116" i="1"/>
  <c r="AY230" i="8"/>
  <c r="AX253" i="8"/>
  <c r="BA2" i="8"/>
  <c r="S166" i="1"/>
  <c r="S194" i="1"/>
  <c r="AY280" i="8"/>
  <c r="AY254" i="8"/>
  <c r="AY31" i="8"/>
  <c r="S170" i="1"/>
  <c r="T170" i="1"/>
  <c r="U175" i="1"/>
  <c r="T182" i="1"/>
  <c r="AY258" i="7"/>
  <c r="U149" i="1"/>
  <c r="AY207" i="6"/>
  <c r="S112" i="1"/>
  <c r="S115" i="1"/>
  <c r="AY208" i="7"/>
  <c r="AY205" i="8"/>
  <c r="T179" i="1"/>
  <c r="U158" i="1"/>
  <c r="T125" i="1"/>
  <c r="U112" i="1"/>
  <c r="T136" i="1"/>
  <c r="AY255" i="7"/>
  <c r="S125" i="1"/>
  <c r="AY209" i="6"/>
  <c r="T89" i="1"/>
  <c r="AY158" i="7"/>
  <c r="U127" i="1"/>
  <c r="T115" i="1"/>
  <c r="S113" i="1"/>
  <c r="T110" i="1"/>
  <c r="AY232" i="5"/>
  <c r="AY207" i="8"/>
  <c r="S161" i="1"/>
  <c r="AY254" i="5"/>
  <c r="T134" i="1"/>
  <c r="AY281" i="5"/>
  <c r="AY181" i="6"/>
  <c r="AY254" i="6"/>
  <c r="AY180" i="8"/>
  <c r="T191" i="1"/>
  <c r="T169" i="1"/>
  <c r="U151" i="1"/>
  <c r="S100" i="1"/>
  <c r="AY156" i="7"/>
  <c r="AY255" i="6"/>
  <c r="S133" i="1"/>
  <c r="AX203" i="6"/>
  <c r="U97" i="1"/>
  <c r="AY179" i="7"/>
  <c r="U128" i="1"/>
  <c r="S101" i="1"/>
  <c r="S106" i="1"/>
  <c r="S83" i="1"/>
  <c r="U100" i="1"/>
  <c r="AY29" i="6"/>
  <c r="AY180" i="5"/>
  <c r="AY204" i="8"/>
  <c r="T176" i="1"/>
  <c r="AY6" i="6"/>
  <c r="S127" i="1"/>
  <c r="S152" i="1"/>
  <c r="S116" i="1"/>
  <c r="S137" i="1"/>
  <c r="U104" i="1"/>
  <c r="AY179" i="5"/>
  <c r="AY155" i="8"/>
  <c r="T185" i="1"/>
  <c r="T166" i="1"/>
  <c r="U125" i="1"/>
  <c r="T82" i="1"/>
  <c r="BB2" i="7"/>
  <c r="AY234" i="6"/>
  <c r="S124" i="1"/>
  <c r="AY206" i="6"/>
  <c r="U98" i="1"/>
  <c r="AY280" i="7"/>
  <c r="T151" i="1"/>
  <c r="U113" i="1"/>
  <c r="AY206" i="7"/>
  <c r="AY235" i="6"/>
  <c r="S134" i="1"/>
  <c r="U148" i="1"/>
  <c r="AY31" i="5"/>
  <c r="AY231" i="8"/>
  <c r="S167" i="1"/>
  <c r="U172" i="1"/>
  <c r="S130" i="1"/>
  <c r="T100" i="1"/>
  <c r="U142" i="1"/>
  <c r="AX253" i="6"/>
  <c r="T112" i="1"/>
  <c r="AY230" i="6"/>
  <c r="AY179" i="6"/>
  <c r="AY279" i="5"/>
  <c r="S178" i="1"/>
  <c r="AY156" i="8"/>
  <c r="S184" i="1"/>
  <c r="AY179" i="8"/>
  <c r="AY206" i="8"/>
  <c r="AY182" i="8"/>
  <c r="S173" i="1"/>
  <c r="T184" i="1"/>
  <c r="U178" i="1"/>
  <c r="T187" i="1"/>
  <c r="S163" i="1"/>
  <c r="T137" i="1"/>
  <c r="T122" i="1"/>
  <c r="BA2" i="6"/>
  <c r="U89" i="1"/>
  <c r="AX203" i="7"/>
  <c r="S142" i="1"/>
  <c r="AY205" i="6"/>
  <c r="S146" i="1"/>
  <c r="T128" i="1"/>
  <c r="AY34" i="6"/>
  <c r="U83" i="1"/>
  <c r="AY279" i="7"/>
  <c r="T133" i="1"/>
  <c r="AY260" i="6"/>
  <c r="S89" i="1"/>
  <c r="AY156" i="6"/>
  <c r="AZ2" i="5"/>
  <c r="AY230" i="5"/>
  <c r="U107" i="1"/>
  <c r="AY157" i="8"/>
  <c r="AY181" i="8"/>
  <c r="S187" i="1"/>
  <c r="U191" i="1"/>
  <c r="T188" i="1"/>
  <c r="AY229" i="8"/>
  <c r="AY29" i="8"/>
  <c r="AY30" i="8"/>
  <c r="S164" i="1"/>
  <c r="T193" i="1"/>
  <c r="U169" i="1"/>
  <c r="T175" i="1"/>
  <c r="AY155" i="7"/>
  <c r="T145" i="1"/>
  <c r="AY280" i="6"/>
  <c r="T88" i="1"/>
  <c r="AY282" i="5"/>
  <c r="AY184" i="7"/>
  <c r="BA27" i="8"/>
  <c r="U167" i="1"/>
  <c r="AY157" i="7"/>
  <c r="AY229" i="6"/>
  <c r="AY206" i="5"/>
  <c r="T119" i="1"/>
  <c r="AY209" i="7"/>
  <c r="T143" i="1"/>
  <c r="BA27" i="6"/>
  <c r="AY255" i="5"/>
  <c r="S145" i="1"/>
  <c r="AY284" i="6"/>
  <c r="AX253" i="5"/>
  <c r="S85" i="1"/>
  <c r="AY5" i="5"/>
  <c r="S86" i="1"/>
  <c r="S175" i="1"/>
  <c r="AZ2" i="7"/>
  <c r="T142" i="1"/>
  <c r="AY279" i="6"/>
  <c r="AY159" i="7"/>
  <c r="S91" i="1"/>
  <c r="T98" i="1"/>
  <c r="AY6" i="8"/>
  <c r="U176" i="1"/>
  <c r="T158" i="1"/>
  <c r="AY257" i="6"/>
  <c r="T95" i="1"/>
  <c r="T155" i="1"/>
  <c r="AX278" i="7"/>
  <c r="T154" i="1"/>
  <c r="AY208" i="6"/>
  <c r="U106" i="1"/>
  <c r="AY230" i="7"/>
  <c r="S128" i="1"/>
  <c r="U95" i="1"/>
  <c r="T101" i="1"/>
  <c r="AX278" i="5"/>
  <c r="AY231" i="5"/>
  <c r="AY257" i="5"/>
  <c r="AY184" i="6"/>
  <c r="AZ2" i="8"/>
  <c r="AY229" i="7"/>
  <c r="T80" i="1"/>
  <c r="U124" i="1"/>
  <c r="S154" i="1"/>
  <c r="S82" i="1"/>
  <c r="T124" i="1"/>
  <c r="S110" i="1"/>
  <c r="AY31" i="6"/>
  <c r="U173" i="1"/>
  <c r="U109" i="1"/>
  <c r="AY182" i="7"/>
  <c r="AY7" i="6"/>
  <c r="AY4" i="7"/>
  <c r="AX228" i="6"/>
  <c r="S179" i="1"/>
  <c r="U103" i="1"/>
  <c r="AY183" i="7"/>
  <c r="T109" i="1"/>
  <c r="S122" i="1"/>
  <c r="U94" i="1"/>
  <c r="AY286" i="6"/>
  <c r="AY7" i="8"/>
  <c r="AY255" i="8"/>
  <c r="AY32" i="8"/>
  <c r="U187" i="1"/>
  <c r="U163" i="1"/>
  <c r="AY157" i="6"/>
  <c r="S169" i="1"/>
  <c r="AY257" i="7"/>
  <c r="U115" i="1"/>
  <c r="AY204" i="6"/>
  <c r="U182" i="1"/>
  <c r="U155" i="1"/>
  <c r="U164" i="1"/>
  <c r="T127" i="1"/>
  <c r="AY182" i="5"/>
  <c r="AY205" i="5"/>
  <c r="T92" i="1"/>
  <c r="AY281" i="6"/>
  <c r="BB2" i="6"/>
  <c r="AY204" i="7"/>
  <c r="AX228" i="7"/>
  <c r="U152" i="1"/>
  <c r="T167" i="1"/>
  <c r="S88" i="1"/>
  <c r="S188" i="1"/>
  <c r="S119" i="1"/>
  <c r="AY29" i="5"/>
  <c r="AY11" i="6"/>
  <c r="AY211" i="6"/>
  <c r="AZ27" i="7"/>
  <c r="AY233" i="7"/>
  <c r="AY7" i="7"/>
  <c r="T139" i="1"/>
  <c r="AY210" i="6"/>
  <c r="S193" i="1"/>
  <c r="AY285" i="6"/>
  <c r="T107" i="1"/>
  <c r="AY185" i="6"/>
  <c r="U122" i="1"/>
  <c r="AY259" i="6"/>
  <c r="BA2" i="7"/>
  <c r="AY156" i="5"/>
  <c r="S143" i="1"/>
  <c r="AY207" i="7"/>
  <c r="S131" i="1"/>
  <c r="BB27" i="6"/>
  <c r="T149" i="1"/>
  <c r="S97" i="1"/>
  <c r="AY155" i="6"/>
  <c r="U134" i="1"/>
  <c r="AY283" i="6"/>
  <c r="U86" i="1"/>
  <c r="S121" i="1"/>
  <c r="AX178" i="5"/>
  <c r="S182" i="1"/>
  <c r="AY157" i="5"/>
  <c r="T97" i="1"/>
  <c r="U145" i="1"/>
  <c r="AY161" i="6"/>
  <c r="AY233" i="6"/>
  <c r="AX278" i="6"/>
  <c r="U92" i="1"/>
  <c r="U194" i="1"/>
  <c r="T103" i="1"/>
  <c r="AY256" i="6"/>
  <c r="AY236" i="6"/>
  <c r="T161" i="1"/>
  <c r="AY207" i="5"/>
  <c r="AY256" i="7"/>
  <c r="AY183" i="6"/>
  <c r="AY280" i="5"/>
  <c r="AY204" i="5"/>
  <c r="AY6" i="5"/>
  <c r="S155" i="1"/>
  <c r="AY34" i="7"/>
  <c r="BA27" i="7"/>
  <c r="BA27" i="5"/>
  <c r="AX53" i="8"/>
  <c r="AY32" i="6"/>
  <c r="BB177" i="6"/>
  <c r="AY30" i="6"/>
  <c r="BA52" i="7"/>
  <c r="BB177" i="7"/>
  <c r="AY33" i="7"/>
  <c r="BA177" i="5"/>
  <c r="BB77" i="7"/>
  <c r="AY31" i="7"/>
  <c r="BB102" i="7"/>
  <c r="AY32" i="7"/>
  <c r="AZ177" i="7"/>
  <c r="AY34" i="5"/>
  <c r="BB52" i="7"/>
  <c r="AY209" i="5"/>
  <c r="AY284" i="5"/>
  <c r="AY54" i="8"/>
  <c r="AY33" i="5"/>
  <c r="BA77" i="7"/>
  <c r="AY36" i="6"/>
  <c r="AZ27" i="5"/>
  <c r="AX28" i="6"/>
  <c r="AY234" i="5"/>
  <c r="AY184" i="5"/>
  <c r="AY9" i="5"/>
  <c r="AZ27" i="8"/>
  <c r="AZ177" i="5"/>
  <c r="AY259" i="5"/>
  <c r="BB27" i="8"/>
  <c r="AZ27" i="6"/>
  <c r="BA102" i="7"/>
  <c r="AY32" i="5"/>
  <c r="AZ177" i="6"/>
  <c r="AY208" i="5"/>
  <c r="AY35" i="6"/>
  <c r="BA177" i="6"/>
  <c r="AY33" i="6"/>
  <c r="AX28" i="5"/>
  <c r="AY159" i="5"/>
  <c r="BB52" i="5"/>
  <c r="AY233" i="5"/>
  <c r="BB52" i="6"/>
  <c r="AY8" i="5"/>
  <c r="AY258" i="5"/>
  <c r="AY158" i="5"/>
  <c r="BB52" i="8"/>
  <c r="AY29" i="7"/>
  <c r="BB177" i="5"/>
  <c r="AY55" i="8"/>
  <c r="AY30" i="7"/>
  <c r="AY30" i="5"/>
  <c r="AY283" i="5"/>
  <c r="AX28" i="7"/>
  <c r="BA52" i="6"/>
  <c r="BA177" i="7"/>
  <c r="AY183" i="5"/>
  <c r="AY57" i="8"/>
  <c r="BB27" i="5"/>
  <c r="V103" i="1" l="1"/>
  <c r="BC2" i="7"/>
  <c r="V107" i="1"/>
  <c r="V139" i="1"/>
  <c r="V92" i="1"/>
  <c r="V109" i="1"/>
  <c r="V80" i="1"/>
  <c r="V154" i="1"/>
  <c r="V95" i="1"/>
  <c r="W94" i="1" s="1"/>
  <c r="V158" i="1"/>
  <c r="V98" i="1"/>
  <c r="V143" i="1"/>
  <c r="V119" i="1"/>
  <c r="V88" i="1"/>
  <c r="V145" i="1"/>
  <c r="V128" i="1"/>
  <c r="BC2" i="6"/>
  <c r="V137" i="1"/>
  <c r="V187" i="1"/>
  <c r="V112" i="1"/>
  <c r="W112" i="1" s="1"/>
  <c r="V100" i="1"/>
  <c r="V151" i="1"/>
  <c r="V166" i="1"/>
  <c r="V176" i="1"/>
  <c r="V191" i="1"/>
  <c r="V134" i="1"/>
  <c r="V115" i="1"/>
  <c r="W115" i="1" s="1"/>
  <c r="V125" i="1"/>
  <c r="V179" i="1"/>
  <c r="V182" i="1"/>
  <c r="V170" i="1"/>
  <c r="W169" i="1" s="1"/>
  <c r="BC2" i="8"/>
  <c r="BC2" i="5"/>
  <c r="V85" i="1"/>
  <c r="V113" i="1"/>
  <c r="V104" i="1"/>
  <c r="V148" i="1"/>
  <c r="V131" i="1"/>
  <c r="V173" i="1"/>
  <c r="V164" i="1"/>
  <c r="V83" i="1"/>
  <c r="W82" i="1" s="1"/>
  <c r="V152" i="1"/>
  <c r="V121" i="1"/>
  <c r="W121" i="1" s="1"/>
  <c r="BC27" i="8"/>
  <c r="AV104" i="8"/>
  <c r="AV76" i="8"/>
  <c r="AV101" i="8" s="1"/>
  <c r="AV126" i="8" s="1"/>
  <c r="AV151" i="8" s="1"/>
  <c r="AV176" i="8" s="1"/>
  <c r="AV105" i="8"/>
  <c r="AV103" i="8"/>
  <c r="W190" i="1"/>
  <c r="W187" i="1"/>
  <c r="W184" i="1"/>
  <c r="W178" i="1"/>
  <c r="W181" i="1"/>
  <c r="W175" i="1"/>
  <c r="W172" i="1"/>
  <c r="W166" i="1"/>
  <c r="W163" i="1"/>
  <c r="W160" i="1"/>
  <c r="W193" i="1"/>
  <c r="BC27" i="7"/>
  <c r="BC177" i="7"/>
  <c r="AV80" i="7"/>
  <c r="AV78" i="7"/>
  <c r="AV154" i="7"/>
  <c r="AV226" i="7"/>
  <c r="W151" i="1"/>
  <c r="W148" i="1"/>
  <c r="W145" i="1"/>
  <c r="W142" i="1"/>
  <c r="W139" i="1"/>
  <c r="W127" i="1"/>
  <c r="W124" i="1"/>
  <c r="W136" i="1"/>
  <c r="W133" i="1"/>
  <c r="W130" i="1"/>
  <c r="W154" i="1"/>
  <c r="BC177" i="6"/>
  <c r="BC27" i="6"/>
  <c r="AV80" i="6"/>
  <c r="AV78" i="6"/>
  <c r="AV104" i="6"/>
  <c r="AV226" i="6"/>
  <c r="W109" i="1"/>
  <c r="W106" i="1"/>
  <c r="W100" i="1"/>
  <c r="W97" i="1"/>
  <c r="W91" i="1"/>
  <c r="W88" i="1"/>
  <c r="W103" i="1"/>
  <c r="W85" i="1"/>
  <c r="BC177" i="5"/>
  <c r="BC27" i="5"/>
  <c r="AV226" i="5"/>
  <c r="AV78" i="5"/>
  <c r="AV80" i="5"/>
  <c r="AV104" i="5"/>
  <c r="C8" i="5"/>
  <c r="G8" i="5"/>
  <c r="K8" i="5"/>
  <c r="O8" i="5"/>
  <c r="S8" i="5"/>
  <c r="W8" i="5"/>
  <c r="AA8" i="5"/>
  <c r="AE8" i="5"/>
  <c r="AI8" i="5"/>
  <c r="AM8" i="5"/>
  <c r="AQ8" i="5"/>
  <c r="AU8" i="5"/>
  <c r="BA6" i="5"/>
  <c r="BA183" i="6"/>
  <c r="BB185" i="6"/>
  <c r="AZ11" i="6"/>
  <c r="AZ29" i="5"/>
  <c r="AZ182" i="5"/>
  <c r="AZ32" i="8"/>
  <c r="AZ4" i="7"/>
  <c r="BA7" i="6"/>
  <c r="AZ182" i="7"/>
  <c r="BA6" i="8"/>
  <c r="BA5" i="5"/>
  <c r="BB184" i="7"/>
  <c r="AZ29" i="8"/>
  <c r="BB34" i="6"/>
  <c r="BB179" i="6"/>
  <c r="BA31" i="5"/>
  <c r="AZ179" i="5"/>
  <c r="AZ6" i="6"/>
  <c r="BA180" i="5"/>
  <c r="AZ29" i="6"/>
  <c r="BA31" i="8"/>
  <c r="BB180" i="6"/>
  <c r="BB6" i="7"/>
  <c r="BA180" i="7"/>
  <c r="BB5" i="8"/>
  <c r="AZ182" i="6"/>
  <c r="AZ4" i="6"/>
  <c r="BB9" i="7"/>
  <c r="AZ9" i="6"/>
  <c r="BB7" i="5"/>
  <c r="AZ186" i="6"/>
  <c r="BA8" i="6"/>
  <c r="AZ4" i="8"/>
  <c r="AZ10" i="6"/>
  <c r="BB5" i="7"/>
  <c r="AZ8" i="7"/>
  <c r="BB56" i="8"/>
  <c r="AY82" i="8"/>
  <c r="BA205" i="7"/>
  <c r="AZ211" i="6"/>
  <c r="BA204" i="5"/>
  <c r="AY211" i="5"/>
  <c r="BB35" i="6"/>
  <c r="AZ183" i="5"/>
  <c r="BA207" i="6"/>
  <c r="AY61" i="5"/>
  <c r="AZ30" i="6"/>
  <c r="AZ202" i="7"/>
  <c r="BB209" i="5"/>
  <c r="AZ32" i="5"/>
  <c r="AZ32" i="7"/>
  <c r="AY55" i="6"/>
  <c r="BA31" i="7"/>
  <c r="AZ30" i="7"/>
  <c r="AZ56" i="8"/>
  <c r="BB33" i="7"/>
  <c r="BB77" i="6"/>
  <c r="BB77" i="5"/>
  <c r="AY235" i="5"/>
  <c r="AZ208" i="6"/>
  <c r="BA34" i="7"/>
  <c r="BA205" i="6"/>
  <c r="AZ209" i="5"/>
  <c r="AZ52" i="6"/>
  <c r="BB32" i="5"/>
  <c r="BB30" i="5"/>
  <c r="BB208" i="7"/>
  <c r="BA209" i="7"/>
  <c r="AY80" i="8"/>
  <c r="BB206" i="7"/>
  <c r="BA32" i="6"/>
  <c r="AY59" i="5"/>
  <c r="AZ33" i="6"/>
  <c r="BA207" i="7"/>
  <c r="BA206" i="5"/>
  <c r="AZ34" i="7"/>
  <c r="AZ209" i="6"/>
  <c r="AZ8" i="5"/>
  <c r="BA202" i="5"/>
  <c r="AZ207" i="6"/>
  <c r="AZ30" i="5"/>
  <c r="AY161" i="5"/>
  <c r="BB183" i="5"/>
  <c r="BB6" i="8"/>
  <c r="BA30" i="8"/>
  <c r="BA34" i="6"/>
  <c r="AZ31" i="5"/>
  <c r="BA6" i="6"/>
  <c r="AZ179" i="7"/>
  <c r="AZ180" i="6"/>
  <c r="BB181" i="5"/>
  <c r="AZ4" i="5"/>
  <c r="AZ180" i="7"/>
  <c r="AZ5" i="8"/>
  <c r="BA4" i="6"/>
  <c r="BA9" i="6"/>
  <c r="BB186" i="6"/>
  <c r="BA4" i="8"/>
  <c r="BA5" i="7"/>
  <c r="BB54" i="8"/>
  <c r="AZ204" i="7"/>
  <c r="BA202" i="7"/>
  <c r="BB209" i="7"/>
  <c r="AZ6" i="5"/>
  <c r="BB183" i="6"/>
  <c r="AZ185" i="6"/>
  <c r="BB7" i="7"/>
  <c r="BA11" i="6"/>
  <c r="BB29" i="5"/>
  <c r="BB182" i="5"/>
  <c r="AZ7" i="8"/>
  <c r="BB183" i="7"/>
  <c r="BA4" i="7"/>
  <c r="AZ7" i="6"/>
  <c r="AZ31" i="6"/>
  <c r="BA184" i="6"/>
  <c r="BB6" i="5"/>
  <c r="BA185" i="6"/>
  <c r="BA7" i="7"/>
  <c r="BB11" i="6"/>
  <c r="BB32" i="8"/>
  <c r="BB7" i="8"/>
  <c r="BA183" i="7"/>
  <c r="BB4" i="7"/>
  <c r="BB182" i="7"/>
  <c r="BA31" i="6"/>
  <c r="BB184" i="6"/>
  <c r="AZ184" i="7"/>
  <c r="AZ30" i="8"/>
  <c r="BA29" i="8"/>
  <c r="AZ179" i="6"/>
  <c r="BB179" i="5"/>
  <c r="BA29" i="6"/>
  <c r="BB179" i="7"/>
  <c r="BB181" i="6"/>
  <c r="BB31" i="8"/>
  <c r="BA6" i="7"/>
  <c r="AZ181" i="5"/>
  <c r="BA4" i="5"/>
  <c r="BA181" i="7"/>
  <c r="BB180" i="7"/>
  <c r="BB182" i="6"/>
  <c r="BA5" i="6"/>
  <c r="BB4" i="6"/>
  <c r="AZ8" i="6"/>
  <c r="BB10" i="6"/>
  <c r="BA8" i="7"/>
  <c r="BA52" i="8"/>
  <c r="BB57" i="8"/>
  <c r="BB31" i="7"/>
  <c r="AZ204" i="6"/>
  <c r="AZ52" i="5"/>
  <c r="AZ29" i="7"/>
  <c r="BA8" i="5"/>
  <c r="BA207" i="5"/>
  <c r="AY55" i="7"/>
  <c r="BB209" i="6"/>
  <c r="BB9" i="5"/>
  <c r="AY285" i="5"/>
  <c r="AZ206" i="6"/>
  <c r="BA127" i="7"/>
  <c r="BA54" i="8"/>
  <c r="BA209" i="5"/>
  <c r="AY61" i="6"/>
  <c r="BA35" i="6"/>
  <c r="AY54" i="6"/>
  <c r="AZ55" i="8"/>
  <c r="AY54" i="7"/>
  <c r="BB204" i="6"/>
  <c r="BA205" i="5"/>
  <c r="AZ207" i="7"/>
  <c r="BA32" i="7"/>
  <c r="BA208" i="5"/>
  <c r="AZ205" i="7"/>
  <c r="BA204" i="6"/>
  <c r="BB34" i="5"/>
  <c r="BB208" i="5"/>
  <c r="BB34" i="7"/>
  <c r="AZ209" i="7"/>
  <c r="BB206" i="5"/>
  <c r="BA56" i="8"/>
  <c r="AZ52" i="8"/>
  <c r="BA204" i="7"/>
  <c r="AY11" i="5"/>
  <c r="BB29" i="7"/>
  <c r="BA30" i="5"/>
  <c r="BA30" i="6"/>
  <c r="AZ52" i="7"/>
  <c r="BB202" i="6"/>
  <c r="AY56" i="5"/>
  <c r="BA211" i="6"/>
  <c r="AY59" i="7"/>
  <c r="BB204" i="5"/>
  <c r="BA202" i="6"/>
  <c r="BB202" i="5"/>
  <c r="AZ35" i="6"/>
  <c r="BA33" i="7"/>
  <c r="BA77" i="6"/>
  <c r="AZ183" i="6"/>
  <c r="AZ7" i="7"/>
  <c r="BA29" i="5"/>
  <c r="BA182" i="5"/>
  <c r="BA32" i="8"/>
  <c r="BA7" i="8"/>
  <c r="AZ183" i="7"/>
  <c r="BB7" i="6"/>
  <c r="BA182" i="7"/>
  <c r="BB31" i="6"/>
  <c r="AZ184" i="6"/>
  <c r="AZ6" i="8"/>
  <c r="BB5" i="5"/>
  <c r="BB30" i="8"/>
  <c r="AZ34" i="6"/>
  <c r="BA179" i="6"/>
  <c r="BB31" i="5"/>
  <c r="BB6" i="6"/>
  <c r="BB180" i="5"/>
  <c r="BB29" i="6"/>
  <c r="BA179" i="7"/>
  <c r="AZ181" i="6"/>
  <c r="AZ31" i="8"/>
  <c r="BA180" i="6"/>
  <c r="AZ6" i="7"/>
  <c r="BA181" i="5"/>
  <c r="BB4" i="5"/>
  <c r="BB181" i="7"/>
  <c r="BA5" i="8"/>
  <c r="BA182" i="6"/>
  <c r="AZ5" i="6"/>
  <c r="BA9" i="7"/>
  <c r="BB9" i="6"/>
  <c r="BA7" i="5"/>
  <c r="BA186" i="6"/>
  <c r="BB4" i="8"/>
  <c r="BA10" i="6"/>
  <c r="AZ5" i="7"/>
  <c r="BB8" i="7"/>
  <c r="AX28" i="8"/>
  <c r="AZ57" i="8"/>
  <c r="BB207" i="7"/>
  <c r="BA208" i="6"/>
  <c r="AX53" i="5"/>
  <c r="AZ36" i="6"/>
  <c r="BA29" i="7"/>
  <c r="AZ205" i="5"/>
  <c r="BB127" i="7"/>
  <c r="AY286" i="5"/>
  <c r="AZ31" i="7"/>
  <c r="AY60" i="5"/>
  <c r="AY35" i="5"/>
  <c r="BB30" i="6"/>
  <c r="BA183" i="5"/>
  <c r="AX53" i="7"/>
  <c r="AZ208" i="5"/>
  <c r="BB207" i="5"/>
  <c r="AY10" i="5"/>
  <c r="AZ54" i="8"/>
  <c r="AY56" i="7"/>
  <c r="BA210" i="6"/>
  <c r="BA33" i="5"/>
  <c r="BA206" i="6"/>
  <c r="AZ33" i="7"/>
  <c r="AZ9" i="5"/>
  <c r="BA36" i="6"/>
  <c r="AY236" i="5"/>
  <c r="BB30" i="7"/>
  <c r="BB208" i="6"/>
  <c r="AZ210" i="6"/>
  <c r="BB8" i="5"/>
  <c r="AY60" i="6"/>
  <c r="AY81" i="8"/>
  <c r="AZ34" i="5"/>
  <c r="AY58" i="6"/>
  <c r="BB33" i="5"/>
  <c r="AZ208" i="7"/>
  <c r="BB205" i="5"/>
  <c r="AY260" i="5"/>
  <c r="AY57" i="7"/>
  <c r="BA209" i="6"/>
  <c r="BA32" i="5"/>
  <c r="AZ205" i="6"/>
  <c r="BB207" i="6"/>
  <c r="AX78" i="8"/>
  <c r="AY261" i="5"/>
  <c r="BA30" i="7"/>
  <c r="AZ204" i="5"/>
  <c r="BA77" i="5"/>
  <c r="AZ5" i="5"/>
  <c r="BA184" i="7"/>
  <c r="BB29" i="8"/>
  <c r="BA179" i="5"/>
  <c r="AZ180" i="5"/>
  <c r="BA181" i="6"/>
  <c r="AZ181" i="7"/>
  <c r="BB5" i="6"/>
  <c r="AZ9" i="7"/>
  <c r="AZ7" i="5"/>
  <c r="BB8" i="6"/>
  <c r="BA9" i="5"/>
  <c r="AY36" i="5"/>
  <c r="AY57" i="5"/>
  <c r="BB211" i="6"/>
  <c r="BB36" i="6"/>
  <c r="AY56" i="6"/>
  <c r="BB33" i="6"/>
  <c r="AY59" i="6"/>
  <c r="AY185" i="5"/>
  <c r="AZ207" i="5"/>
  <c r="AY55" i="5"/>
  <c r="AZ32" i="6"/>
  <c r="AZ202" i="5"/>
  <c r="BB206" i="6"/>
  <c r="BB184" i="5"/>
  <c r="AY210" i="5"/>
  <c r="BA184" i="5"/>
  <c r="AY54" i="5"/>
  <c r="BA55" i="8"/>
  <c r="AY58" i="5"/>
  <c r="AY160" i="5"/>
  <c r="BB205" i="7"/>
  <c r="BB55" i="8"/>
  <c r="BB77" i="8"/>
  <c r="AY57" i="6"/>
  <c r="AY186" i="5"/>
  <c r="BB32" i="7"/>
  <c r="AY58" i="7"/>
  <c r="BB32" i="6"/>
  <c r="AZ33" i="5"/>
  <c r="AZ184" i="5"/>
  <c r="AZ202" i="6"/>
  <c r="AX53" i="6"/>
  <c r="BA57" i="8"/>
  <c r="BB204" i="7"/>
  <c r="BB205" i="6"/>
  <c r="BB210" i="6"/>
  <c r="AZ206" i="7"/>
  <c r="BA208" i="7"/>
  <c r="BB202" i="7"/>
  <c r="BA34" i="5"/>
  <c r="AZ206" i="5"/>
  <c r="BA33" i="6"/>
  <c r="BA206" i="7"/>
  <c r="BC181" i="6" l="1"/>
  <c r="BC10" i="6"/>
  <c r="BC7" i="5"/>
  <c r="BC182" i="6"/>
  <c r="BC181" i="5"/>
  <c r="BC180" i="6"/>
  <c r="BC182" i="7"/>
  <c r="BC182" i="5"/>
  <c r="BC8" i="7"/>
  <c r="BC5" i="6"/>
  <c r="BD4" i="6" s="1"/>
  <c r="BC181" i="7"/>
  <c r="BC6" i="7"/>
  <c r="BC31" i="6"/>
  <c r="BC183" i="7"/>
  <c r="BC185" i="6"/>
  <c r="BC184" i="6"/>
  <c r="BC5" i="7"/>
  <c r="BD4" i="7" s="1"/>
  <c r="BC9" i="6"/>
  <c r="BC6" i="6"/>
  <c r="BC30" i="8"/>
  <c r="BC8" i="6"/>
  <c r="BC180" i="7"/>
  <c r="BC31" i="8"/>
  <c r="BC180" i="5"/>
  <c r="BC5" i="5"/>
  <c r="BC6" i="8"/>
  <c r="BD6" i="8" s="1"/>
  <c r="BC7" i="6"/>
  <c r="BC183" i="6"/>
  <c r="BC6" i="5"/>
  <c r="BD4" i="8"/>
  <c r="AV6" i="8" s="1"/>
  <c r="BC52" i="8"/>
  <c r="AV130" i="8"/>
  <c r="AV201" i="8"/>
  <c r="AV129" i="8"/>
  <c r="AV128" i="8"/>
  <c r="BD31" i="8"/>
  <c r="BD29" i="8"/>
  <c r="O160" i="1"/>
  <c r="BC184" i="5"/>
  <c r="BC8" i="5"/>
  <c r="BC34" i="5"/>
  <c r="BC183" i="5"/>
  <c r="BC9" i="5"/>
  <c r="BC33" i="7"/>
  <c r="BD33" i="7" s="1"/>
  <c r="BC31" i="7"/>
  <c r="BC32" i="7"/>
  <c r="BD8" i="7"/>
  <c r="BD6" i="7"/>
  <c r="BC208" i="7"/>
  <c r="BC205" i="7"/>
  <c r="BC30" i="7"/>
  <c r="BD29" i="7" s="1"/>
  <c r="BC202" i="7"/>
  <c r="BC206" i="7"/>
  <c r="BC52" i="7"/>
  <c r="BD181" i="7"/>
  <c r="BD179" i="7"/>
  <c r="BD183" i="7"/>
  <c r="AV105" i="7"/>
  <c r="AV251" i="7"/>
  <c r="AV103" i="7"/>
  <c r="O121" i="1"/>
  <c r="BC35" i="6"/>
  <c r="BC33" i="6"/>
  <c r="BD33" i="6" s="1"/>
  <c r="BC32" i="6"/>
  <c r="BD31" i="6" s="1"/>
  <c r="BD10" i="6"/>
  <c r="BD6" i="6"/>
  <c r="BD8" i="6"/>
  <c r="BC210" i="6"/>
  <c r="BC208" i="6"/>
  <c r="BC206" i="6"/>
  <c r="BC30" i="6"/>
  <c r="BD29" i="6" s="1"/>
  <c r="BC205" i="6"/>
  <c r="BC207" i="6"/>
  <c r="BC202" i="6"/>
  <c r="BC52" i="6"/>
  <c r="AV251" i="6"/>
  <c r="AV103" i="6"/>
  <c r="AV105" i="6"/>
  <c r="AV129" i="6"/>
  <c r="BD183" i="6"/>
  <c r="BD179" i="6"/>
  <c r="BD185" i="6"/>
  <c r="BD181" i="6"/>
  <c r="O82" i="1"/>
  <c r="BC206" i="5"/>
  <c r="BC208" i="5"/>
  <c r="BC207" i="5"/>
  <c r="BD6" i="5"/>
  <c r="BD4" i="5"/>
  <c r="BC32" i="5"/>
  <c r="BD31" i="5" s="1"/>
  <c r="BC33" i="5"/>
  <c r="BC205" i="5"/>
  <c r="BC52" i="5"/>
  <c r="BC202" i="5"/>
  <c r="BC30" i="5"/>
  <c r="BD29" i="5" s="1"/>
  <c r="AV103" i="5"/>
  <c r="AV105" i="5"/>
  <c r="AV129" i="5"/>
  <c r="AV251" i="5"/>
  <c r="BD181" i="5"/>
  <c r="BD179" i="5"/>
  <c r="C10" i="5"/>
  <c r="G10" i="5"/>
  <c r="K10" i="5"/>
  <c r="O10" i="5"/>
  <c r="S10" i="5"/>
  <c r="W10" i="5"/>
  <c r="AA10" i="5"/>
  <c r="AE10" i="5"/>
  <c r="AI10" i="5"/>
  <c r="AM10" i="5"/>
  <c r="AQ10" i="5"/>
  <c r="AU10" i="5"/>
  <c r="BB182" i="8"/>
  <c r="BA81" i="8"/>
  <c r="AZ35" i="5"/>
  <c r="AZ56" i="7"/>
  <c r="AY81" i="6"/>
  <c r="BB236" i="5"/>
  <c r="BB229" i="6"/>
  <c r="AZ186" i="5"/>
  <c r="AZ231" i="6"/>
  <c r="AZ229" i="6"/>
  <c r="BB56" i="7"/>
  <c r="BB233" i="7"/>
  <c r="AZ77" i="5"/>
  <c r="AY37" i="5"/>
  <c r="AY85" i="5"/>
  <c r="BA61" i="5"/>
  <c r="AZ179" i="8"/>
  <c r="BB227" i="6"/>
  <c r="AZ235" i="6"/>
  <c r="BA55" i="7"/>
  <c r="AZ36" i="5"/>
  <c r="BA229" i="7"/>
  <c r="AZ81" i="8"/>
  <c r="BA102" i="8"/>
  <c r="AZ180" i="8"/>
  <c r="BB234" i="7"/>
  <c r="BA234" i="6"/>
  <c r="BB60" i="5"/>
  <c r="BB230" i="6"/>
  <c r="BB235" i="5"/>
  <c r="AY84" i="6"/>
  <c r="BB58" i="6"/>
  <c r="BA57" i="7"/>
  <c r="BA54" i="7"/>
  <c r="BB57" i="5"/>
  <c r="AY82" i="6"/>
  <c r="BA55" i="5"/>
  <c r="BB56" i="5"/>
  <c r="AZ55" i="7"/>
  <c r="AZ54" i="5"/>
  <c r="AZ54" i="7"/>
  <c r="AY84" i="5"/>
  <c r="BA179" i="8"/>
  <c r="AZ58" i="6"/>
  <c r="AZ230" i="5"/>
  <c r="BA56" i="5"/>
  <c r="AZ236" i="5"/>
  <c r="BB233" i="5"/>
  <c r="BB179" i="8"/>
  <c r="BA177" i="8"/>
  <c r="AZ232" i="7"/>
  <c r="AZ54" i="6"/>
  <c r="BA235" i="5"/>
  <c r="AY79" i="6"/>
  <c r="BB231" i="5"/>
  <c r="BA102" i="6"/>
  <c r="AY79" i="7"/>
  <c r="AZ235" i="5"/>
  <c r="BB102" i="5"/>
  <c r="BA230" i="5"/>
  <c r="BB79" i="8"/>
  <c r="BA60" i="6"/>
  <c r="AZ77" i="7"/>
  <c r="BA232" i="7"/>
  <c r="AZ61" i="6"/>
  <c r="BB35" i="5"/>
  <c r="AZ77" i="8"/>
  <c r="BB102" i="8"/>
  <c r="AZ177" i="8"/>
  <c r="BA211" i="5"/>
  <c r="BA230" i="6"/>
  <c r="AY237" i="5"/>
  <c r="BA231" i="7"/>
  <c r="AY162" i="5"/>
  <c r="BB11" i="5"/>
  <c r="AZ210" i="5"/>
  <c r="AY187" i="5"/>
  <c r="AY82" i="7"/>
  <c r="BA227" i="6"/>
  <c r="AX78" i="6"/>
  <c r="BA232" i="5"/>
  <c r="AY38" i="5"/>
  <c r="BA232" i="6"/>
  <c r="AX103" i="8"/>
  <c r="AY163" i="5"/>
  <c r="AZ59" i="5"/>
  <c r="AY238" i="5"/>
  <c r="AY88" i="5"/>
  <c r="AZ59" i="7"/>
  <c r="AZ182" i="8"/>
  <c r="BB180" i="8"/>
  <c r="BB185" i="5"/>
  <c r="BB231" i="7"/>
  <c r="AY188" i="5"/>
  <c r="AZ234" i="5"/>
  <c r="BB231" i="6"/>
  <c r="BB211" i="5"/>
  <c r="BB10" i="5"/>
  <c r="BB55" i="6"/>
  <c r="BA233" i="7"/>
  <c r="BB59" i="6"/>
  <c r="AZ57" i="7"/>
  <c r="BA231" i="5"/>
  <c r="AZ227" i="6"/>
  <c r="AZ55" i="5"/>
  <c r="AZ10" i="5"/>
  <c r="BA55" i="6"/>
  <c r="BA227" i="5"/>
  <c r="AY79" i="5"/>
  <c r="BA11" i="5"/>
  <c r="BB230" i="5"/>
  <c r="AZ227" i="7"/>
  <c r="BA233" i="6"/>
  <c r="BB54" i="7"/>
  <c r="AY106" i="8"/>
  <c r="BA82" i="8"/>
  <c r="AZ102" i="8"/>
  <c r="BA234" i="7"/>
  <c r="BA236" i="6"/>
  <c r="AZ232" i="5"/>
  <c r="AZ57" i="6"/>
  <c r="BA35" i="5"/>
  <c r="BB61" i="6"/>
  <c r="BB234" i="6"/>
  <c r="AZ231" i="7"/>
  <c r="AZ229" i="5"/>
  <c r="AZ211" i="5"/>
  <c r="AX78" i="7"/>
  <c r="BB59" i="7"/>
  <c r="BA77" i="8"/>
  <c r="AY107" i="8"/>
  <c r="BB81" i="8"/>
  <c r="AZ230" i="7"/>
  <c r="BB56" i="6"/>
  <c r="BA58" i="5"/>
  <c r="BB152" i="7"/>
  <c r="AY82" i="5"/>
  <c r="BB229" i="7"/>
  <c r="AY84" i="7"/>
  <c r="BA57" i="5"/>
  <c r="BB233" i="6"/>
  <c r="BB55" i="5"/>
  <c r="AZ58" i="5"/>
  <c r="AZ229" i="7"/>
  <c r="AZ231" i="5"/>
  <c r="BB58" i="5"/>
  <c r="BA10" i="5"/>
  <c r="AY80" i="5"/>
  <c r="BB210" i="5"/>
  <c r="AY83" i="5"/>
  <c r="BA229" i="6"/>
  <c r="BA235" i="6"/>
  <c r="AZ80" i="8"/>
  <c r="BB82" i="8"/>
  <c r="AZ58" i="7"/>
  <c r="BB236" i="6"/>
  <c r="AY263" i="5"/>
  <c r="BB57" i="7"/>
  <c r="BA102" i="5"/>
  <c r="BB230" i="7"/>
  <c r="AZ11" i="5"/>
  <c r="BB54" i="5"/>
  <c r="AZ77" i="6"/>
  <c r="AY12" i="5"/>
  <c r="AY287" i="5"/>
  <c r="BA186" i="5"/>
  <c r="BB229" i="5"/>
  <c r="AY63" i="5"/>
  <c r="AY86" i="6"/>
  <c r="BA229" i="5"/>
  <c r="AY80" i="6"/>
  <c r="AZ82" i="8"/>
  <c r="BB227" i="7"/>
  <c r="BA59" i="6"/>
  <c r="BB36" i="5"/>
  <c r="AZ56" i="6"/>
  <c r="AZ227" i="5"/>
  <c r="BB177" i="8"/>
  <c r="BA180" i="8"/>
  <c r="BB186" i="5"/>
  <c r="BB54" i="6"/>
  <c r="AY213" i="5"/>
  <c r="AZ60" i="5"/>
  <c r="AY212" i="5"/>
  <c r="BA36" i="5"/>
  <c r="AZ185" i="5"/>
  <c r="BB232" i="6"/>
  <c r="AZ60" i="6"/>
  <c r="BA234" i="5"/>
  <c r="BB80" i="8"/>
  <c r="BB60" i="6"/>
  <c r="BA181" i="8"/>
  <c r="BA182" i="8"/>
  <c r="BB58" i="7"/>
  <c r="BB102" i="6"/>
  <c r="AY81" i="5"/>
  <c r="BA61" i="6"/>
  <c r="AZ56" i="5"/>
  <c r="AZ234" i="6"/>
  <c r="BA59" i="7"/>
  <c r="AY86" i="5"/>
  <c r="BA210" i="5"/>
  <c r="BA236" i="5"/>
  <c r="BA185" i="5"/>
  <c r="AY13" i="5"/>
  <c r="AY85" i="6"/>
  <c r="BB181" i="8"/>
  <c r="BA152" i="7"/>
  <c r="AY80" i="7"/>
  <c r="AZ230" i="6"/>
  <c r="BA57" i="6"/>
  <c r="AY288" i="5"/>
  <c r="AY87" i="5"/>
  <c r="AZ181" i="8"/>
  <c r="AY105" i="8"/>
  <c r="AY81" i="7"/>
  <c r="BA231" i="6"/>
  <c r="BA233" i="5"/>
  <c r="BB235" i="6"/>
  <c r="BB232" i="5"/>
  <c r="AZ232" i="6"/>
  <c r="AZ234" i="7"/>
  <c r="BB227" i="5"/>
  <c r="BA56" i="6"/>
  <c r="BB61" i="5"/>
  <c r="BB59" i="5"/>
  <c r="AZ59" i="6"/>
  <c r="BB232" i="7"/>
  <c r="BA59" i="5"/>
  <c r="AY62" i="5"/>
  <c r="BA54" i="6"/>
  <c r="AZ233" i="6"/>
  <c r="AZ79" i="8"/>
  <c r="AY83" i="6"/>
  <c r="AY262" i="5"/>
  <c r="AZ236" i="6"/>
  <c r="AX78" i="5"/>
  <c r="BA60" i="5"/>
  <c r="BA79" i="8"/>
  <c r="BA80" i="8"/>
  <c r="AY83" i="7"/>
  <c r="BB57" i="6"/>
  <c r="AZ57" i="5"/>
  <c r="BA227" i="7"/>
  <c r="AZ233" i="5"/>
  <c r="BA56" i="7"/>
  <c r="BB55" i="7"/>
  <c r="BB234" i="5"/>
  <c r="BA230" i="7"/>
  <c r="BA58" i="6"/>
  <c r="AY104" i="8"/>
  <c r="BA54" i="5"/>
  <c r="AZ233" i="7"/>
  <c r="AZ61" i="5"/>
  <c r="BA58" i="7"/>
  <c r="AZ55" i="6"/>
  <c r="BC77" i="8" l="1"/>
  <c r="BC81" i="8"/>
  <c r="AV31" i="8"/>
  <c r="BD183" i="5"/>
  <c r="BD8" i="5"/>
  <c r="BC177" i="8"/>
  <c r="BC80" i="8"/>
  <c r="BD79" i="8" s="1"/>
  <c r="BC180" i="8"/>
  <c r="BC102" i="8"/>
  <c r="BC181" i="8"/>
  <c r="AV154" i="8"/>
  <c r="AV226" i="8"/>
  <c r="AV153" i="8"/>
  <c r="BD33" i="5"/>
  <c r="BC186" i="5"/>
  <c r="BC185" i="5"/>
  <c r="BC210" i="5"/>
  <c r="BD210" i="5" s="1"/>
  <c r="BC36" i="5"/>
  <c r="BC35" i="5"/>
  <c r="BC11" i="5"/>
  <c r="BC10" i="5"/>
  <c r="BC233" i="7"/>
  <c r="BC231" i="7"/>
  <c r="AV6" i="7"/>
  <c r="BC56" i="7"/>
  <c r="BC58" i="7"/>
  <c r="BD58" i="7" s="1"/>
  <c r="BC57" i="7"/>
  <c r="BD31" i="7"/>
  <c r="AV31" i="7" s="1"/>
  <c r="BC229" i="7"/>
  <c r="BC227" i="7"/>
  <c r="BC77" i="7"/>
  <c r="BC55" i="7"/>
  <c r="BD54" i="7" s="1"/>
  <c r="AV276" i="7"/>
  <c r="AV130" i="7"/>
  <c r="AV128" i="7"/>
  <c r="BD208" i="7"/>
  <c r="BD204" i="7"/>
  <c r="BD206" i="7"/>
  <c r="AV181" i="7"/>
  <c r="BC235" i="6"/>
  <c r="BC233" i="6"/>
  <c r="BC231" i="6"/>
  <c r="BC232" i="6"/>
  <c r="BC229" i="6"/>
  <c r="BC60" i="6"/>
  <c r="BC58" i="6"/>
  <c r="BC56" i="6"/>
  <c r="BC57" i="6"/>
  <c r="AV6" i="6"/>
  <c r="BD35" i="6"/>
  <c r="AV31" i="6" s="1"/>
  <c r="BC227" i="6"/>
  <c r="BC55" i="6"/>
  <c r="BD54" i="6" s="1"/>
  <c r="BC77" i="6"/>
  <c r="BC230" i="6"/>
  <c r="AV130" i="6"/>
  <c r="AV154" i="6"/>
  <c r="AV276" i="6"/>
  <c r="BD210" i="6"/>
  <c r="BD204" i="6"/>
  <c r="BD208" i="6"/>
  <c r="BD206" i="6"/>
  <c r="AV128" i="6"/>
  <c r="AV181" i="6"/>
  <c r="BC229" i="5"/>
  <c r="BC77" i="5"/>
  <c r="BC59" i="5"/>
  <c r="BC56" i="5"/>
  <c r="BC230" i="5"/>
  <c r="BC227" i="5"/>
  <c r="BC232" i="5"/>
  <c r="BC236" i="5"/>
  <c r="BC61" i="5"/>
  <c r="BC55" i="5"/>
  <c r="BD54" i="5" s="1"/>
  <c r="BC234" i="5"/>
  <c r="BC57" i="5"/>
  <c r="BC235" i="5"/>
  <c r="BC233" i="5"/>
  <c r="BC231" i="5"/>
  <c r="BC58" i="5"/>
  <c r="BC60" i="5"/>
  <c r="AV276" i="5"/>
  <c r="AV154" i="5"/>
  <c r="AV130" i="5"/>
  <c r="BD208" i="5"/>
  <c r="BD204" i="5"/>
  <c r="BD206" i="5"/>
  <c r="AV128" i="5"/>
  <c r="C12" i="5"/>
  <c r="G12" i="5"/>
  <c r="K12" i="5"/>
  <c r="O12" i="5"/>
  <c r="S12" i="5"/>
  <c r="W12" i="5"/>
  <c r="AA12" i="5"/>
  <c r="AE12" i="5"/>
  <c r="AI12" i="5"/>
  <c r="AM12" i="5"/>
  <c r="AQ12" i="5"/>
  <c r="AU12" i="5"/>
  <c r="BD185" i="5" l="1"/>
  <c r="BD81" i="8"/>
  <c r="AV81" i="8" s="1"/>
  <c r="AV251" i="8"/>
  <c r="BD181" i="8"/>
  <c r="BD179" i="8"/>
  <c r="AV56" i="8"/>
  <c r="BD10" i="5"/>
  <c r="BD35" i="5"/>
  <c r="BD56" i="7"/>
  <c r="AV56" i="7" s="1"/>
  <c r="AV153" i="7"/>
  <c r="AV206" i="7"/>
  <c r="BD231" i="7"/>
  <c r="BD229" i="7"/>
  <c r="BD233" i="7"/>
  <c r="BD60" i="6"/>
  <c r="BD56" i="6"/>
  <c r="BD58" i="6"/>
  <c r="BD235" i="6"/>
  <c r="BD233" i="6"/>
  <c r="BD231" i="6"/>
  <c r="BD229" i="6"/>
  <c r="AV153" i="6"/>
  <c r="AV206" i="6"/>
  <c r="BD60" i="5"/>
  <c r="BD58" i="5"/>
  <c r="BD56" i="5"/>
  <c r="AV153" i="5"/>
  <c r="BD229" i="5"/>
  <c r="BD235" i="5"/>
  <c r="BD231" i="5"/>
  <c r="BD233" i="5"/>
  <c r="C14" i="5"/>
  <c r="G14" i="5"/>
  <c r="K14" i="5"/>
  <c r="O14" i="5"/>
  <c r="S14" i="5"/>
  <c r="W14" i="5"/>
  <c r="AA14" i="5"/>
  <c r="AE14" i="5"/>
  <c r="AI14" i="5"/>
  <c r="AM14" i="5"/>
  <c r="AQ14" i="5"/>
  <c r="AU14" i="5"/>
  <c r="AZ205" i="8"/>
  <c r="AZ207" i="8"/>
  <c r="AZ37" i="5"/>
  <c r="AZ79" i="7"/>
  <c r="AZ82" i="6"/>
  <c r="AZ102" i="5"/>
  <c r="BA254" i="7"/>
  <c r="AY264" i="5"/>
  <c r="BA37" i="5"/>
  <c r="BB259" i="7"/>
  <c r="BB85" i="6"/>
  <c r="AZ79" i="5"/>
  <c r="BA252" i="5"/>
  <c r="BB256" i="7"/>
  <c r="BB12" i="5"/>
  <c r="BB258" i="7"/>
  <c r="AZ261" i="6"/>
  <c r="BB252" i="5"/>
  <c r="AZ202" i="8"/>
  <c r="AZ254" i="7"/>
  <c r="AZ254" i="5"/>
  <c r="AY40" i="5"/>
  <c r="BA238" i="5"/>
  <c r="AZ102" i="6"/>
  <c r="BA257" i="7"/>
  <c r="BA259" i="6"/>
  <c r="BA205" i="8"/>
  <c r="BB237" i="5"/>
  <c r="AY239" i="5"/>
  <c r="BA79" i="7"/>
  <c r="BB38" i="5"/>
  <c r="AY110" i="6"/>
  <c r="AZ104" i="8"/>
  <c r="BB104" i="8"/>
  <c r="AZ188" i="5"/>
  <c r="AZ85" i="6"/>
  <c r="AY164" i="5"/>
  <c r="BB87" i="5"/>
  <c r="BA86" i="6"/>
  <c r="BB79" i="5"/>
  <c r="BA188" i="5"/>
  <c r="AZ82" i="7"/>
  <c r="BB86" i="6"/>
  <c r="BA88" i="5"/>
  <c r="AZ13" i="5"/>
  <c r="AY108" i="6"/>
  <c r="BB82" i="7"/>
  <c r="BA87" i="5"/>
  <c r="BA256" i="5"/>
  <c r="BB207" i="8"/>
  <c r="AZ38" i="5"/>
  <c r="AY215" i="5"/>
  <c r="BB83" i="7"/>
  <c r="BB254" i="7"/>
  <c r="AY106" i="6"/>
  <c r="AY107" i="5"/>
  <c r="BB79" i="7"/>
  <c r="AY105" i="6"/>
  <c r="AZ127" i="8"/>
  <c r="BB13" i="5"/>
  <c r="BB254" i="6"/>
  <c r="BB79" i="6"/>
  <c r="AZ212" i="5"/>
  <c r="AZ256" i="6"/>
  <c r="BB255" i="7"/>
  <c r="AY39" i="5"/>
  <c r="BA212" i="5"/>
  <c r="AX103" i="5"/>
  <c r="BA81" i="5"/>
  <c r="BB255" i="5"/>
  <c r="BA154" i="8"/>
  <c r="AZ157" i="8"/>
  <c r="AZ280" i="7"/>
  <c r="AY16" i="5"/>
  <c r="BA285" i="5"/>
  <c r="AZ127" i="6"/>
  <c r="BA277" i="5"/>
  <c r="BA284" i="7"/>
  <c r="AY167" i="5"/>
  <c r="AY136" i="6"/>
  <c r="AZ287" i="5"/>
  <c r="AZ231" i="8"/>
  <c r="BB230" i="8"/>
  <c r="BB152" i="8"/>
  <c r="AY132" i="6"/>
  <c r="AY129" i="5"/>
  <c r="AY91" i="5"/>
  <c r="BA283" i="7"/>
  <c r="AY92" i="5"/>
  <c r="AZ284" i="7"/>
  <c r="AY130" i="6"/>
  <c r="BB288" i="5"/>
  <c r="AZ227" i="8"/>
  <c r="BB279" i="7"/>
  <c r="BB277" i="6"/>
  <c r="AY131" i="5"/>
  <c r="BA282" i="6"/>
  <c r="BA279" i="5"/>
  <c r="AY135" i="5"/>
  <c r="AZ282" i="6"/>
  <c r="AY131" i="7"/>
  <c r="AY17" i="5"/>
  <c r="AZ127" i="5"/>
  <c r="BB277" i="5"/>
  <c r="BA279" i="7"/>
  <c r="AZ286" i="5"/>
  <c r="BA283" i="5"/>
  <c r="AY67" i="5"/>
  <c r="BA286" i="5"/>
  <c r="BA156" i="8"/>
  <c r="AY130" i="5"/>
  <c r="AZ288" i="5"/>
  <c r="BA281" i="7"/>
  <c r="BA229" i="8"/>
  <c r="BB281" i="7"/>
  <c r="BB283" i="7"/>
  <c r="BB284" i="5"/>
  <c r="AY110" i="5"/>
  <c r="BA127" i="8"/>
  <c r="BA81" i="7"/>
  <c r="BB84" i="7"/>
  <c r="AX128" i="7"/>
  <c r="AZ285" i="5"/>
  <c r="AY292" i="5"/>
  <c r="BA283" i="6"/>
  <c r="AY141" i="5"/>
  <c r="BB232" i="8"/>
  <c r="BA277" i="6"/>
  <c r="BA280" i="5"/>
  <c r="AY134" i="5"/>
  <c r="AZ280" i="5"/>
  <c r="AZ156" i="8"/>
  <c r="BB157" i="8"/>
  <c r="AY131" i="8"/>
  <c r="AX128" i="8"/>
  <c r="BB80" i="6"/>
  <c r="BA255" i="6"/>
  <c r="BB262" i="5"/>
  <c r="AZ87" i="5"/>
  <c r="AZ204" i="8"/>
  <c r="BA84" i="6"/>
  <c r="BB260" i="6"/>
  <c r="BA257" i="6"/>
  <c r="BA255" i="7"/>
  <c r="BB252" i="7"/>
  <c r="AZ102" i="7"/>
  <c r="BB82" i="6"/>
  <c r="AZ257" i="7"/>
  <c r="AY65" i="5"/>
  <c r="BB255" i="6"/>
  <c r="AZ83" i="5"/>
  <c r="BA104" i="8"/>
  <c r="AZ86" i="6"/>
  <c r="AZ79" i="6"/>
  <c r="AY15" i="5"/>
  <c r="BB231" i="8"/>
  <c r="BA280" i="6"/>
  <c r="BA281" i="6"/>
  <c r="AZ229" i="8"/>
  <c r="AY136" i="5"/>
  <c r="BA281" i="5"/>
  <c r="AZ280" i="6"/>
  <c r="AY41" i="5"/>
  <c r="BB282" i="5"/>
  <c r="BB285" i="5"/>
  <c r="AZ281" i="6"/>
  <c r="BA230" i="8"/>
  <c r="BA105" i="8"/>
  <c r="BB105" i="8"/>
  <c r="BB213" i="5"/>
  <c r="BA260" i="6"/>
  <c r="AY290" i="5"/>
  <c r="BB254" i="5"/>
  <c r="AZ257" i="6"/>
  <c r="AZ86" i="5"/>
  <c r="AZ213" i="5"/>
  <c r="BA252" i="7"/>
  <c r="AX103" i="6"/>
  <c r="BB83" i="5"/>
  <c r="AZ63" i="5"/>
  <c r="BB259" i="6"/>
  <c r="AY105" i="7"/>
  <c r="AY265" i="5"/>
  <c r="AY106" i="5"/>
  <c r="AZ105" i="8"/>
  <c r="BA207" i="8"/>
  <c r="AY104" i="6"/>
  <c r="BA84" i="5"/>
  <c r="AY113" i="5"/>
  <c r="BA213" i="5"/>
  <c r="BB256" i="5"/>
  <c r="BB261" i="6"/>
  <c r="BA260" i="5"/>
  <c r="BB206" i="8"/>
  <c r="AZ258" i="7"/>
  <c r="AY109" i="5"/>
  <c r="AY111" i="6"/>
  <c r="BA63" i="5"/>
  <c r="AZ254" i="6"/>
  <c r="BA204" i="8"/>
  <c r="BA206" i="8"/>
  <c r="AZ80" i="7"/>
  <c r="BB127" i="6"/>
  <c r="AZ258" i="5"/>
  <c r="AY108" i="5"/>
  <c r="BA81" i="6"/>
  <c r="AZ260" i="5"/>
  <c r="BA12" i="5"/>
  <c r="BA80" i="7"/>
  <c r="BB252" i="6"/>
  <c r="AZ85" i="5"/>
  <c r="AZ238" i="5"/>
  <c r="AZ255" i="5"/>
  <c r="BB83" i="6"/>
  <c r="AZ81" i="5"/>
  <c r="AZ261" i="5"/>
  <c r="BA106" i="8"/>
  <c r="BA256" i="7"/>
  <c r="BB259" i="5"/>
  <c r="BB84" i="6"/>
  <c r="BB81" i="7"/>
  <c r="AY165" i="5"/>
  <c r="BA187" i="5"/>
  <c r="AY190" i="5"/>
  <c r="BB257" i="5"/>
  <c r="BB127" i="8"/>
  <c r="AZ256" i="7"/>
  <c r="BA83" i="5"/>
  <c r="BB257" i="6"/>
  <c r="BB187" i="5"/>
  <c r="AY214" i="5"/>
  <c r="BA13" i="5"/>
  <c r="BB263" i="5"/>
  <c r="BA80" i="5"/>
  <c r="AZ258" i="6"/>
  <c r="BA62" i="5"/>
  <c r="AZ257" i="5"/>
  <c r="BA231" i="8"/>
  <c r="BB229" i="8"/>
  <c r="AZ282" i="7"/>
  <c r="AY266" i="5"/>
  <c r="BB280" i="7"/>
  <c r="AY131" i="6"/>
  <c r="AZ283" i="5"/>
  <c r="BA285" i="6"/>
  <c r="AX128" i="5"/>
  <c r="BB279" i="6"/>
  <c r="BB283" i="5"/>
  <c r="AZ152" i="8"/>
  <c r="BA152" i="8"/>
  <c r="AZ277" i="7"/>
  <c r="AY216" i="5"/>
  <c r="AZ281" i="7"/>
  <c r="AZ279" i="5"/>
  <c r="AY129" i="6"/>
  <c r="BB279" i="5"/>
  <c r="BA280" i="7"/>
  <c r="AY66" i="5"/>
  <c r="AZ230" i="8"/>
  <c r="BB156" i="8"/>
  <c r="AZ127" i="7"/>
  <c r="AY241" i="5"/>
  <c r="BB286" i="5"/>
  <c r="BB284" i="6"/>
  <c r="BA152" i="5"/>
  <c r="BB282" i="7"/>
  <c r="AY42" i="5"/>
  <c r="AZ279" i="7"/>
  <c r="AY267" i="5"/>
  <c r="AY137" i="5"/>
  <c r="BB282" i="6"/>
  <c r="BB283" i="6"/>
  <c r="AY132" i="7"/>
  <c r="AY129" i="7"/>
  <c r="AZ281" i="5"/>
  <c r="AY192" i="5"/>
  <c r="BB80" i="5"/>
  <c r="AY64" i="5"/>
  <c r="AZ107" i="8"/>
  <c r="BA82" i="6"/>
  <c r="AY14" i="5"/>
  <c r="BA237" i="5"/>
  <c r="AY289" i="5"/>
  <c r="BB188" i="5"/>
  <c r="BA127" i="5"/>
  <c r="BA252" i="6"/>
  <c r="BB106" i="8"/>
  <c r="BA80" i="6"/>
  <c r="BB260" i="5"/>
  <c r="BA263" i="5"/>
  <c r="BB258" i="6"/>
  <c r="AY108" i="7"/>
  <c r="AZ259" i="7"/>
  <c r="BA258" i="7"/>
  <c r="AX153" i="8"/>
  <c r="AZ277" i="6"/>
  <c r="BB284" i="7"/>
  <c r="AZ283" i="7"/>
  <c r="BA232" i="8"/>
  <c r="BB280" i="6"/>
  <c r="BA287" i="5"/>
  <c r="AY134" i="6"/>
  <c r="AY134" i="7"/>
  <c r="AY133" i="6"/>
  <c r="AY138" i="5"/>
  <c r="AZ277" i="5"/>
  <c r="BA288" i="5"/>
  <c r="AZ279" i="6"/>
  <c r="AZ283" i="6"/>
  <c r="BA107" i="8"/>
  <c r="AY106" i="7"/>
  <c r="BA82" i="7"/>
  <c r="AZ259" i="5"/>
  <c r="AY240" i="5"/>
  <c r="BA82" i="5"/>
  <c r="AY109" i="7"/>
  <c r="AY90" i="5"/>
  <c r="BA256" i="6"/>
  <c r="BA255" i="5"/>
  <c r="BA86" i="5"/>
  <c r="BB202" i="8"/>
  <c r="BA254" i="6"/>
  <c r="BB86" i="5"/>
  <c r="BA254" i="5"/>
  <c r="BA259" i="7"/>
  <c r="BB107" i="8"/>
  <c r="BB127" i="5"/>
  <c r="AZ82" i="5"/>
  <c r="AZ106" i="8"/>
  <c r="BA79" i="5"/>
  <c r="BB81" i="6"/>
  <c r="BA258" i="6"/>
  <c r="BA152" i="6"/>
  <c r="BA282" i="7"/>
  <c r="AY139" i="5"/>
  <c r="BB154" i="8"/>
  <c r="AY116" i="5"/>
  <c r="AX128" i="6"/>
  <c r="BA227" i="8"/>
  <c r="BB277" i="7"/>
  <c r="BA286" i="6"/>
  <c r="BB281" i="5"/>
  <c r="AZ285" i="6"/>
  <c r="AY191" i="5"/>
  <c r="AZ206" i="8"/>
  <c r="BA202" i="8"/>
  <c r="AY107" i="7"/>
  <c r="AZ83" i="6"/>
  <c r="AZ88" i="5"/>
  <c r="AZ263" i="5"/>
  <c r="AZ255" i="6"/>
  <c r="BB88" i="5"/>
  <c r="BA38" i="5"/>
  <c r="AX103" i="7"/>
  <c r="AZ260" i="6"/>
  <c r="AY111" i="5"/>
  <c r="AZ12" i="5"/>
  <c r="BB81" i="5"/>
  <c r="BA85" i="6"/>
  <c r="BA262" i="5"/>
  <c r="BA127" i="6"/>
  <c r="AY130" i="8"/>
  <c r="AZ187" i="5"/>
  <c r="BA261" i="6"/>
  <c r="AZ252" i="7"/>
  <c r="AZ255" i="7"/>
  <c r="BA257" i="5"/>
  <c r="AY105" i="5"/>
  <c r="AY129" i="8"/>
  <c r="AY107" i="6"/>
  <c r="AY115" i="5"/>
  <c r="BA84" i="7"/>
  <c r="BB63" i="5"/>
  <c r="AZ256" i="5"/>
  <c r="AY112" i="5"/>
  <c r="BB256" i="6"/>
  <c r="BB258" i="5"/>
  <c r="BA261" i="5"/>
  <c r="BA83" i="6"/>
  <c r="AZ84" i="7"/>
  <c r="AZ262" i="5"/>
  <c r="BB82" i="5"/>
  <c r="AZ259" i="6"/>
  <c r="BB205" i="8"/>
  <c r="AZ252" i="5"/>
  <c r="BA259" i="5"/>
  <c r="AY89" i="5"/>
  <c r="AY104" i="5"/>
  <c r="BA79" i="6"/>
  <c r="BA83" i="7"/>
  <c r="AY189" i="5"/>
  <c r="BB80" i="7"/>
  <c r="AZ154" i="8"/>
  <c r="BB287" i="5"/>
  <c r="AY166" i="5"/>
  <c r="AY135" i="6"/>
  <c r="AY242" i="5"/>
  <c r="BA155" i="8"/>
  <c r="BB286" i="6"/>
  <c r="AZ284" i="5"/>
  <c r="BA284" i="6"/>
  <c r="BB155" i="8"/>
  <c r="BA282" i="5"/>
  <c r="AY132" i="5"/>
  <c r="BB281" i="6"/>
  <c r="BA157" i="8"/>
  <c r="AZ232" i="8"/>
  <c r="BB152" i="6"/>
  <c r="BB84" i="5"/>
  <c r="BB212" i="5"/>
  <c r="AY109" i="6"/>
  <c r="AZ237" i="5"/>
  <c r="BB257" i="7"/>
  <c r="AZ81" i="7"/>
  <c r="BB238" i="5"/>
  <c r="BB37" i="5"/>
  <c r="AY132" i="8"/>
  <c r="BA258" i="5"/>
  <c r="BB204" i="8"/>
  <c r="BB62" i="5"/>
  <c r="AZ84" i="5"/>
  <c r="AZ62" i="5"/>
  <c r="AY104" i="7"/>
  <c r="BB261" i="5"/>
  <c r="AZ84" i="6"/>
  <c r="BA85" i="5"/>
  <c r="AY114" i="5"/>
  <c r="AZ80" i="6"/>
  <c r="AZ252" i="6"/>
  <c r="AZ81" i="6"/>
  <c r="AZ83" i="7"/>
  <c r="AZ80" i="5"/>
  <c r="BB85" i="5"/>
  <c r="BB227" i="8"/>
  <c r="AY133" i="7"/>
  <c r="AY142" i="5"/>
  <c r="BA284" i="5"/>
  <c r="AY130" i="7"/>
  <c r="BB280" i="5"/>
  <c r="BA279" i="6"/>
  <c r="AY140" i="5"/>
  <c r="AY117" i="5"/>
  <c r="AY133" i="5"/>
  <c r="AZ155" i="8"/>
  <c r="AZ282" i="5"/>
  <c r="BB152" i="5"/>
  <c r="AZ284" i="6"/>
  <c r="BA277" i="7"/>
  <c r="AY217" i="5"/>
  <c r="BB285" i="6"/>
  <c r="AY291" i="5"/>
  <c r="AZ286" i="6"/>
  <c r="BC258" i="6" l="1"/>
  <c r="BC62" i="5"/>
  <c r="BC81" i="5"/>
  <c r="BC83" i="7"/>
  <c r="BD83" i="7" s="1"/>
  <c r="BC258" i="7"/>
  <c r="BC80" i="5"/>
  <c r="BD79" i="5" s="1"/>
  <c r="BC212" i="5"/>
  <c r="BD212" i="5" s="1"/>
  <c r="BC13" i="5"/>
  <c r="BC259" i="5"/>
  <c r="BC83" i="5"/>
  <c r="BC187" i="5"/>
  <c r="BC263" i="5"/>
  <c r="BC80" i="6"/>
  <c r="BD79" i="6" s="1"/>
  <c r="BC256" i="7"/>
  <c r="BC106" i="8"/>
  <c r="BC85" i="5"/>
  <c r="BC83" i="6"/>
  <c r="BC256" i="5"/>
  <c r="BC252" i="6"/>
  <c r="BC87" i="5"/>
  <c r="BD87" i="5" s="1"/>
  <c r="BC261" i="5"/>
  <c r="BC88" i="5"/>
  <c r="BC80" i="7"/>
  <c r="BD79" i="7" s="1"/>
  <c r="BC237" i="5"/>
  <c r="BD237" i="5" s="1"/>
  <c r="BC12" i="5"/>
  <c r="BC188" i="5"/>
  <c r="BC81" i="6"/>
  <c r="BC102" i="7"/>
  <c r="BC254" i="6"/>
  <c r="BC82" i="6"/>
  <c r="BC81" i="7"/>
  <c r="BC206" i="8"/>
  <c r="BC127" i="8"/>
  <c r="BC255" i="7"/>
  <c r="BC63" i="5"/>
  <c r="BC86" i="5"/>
  <c r="BC258" i="5"/>
  <c r="BC255" i="5"/>
  <c r="BC260" i="5"/>
  <c r="BC257" i="5"/>
  <c r="BD256" i="5" s="1"/>
  <c r="BC102" i="6"/>
  <c r="BC256" i="6"/>
  <c r="BD256" i="6" s="1"/>
  <c r="BC238" i="5"/>
  <c r="BC84" i="6"/>
  <c r="BC84" i="5"/>
  <c r="BC262" i="5"/>
  <c r="BC85" i="6"/>
  <c r="BC82" i="5"/>
  <c r="BD81" i="5" s="1"/>
  <c r="BC252" i="5"/>
  <c r="BC252" i="7"/>
  <c r="BC38" i="5"/>
  <c r="BC37" i="5"/>
  <c r="BC255" i="6"/>
  <c r="BC254" i="7"/>
  <c r="BC82" i="7"/>
  <c r="BC102" i="5"/>
  <c r="BC260" i="6"/>
  <c r="BD260" i="6" s="1"/>
  <c r="BC202" i="8"/>
  <c r="BC105" i="8"/>
  <c r="BD104" i="8" s="1"/>
  <c r="BC156" i="8"/>
  <c r="BD106" i="8"/>
  <c r="AV181" i="8"/>
  <c r="BC155" i="8"/>
  <c r="BC152" i="8"/>
  <c r="BC227" i="8"/>
  <c r="AV276" i="8"/>
  <c r="BD187" i="5"/>
  <c r="BD62" i="5"/>
  <c r="BD81" i="7"/>
  <c r="BC280" i="7"/>
  <c r="BC277" i="7"/>
  <c r="BC127" i="7"/>
  <c r="BC283" i="7"/>
  <c r="BC281" i="7"/>
  <c r="AV231" i="7"/>
  <c r="BD256" i="7"/>
  <c r="BC281" i="6"/>
  <c r="BC283" i="6"/>
  <c r="BC285" i="6"/>
  <c r="AV56" i="6"/>
  <c r="BD85" i="6"/>
  <c r="BC277" i="6"/>
  <c r="BC127" i="6"/>
  <c r="BC280" i="6"/>
  <c r="BD254" i="6"/>
  <c r="BD258" i="6"/>
  <c r="AV231" i="6"/>
  <c r="BC285" i="5"/>
  <c r="BC287" i="5"/>
  <c r="BC281" i="5"/>
  <c r="BC280" i="5"/>
  <c r="BC127" i="5"/>
  <c r="BC277" i="5"/>
  <c r="BC283" i="5"/>
  <c r="BD254" i="5"/>
  <c r="BD258" i="5"/>
  <c r="C16" i="5"/>
  <c r="G16" i="5"/>
  <c r="K16" i="5"/>
  <c r="O16" i="5"/>
  <c r="S16" i="5"/>
  <c r="W16" i="5"/>
  <c r="AA16" i="5"/>
  <c r="AE16" i="5"/>
  <c r="AI16" i="5"/>
  <c r="AM16" i="5"/>
  <c r="AQ16" i="5"/>
  <c r="AU16" i="5"/>
  <c r="BA104" i="5"/>
  <c r="AZ105" i="6"/>
  <c r="BA108" i="6"/>
  <c r="BA64" i="5"/>
  <c r="BB107" i="6"/>
  <c r="BA90" i="5"/>
  <c r="AZ265" i="5"/>
  <c r="BA290" i="5"/>
  <c r="AZ256" i="8"/>
  <c r="AZ66" i="5"/>
  <c r="BB130" i="7"/>
  <c r="AZ131" i="6"/>
  <c r="BA163" i="5"/>
  <c r="BA67" i="5"/>
  <c r="AZ135" i="5"/>
  <c r="BB241" i="5"/>
  <c r="AZ136" i="5"/>
  <c r="BB266" i="5"/>
  <c r="AZ155" i="6"/>
  <c r="AZ133" i="5"/>
  <c r="AZ160" i="5"/>
  <c r="AZ155" i="7"/>
  <c r="BB161" i="5"/>
  <c r="BA156" i="7"/>
  <c r="BA160" i="5"/>
  <c r="BA133" i="7"/>
  <c r="AZ292" i="5"/>
  <c r="BA158" i="5"/>
  <c r="AZ106" i="6"/>
  <c r="AZ115" i="5"/>
  <c r="AZ110" i="5"/>
  <c r="BA105" i="7"/>
  <c r="AZ257" i="8"/>
  <c r="AZ130" i="6"/>
  <c r="BA135" i="5"/>
  <c r="AY144" i="5"/>
  <c r="AZ136" i="6"/>
  <c r="AZ241" i="5"/>
  <c r="BA134" i="5"/>
  <c r="BA266" i="5"/>
  <c r="BA242" i="5"/>
  <c r="AY68" i="5"/>
  <c r="BA107" i="5"/>
  <c r="BA104" i="7"/>
  <c r="BB129" i="8"/>
  <c r="BB131" i="8"/>
  <c r="BB41" i="5"/>
  <c r="AY169" i="5"/>
  <c r="AZ217" i="5"/>
  <c r="AZ17" i="5"/>
  <c r="BB192" i="5"/>
  <c r="BB135" i="6"/>
  <c r="AZ92" i="5"/>
  <c r="BB133" i="5"/>
  <c r="BA39" i="5"/>
  <c r="BA108" i="7"/>
  <c r="BB215" i="5"/>
  <c r="AZ104" i="7"/>
  <c r="BA110" i="6"/>
  <c r="AZ107" i="6"/>
  <c r="AZ113" i="5"/>
  <c r="BB109" i="7"/>
  <c r="AZ111" i="5"/>
  <c r="AZ290" i="5"/>
  <c r="BA257" i="8"/>
  <c r="BA217" i="5"/>
  <c r="AZ134" i="7"/>
  <c r="AZ160" i="6"/>
  <c r="BA157" i="5"/>
  <c r="BA16" i="5"/>
  <c r="BA139" i="5"/>
  <c r="BB16" i="5"/>
  <c r="AZ159" i="5"/>
  <c r="AZ67" i="5"/>
  <c r="AZ129" i="6"/>
  <c r="AZ130" i="5"/>
  <c r="AZ156" i="5"/>
  <c r="BA159" i="6"/>
  <c r="AY268" i="5"/>
  <c r="BA89" i="5"/>
  <c r="BA215" i="5"/>
  <c r="BB110" i="6"/>
  <c r="AZ109" i="7"/>
  <c r="AZ252" i="8"/>
  <c r="AZ154" i="7"/>
  <c r="BB156" i="5"/>
  <c r="AZ117" i="5"/>
  <c r="AZ129" i="7"/>
  <c r="BA142" i="5"/>
  <c r="AZ156" i="6"/>
  <c r="BB162" i="5"/>
  <c r="BA105" i="6"/>
  <c r="BB112" i="5"/>
  <c r="BB109" i="5"/>
  <c r="AZ40" i="5"/>
  <c r="BA107" i="7"/>
  <c r="BA241" i="5"/>
  <c r="AZ134" i="5"/>
  <c r="BB140" i="5"/>
  <c r="BB242" i="5"/>
  <c r="AY43" i="5"/>
  <c r="BA191" i="5"/>
  <c r="BA132" i="7"/>
  <c r="AY193" i="5"/>
  <c r="BB117" i="5"/>
  <c r="AY93" i="5"/>
  <c r="BB154" i="7"/>
  <c r="BA159" i="5"/>
  <c r="BA291" i="5"/>
  <c r="BB161" i="6"/>
  <c r="BA137" i="5"/>
  <c r="AY218" i="5"/>
  <c r="BA164" i="5"/>
  <c r="BA65" i="5"/>
  <c r="BA109" i="5"/>
  <c r="BB252" i="8"/>
  <c r="BB129" i="7"/>
  <c r="AZ132" i="7"/>
  <c r="BB141" i="5"/>
  <c r="BB167" i="5"/>
  <c r="BB190" i="5"/>
  <c r="BB132" i="8"/>
  <c r="BA111" i="5"/>
  <c r="BA131" i="7"/>
  <c r="BB116" i="5"/>
  <c r="AZ163" i="5"/>
  <c r="AZ159" i="6"/>
  <c r="AZ165" i="5"/>
  <c r="BB108" i="7"/>
  <c r="BA239" i="5"/>
  <c r="BB109" i="6"/>
  <c r="AZ216" i="5"/>
  <c r="BB155" i="5"/>
  <c r="BB92" i="5"/>
  <c r="BB156" i="7"/>
  <c r="AZ116" i="5"/>
  <c r="BA154" i="5"/>
  <c r="BA157" i="6"/>
  <c r="BB105" i="5"/>
  <c r="AZ106" i="7"/>
  <c r="BA130" i="7"/>
  <c r="AZ191" i="5"/>
  <c r="BA140" i="5"/>
  <c r="AZ108" i="6"/>
  <c r="BA109" i="7"/>
  <c r="BB159" i="5"/>
  <c r="BB155" i="6"/>
  <c r="AZ89" i="5"/>
  <c r="BA190" i="5"/>
  <c r="BB289" i="5"/>
  <c r="BA111" i="6"/>
  <c r="AZ132" i="8"/>
  <c r="AZ104" i="6"/>
  <c r="BB105" i="7"/>
  <c r="BA106" i="7"/>
  <c r="BA252" i="8"/>
  <c r="BB42" i="5"/>
  <c r="AZ152" i="7"/>
  <c r="AY44" i="5"/>
  <c r="AZ139" i="5"/>
  <c r="BB131" i="7"/>
  <c r="AZ162" i="5"/>
  <c r="BB157" i="7"/>
  <c r="BA165" i="5"/>
  <c r="BB133" i="7"/>
  <c r="BA135" i="6"/>
  <c r="BA162" i="5"/>
  <c r="AZ155" i="5"/>
  <c r="AZ157" i="7"/>
  <c r="BB136" i="5"/>
  <c r="AZ152" i="6"/>
  <c r="BB130" i="6"/>
  <c r="AX153" i="6"/>
  <c r="BA130" i="6"/>
  <c r="BA189" i="5"/>
  <c r="BA114" i="5"/>
  <c r="BB239" i="5"/>
  <c r="BA113" i="5"/>
  <c r="BA240" i="5"/>
  <c r="BA17" i="5"/>
  <c r="AZ133" i="6"/>
  <c r="BB165" i="5"/>
  <c r="BA130" i="5"/>
  <c r="BA166" i="5"/>
  <c r="BA134" i="7"/>
  <c r="AX153" i="5"/>
  <c r="BA131" i="6"/>
  <c r="BA129" i="7"/>
  <c r="BB138" i="5"/>
  <c r="BB114" i="5"/>
  <c r="BA108" i="5"/>
  <c r="BA104" i="6"/>
  <c r="BA254" i="8"/>
  <c r="AZ158" i="7"/>
  <c r="BB163" i="5"/>
  <c r="AZ135" i="6"/>
  <c r="AZ130" i="7"/>
  <c r="AZ16" i="5"/>
  <c r="AY243" i="5"/>
  <c r="BA216" i="5"/>
  <c r="AZ91" i="5"/>
  <c r="BB104" i="5"/>
  <c r="BB105" i="6"/>
  <c r="BB65" i="5"/>
  <c r="AZ112" i="5"/>
  <c r="AZ64" i="5"/>
  <c r="AZ129" i="8"/>
  <c r="BA40" i="5"/>
  <c r="BA106" i="5"/>
  <c r="AZ240" i="5"/>
  <c r="BB106" i="7"/>
  <c r="AZ254" i="8"/>
  <c r="BB134" i="7"/>
  <c r="AZ161" i="5"/>
  <c r="BB159" i="7"/>
  <c r="BA155" i="7"/>
  <c r="BB164" i="5"/>
  <c r="AZ108" i="7"/>
  <c r="BB265" i="5"/>
  <c r="BB132" i="6"/>
  <c r="BB134" i="6"/>
  <c r="BB129" i="5"/>
  <c r="AZ110" i="6"/>
  <c r="BB255" i="8"/>
  <c r="BA167" i="5"/>
  <c r="BA41" i="5"/>
  <c r="BB142" i="5"/>
  <c r="AZ15" i="5"/>
  <c r="AZ14" i="5"/>
  <c r="BB106" i="5"/>
  <c r="BA255" i="8"/>
  <c r="AZ152" i="5"/>
  <c r="BA42" i="5"/>
  <c r="AY194" i="5"/>
  <c r="BB134" i="5"/>
  <c r="BB111" i="6"/>
  <c r="BB155" i="7"/>
  <c r="AY168" i="5"/>
  <c r="BB39" i="5"/>
  <c r="BB267" i="5"/>
  <c r="BA133" i="5"/>
  <c r="AZ214" i="5"/>
  <c r="AZ107" i="5"/>
  <c r="BB104" i="7"/>
  <c r="BB115" i="5"/>
  <c r="BB113" i="5"/>
  <c r="BA130" i="8"/>
  <c r="BB240" i="5"/>
  <c r="AZ107" i="7"/>
  <c r="BA256" i="8"/>
  <c r="BA116" i="5"/>
  <c r="BA161" i="6"/>
  <c r="AY244" i="5"/>
  <c r="BA129" i="5"/>
  <c r="BB157" i="6"/>
  <c r="BB130" i="5"/>
  <c r="BB159" i="6"/>
  <c r="BB217" i="5"/>
  <c r="BA158" i="7"/>
  <c r="AZ154" i="6"/>
  <c r="AZ167" i="5"/>
  <c r="BA192" i="5"/>
  <c r="BB129" i="6"/>
  <c r="BB158" i="5"/>
  <c r="BA158" i="6"/>
  <c r="BB137" i="5"/>
  <c r="AZ141" i="5"/>
  <c r="AZ138" i="5"/>
  <c r="AZ39" i="5"/>
  <c r="BA14" i="5"/>
  <c r="BA132" i="8"/>
  <c r="BB130" i="8"/>
  <c r="AZ264" i="5"/>
  <c r="BB191" i="5"/>
  <c r="AZ158" i="6"/>
  <c r="AZ242" i="5"/>
  <c r="BA267" i="5"/>
  <c r="AZ267" i="5"/>
  <c r="AZ157" i="6"/>
  <c r="BB166" i="5"/>
  <c r="BB131" i="5"/>
  <c r="AY18" i="5"/>
  <c r="BA15" i="5"/>
  <c r="AZ65" i="5"/>
  <c r="BA115" i="5"/>
  <c r="AZ130" i="8"/>
  <c r="BB256" i="8"/>
  <c r="BA136" i="6"/>
  <c r="AZ131" i="5"/>
  <c r="AY19" i="5"/>
  <c r="BB133" i="6"/>
  <c r="BB132" i="7"/>
  <c r="AZ132" i="5"/>
  <c r="BA157" i="7"/>
  <c r="BB216" i="5"/>
  <c r="BB89" i="5"/>
  <c r="BA106" i="6"/>
  <c r="BB108" i="6"/>
  <c r="BB14" i="5"/>
  <c r="AZ109" i="5"/>
  <c r="AZ105" i="5"/>
  <c r="AZ90" i="5"/>
  <c r="BA265" i="5"/>
  <c r="AZ109" i="6"/>
  <c r="BB107" i="7"/>
  <c r="BB257" i="8"/>
  <c r="BA292" i="5"/>
  <c r="BA160" i="6"/>
  <c r="AZ140" i="5"/>
  <c r="BA132" i="5"/>
  <c r="BB136" i="6"/>
  <c r="BB154" i="5"/>
  <c r="BA134" i="6"/>
  <c r="BB17" i="5"/>
  <c r="BA159" i="7"/>
  <c r="BA154" i="6"/>
  <c r="BB157" i="5"/>
  <c r="BA117" i="5"/>
  <c r="AZ166" i="5"/>
  <c r="BA156" i="5"/>
  <c r="AZ190" i="5"/>
  <c r="BA112" i="5"/>
  <c r="BA129" i="8"/>
  <c r="BB111" i="5"/>
  <c r="BB291" i="5"/>
  <c r="AY293" i="5"/>
  <c r="BB131" i="6"/>
  <c r="BB132" i="5"/>
  <c r="BB154" i="6"/>
  <c r="BA91" i="5"/>
  <c r="AZ266" i="5"/>
  <c r="AZ189" i="5"/>
  <c r="BB106" i="6"/>
  <c r="BB64" i="5"/>
  <c r="BA105" i="5"/>
  <c r="BA109" i="6"/>
  <c r="BB254" i="8"/>
  <c r="BB160" i="6"/>
  <c r="AZ159" i="7"/>
  <c r="BA129" i="6"/>
  <c r="AZ156" i="7"/>
  <c r="AZ137" i="5"/>
  <c r="AZ164" i="5"/>
  <c r="AZ129" i="5"/>
  <c r="BB158" i="7"/>
  <c r="AZ215" i="5"/>
  <c r="BB40" i="5"/>
  <c r="AZ131" i="8"/>
  <c r="BA155" i="6"/>
  <c r="AZ134" i="6"/>
  <c r="AY143" i="5"/>
  <c r="AY94" i="5"/>
  <c r="AZ142" i="5"/>
  <c r="AZ41" i="5"/>
  <c r="BB66" i="5"/>
  <c r="AZ104" i="5"/>
  <c r="AZ106" i="5"/>
  <c r="BA136" i="5"/>
  <c r="AX153" i="7"/>
  <c r="AZ291" i="5"/>
  <c r="AZ154" i="5"/>
  <c r="BA107" i="6"/>
  <c r="BA133" i="6"/>
  <c r="BA161" i="5"/>
  <c r="BA155" i="5"/>
  <c r="AZ114" i="5"/>
  <c r="BA110" i="5"/>
  <c r="BA131" i="8"/>
  <c r="BB135" i="5"/>
  <c r="AY219" i="5"/>
  <c r="BA141" i="5"/>
  <c r="BB107" i="5"/>
  <c r="BB67" i="5"/>
  <c r="AY118" i="5"/>
  <c r="AZ289" i="5"/>
  <c r="AZ192" i="5"/>
  <c r="BB156" i="6"/>
  <c r="BB158" i="6"/>
  <c r="BA131" i="5"/>
  <c r="AZ111" i="6"/>
  <c r="BB160" i="5"/>
  <c r="BB139" i="5"/>
  <c r="AY269" i="5"/>
  <c r="BA289" i="5"/>
  <c r="BB104" i="6"/>
  <c r="AZ255" i="8"/>
  <c r="BA66" i="5"/>
  <c r="BB91" i="5"/>
  <c r="BB292" i="5"/>
  <c r="AZ108" i="5"/>
  <c r="BA154" i="7"/>
  <c r="AY119" i="5"/>
  <c r="BA156" i="6"/>
  <c r="BB189" i="5"/>
  <c r="BB108" i="5"/>
  <c r="AZ105" i="7"/>
  <c r="AZ131" i="7"/>
  <c r="AY69" i="5"/>
  <c r="AZ132" i="6"/>
  <c r="AZ133" i="7"/>
  <c r="BB90" i="5"/>
  <c r="AZ158" i="5"/>
  <c r="AZ161" i="6"/>
  <c r="BB110" i="5"/>
  <c r="BB214" i="5"/>
  <c r="AZ239" i="5"/>
  <c r="BA264" i="5"/>
  <c r="BA132" i="6"/>
  <c r="AZ42" i="5"/>
  <c r="AY294" i="5"/>
  <c r="BB15" i="5"/>
  <c r="BB290" i="5"/>
  <c r="BA92" i="5"/>
  <c r="BA214" i="5"/>
  <c r="BB264" i="5"/>
  <c r="AZ157" i="5"/>
  <c r="BA138" i="5"/>
  <c r="BD85" i="5" l="1"/>
  <c r="BD37" i="5"/>
  <c r="BD81" i="6"/>
  <c r="BD206" i="8"/>
  <c r="BD254" i="7"/>
  <c r="BD262" i="5"/>
  <c r="BD83" i="5"/>
  <c r="BD12" i="5"/>
  <c r="BD260" i="5"/>
  <c r="BD83" i="6"/>
  <c r="BC107" i="7"/>
  <c r="BC109" i="6"/>
  <c r="BC111" i="5"/>
  <c r="BC105" i="5"/>
  <c r="BD104" i="5" s="1"/>
  <c r="BC105" i="6"/>
  <c r="BD104" i="6" s="1"/>
  <c r="BC214" i="5"/>
  <c r="BD214" i="5" s="1"/>
  <c r="BC109" i="5"/>
  <c r="BC112" i="5"/>
  <c r="BC89" i="5"/>
  <c r="BC131" i="8"/>
  <c r="BD131" i="8" s="1"/>
  <c r="BC264" i="5"/>
  <c r="BD264" i="5" s="1"/>
  <c r="BC106" i="5"/>
  <c r="BC40" i="5"/>
  <c r="BC110" i="5"/>
  <c r="BC110" i="6"/>
  <c r="BC289" i="5"/>
  <c r="BC106" i="6"/>
  <c r="BC108" i="7"/>
  <c r="BC39" i="5"/>
  <c r="BD39" i="5" s="1"/>
  <c r="BC107" i="6"/>
  <c r="BD106" i="6" s="1"/>
  <c r="BC115" i="5"/>
  <c r="BC108" i="5"/>
  <c r="BC107" i="5"/>
  <c r="BC15" i="5"/>
  <c r="BC105" i="7"/>
  <c r="BD104" i="7" s="1"/>
  <c r="BC113" i="5"/>
  <c r="BC14" i="5"/>
  <c r="BC114" i="5"/>
  <c r="BC189" i="5"/>
  <c r="BC106" i="7"/>
  <c r="BC130" i="8"/>
  <c r="BD129" i="8" s="1"/>
  <c r="AV131" i="8" s="1"/>
  <c r="BC90" i="5"/>
  <c r="BC239" i="5"/>
  <c r="BD239" i="5" s="1"/>
  <c r="BC64" i="5"/>
  <c r="BD64" i="5" s="1"/>
  <c r="BC108" i="6"/>
  <c r="BC190" i="5"/>
  <c r="BD258" i="7"/>
  <c r="BD204" i="8"/>
  <c r="AV106" i="8"/>
  <c r="BC255" i="8"/>
  <c r="AV206" i="8"/>
  <c r="BC256" i="8"/>
  <c r="BC252" i="8"/>
  <c r="BD156" i="8"/>
  <c r="BD154" i="8"/>
  <c r="BD89" i="5"/>
  <c r="BC216" i="5"/>
  <c r="BD216" i="5" s="1"/>
  <c r="BC266" i="5"/>
  <c r="BD266" i="5" s="1"/>
  <c r="BC191" i="5"/>
  <c r="BC91" i="5"/>
  <c r="BD91" i="5" s="1"/>
  <c r="BC192" i="5"/>
  <c r="BC41" i="5"/>
  <c r="BC42" i="5"/>
  <c r="BC291" i="5"/>
  <c r="BD291" i="5" s="1"/>
  <c r="BC16" i="5"/>
  <c r="BD16" i="5" s="1"/>
  <c r="BC66" i="5"/>
  <c r="BD66" i="5" s="1"/>
  <c r="BC241" i="5"/>
  <c r="BD241" i="5" s="1"/>
  <c r="BC116" i="5"/>
  <c r="BD116" i="5" s="1"/>
  <c r="BC133" i="7"/>
  <c r="BD133" i="7" s="1"/>
  <c r="BC130" i="7"/>
  <c r="BD106" i="7"/>
  <c r="AV81" i="7"/>
  <c r="BD108" i="7"/>
  <c r="BC152" i="7"/>
  <c r="BC131" i="7"/>
  <c r="BD131" i="7" s="1"/>
  <c r="BC158" i="7"/>
  <c r="BC155" i="7"/>
  <c r="AV256" i="7"/>
  <c r="BD281" i="7"/>
  <c r="BD279" i="7"/>
  <c r="BD283" i="7"/>
  <c r="AV81" i="6"/>
  <c r="BD108" i="6"/>
  <c r="BD110" i="6"/>
  <c r="BC158" i="6"/>
  <c r="BC135" i="6"/>
  <c r="BD135" i="6" s="1"/>
  <c r="BC155" i="6"/>
  <c r="BC133" i="6"/>
  <c r="BC130" i="6"/>
  <c r="BD129" i="6" s="1"/>
  <c r="BC131" i="6"/>
  <c r="BC160" i="6"/>
  <c r="BC152" i="6"/>
  <c r="AV256" i="6"/>
  <c r="BD285" i="6"/>
  <c r="BD281" i="6"/>
  <c r="BD279" i="6"/>
  <c r="BD283" i="6"/>
  <c r="BD110" i="5"/>
  <c r="BD108" i="5"/>
  <c r="BD114" i="5"/>
  <c r="BC152" i="5"/>
  <c r="BC164" i="5"/>
  <c r="BC132" i="5"/>
  <c r="BC133" i="5"/>
  <c r="BC160" i="5"/>
  <c r="BC155" i="5"/>
  <c r="BC166" i="5"/>
  <c r="BC141" i="5"/>
  <c r="BC130" i="5"/>
  <c r="BD129" i="5" s="1"/>
  <c r="BC135" i="5"/>
  <c r="BD135" i="5" s="1"/>
  <c r="BC159" i="5"/>
  <c r="BC157" i="5"/>
  <c r="BC131" i="5"/>
  <c r="BC137" i="5"/>
  <c r="BC162" i="5"/>
  <c r="BC158" i="5"/>
  <c r="BC139" i="5"/>
  <c r="BD139" i="5" s="1"/>
  <c r="BC134" i="5"/>
  <c r="BD285" i="5"/>
  <c r="BD289" i="5"/>
  <c r="BD281" i="5"/>
  <c r="BD279" i="5"/>
  <c r="BD283" i="5"/>
  <c r="BD287" i="5"/>
  <c r="BA279" i="8"/>
  <c r="BA68" i="5"/>
  <c r="AZ44" i="5"/>
  <c r="BA18" i="5"/>
  <c r="AZ144" i="5"/>
  <c r="BA43" i="5"/>
  <c r="BA244" i="5"/>
  <c r="BA269" i="5"/>
  <c r="BA69" i="5"/>
  <c r="BB281" i="8"/>
  <c r="BB68" i="5"/>
  <c r="BB294" i="5"/>
  <c r="BB280" i="8"/>
  <c r="AZ169" i="5"/>
  <c r="BA294" i="5"/>
  <c r="AZ244" i="5"/>
  <c r="AZ194" i="5"/>
  <c r="BB19" i="5"/>
  <c r="BA143" i="5"/>
  <c r="AZ68" i="5"/>
  <c r="BB94" i="5"/>
  <c r="BA193" i="5"/>
  <c r="BA169" i="5"/>
  <c r="AZ18" i="5"/>
  <c r="BB193" i="5"/>
  <c r="BA268" i="5"/>
  <c r="BB169" i="5"/>
  <c r="AZ282" i="8"/>
  <c r="BA282" i="8"/>
  <c r="AZ269" i="5"/>
  <c r="BB269" i="5"/>
  <c r="AZ69" i="5"/>
  <c r="BA93" i="5"/>
  <c r="BA293" i="5"/>
  <c r="BB243" i="5"/>
  <c r="AZ43" i="5"/>
  <c r="AZ294" i="5"/>
  <c r="AZ118" i="5"/>
  <c r="BB118" i="5"/>
  <c r="BB144" i="5"/>
  <c r="BA44" i="5"/>
  <c r="BB282" i="8"/>
  <c r="BB43" i="5"/>
  <c r="AZ168" i="5"/>
  <c r="BA218" i="5"/>
  <c r="BB218" i="5"/>
  <c r="BB279" i="8"/>
  <c r="BB143" i="5"/>
  <c r="BB194" i="5"/>
  <c r="AZ243" i="5"/>
  <c r="BA119" i="5"/>
  <c r="BA281" i="8"/>
  <c r="BB268" i="5"/>
  <c r="BB18" i="5"/>
  <c r="BB93" i="5"/>
  <c r="AZ93" i="5"/>
  <c r="BA277" i="8"/>
  <c r="AZ119" i="5"/>
  <c r="AZ281" i="8"/>
  <c r="BB69" i="5"/>
  <c r="BB244" i="5"/>
  <c r="BA94" i="5"/>
  <c r="BA194" i="5"/>
  <c r="BA243" i="5"/>
  <c r="AZ293" i="5"/>
  <c r="BA168" i="5"/>
  <c r="BB219" i="5"/>
  <c r="AZ19" i="5"/>
  <c r="BA144" i="5"/>
  <c r="BB277" i="8"/>
  <c r="AZ219" i="5"/>
  <c r="AZ280" i="8"/>
  <c r="BA118" i="5"/>
  <c r="AZ279" i="8"/>
  <c r="AZ143" i="5"/>
  <c r="BA280" i="8"/>
  <c r="BA219" i="5"/>
  <c r="AZ193" i="5"/>
  <c r="AZ268" i="5"/>
  <c r="BB119" i="5"/>
  <c r="AZ218" i="5"/>
  <c r="AZ277" i="8"/>
  <c r="BB44" i="5"/>
  <c r="BB293" i="5"/>
  <c r="BA19" i="5"/>
  <c r="AZ94" i="5"/>
  <c r="BB168" i="5"/>
  <c r="BD106" i="5" l="1"/>
  <c r="BD112" i="5"/>
  <c r="BD14" i="5"/>
  <c r="BD189" i="5"/>
  <c r="AV231" i="8"/>
  <c r="BC281" i="8"/>
  <c r="BC277" i="8"/>
  <c r="BD256" i="8"/>
  <c r="BD254" i="8"/>
  <c r="AV156" i="8"/>
  <c r="BD41" i="5"/>
  <c r="BD191" i="5"/>
  <c r="BC293" i="5"/>
  <c r="BD293" i="5" s="1"/>
  <c r="AV281" i="5" s="1"/>
  <c r="BC43" i="5"/>
  <c r="BD43" i="5" s="1"/>
  <c r="BC93" i="5"/>
  <c r="BD93" i="5" s="1"/>
  <c r="AV81" i="5" s="1"/>
  <c r="BC168" i="5"/>
  <c r="BD168" i="5" s="1"/>
  <c r="BC118" i="5"/>
  <c r="BD118" i="5" s="1"/>
  <c r="AV106" i="5" s="1"/>
  <c r="BC218" i="5"/>
  <c r="BD218" i="5" s="1"/>
  <c r="AV206" i="5" s="1"/>
  <c r="BC193" i="5"/>
  <c r="BD193" i="5" s="1"/>
  <c r="BC18" i="5"/>
  <c r="BD18" i="5" s="1"/>
  <c r="AV6" i="5" s="1"/>
  <c r="BC268" i="5"/>
  <c r="BD268" i="5" s="1"/>
  <c r="AV256" i="5" s="1"/>
  <c r="BC143" i="5"/>
  <c r="BD143" i="5" s="1"/>
  <c r="BC243" i="5"/>
  <c r="BD243" i="5" s="1"/>
  <c r="AV231" i="5" s="1"/>
  <c r="BC68" i="5"/>
  <c r="BD68" i="5" s="1"/>
  <c r="AV56" i="5" s="1"/>
  <c r="BD129" i="7"/>
  <c r="AV131" i="7" s="1"/>
  <c r="AV106" i="7"/>
  <c r="BD158" i="7"/>
  <c r="BD156" i="7"/>
  <c r="BD154" i="7"/>
  <c r="AV281" i="7"/>
  <c r="AV106" i="6"/>
  <c r="BD133" i="6"/>
  <c r="BD131" i="6"/>
  <c r="AV281" i="6"/>
  <c r="BD160" i="6"/>
  <c r="BD154" i="6"/>
  <c r="BD156" i="6"/>
  <c r="BD158" i="6"/>
  <c r="BD137" i="5"/>
  <c r="BD141" i="5"/>
  <c r="BD133" i="5"/>
  <c r="BD131" i="5"/>
  <c r="BD162" i="5"/>
  <c r="BD164" i="5"/>
  <c r="BD156" i="5"/>
  <c r="BD166" i="5"/>
  <c r="BD158" i="5"/>
  <c r="BD154" i="5"/>
  <c r="BD160" i="5"/>
  <c r="AV256" i="8" l="1"/>
  <c r="BD279" i="8"/>
  <c r="BD281" i="8"/>
  <c r="AV31" i="5"/>
  <c r="AV181" i="5"/>
  <c r="AV156" i="7"/>
  <c r="AV131" i="6"/>
  <c r="AV156" i="6"/>
  <c r="AV131" i="5"/>
  <c r="AV156" i="5"/>
  <c r="AV281" i="8" l="1"/>
  <c r="P41" i="1"/>
  <c r="P80" i="1" s="1"/>
  <c r="P119" i="1" s="1"/>
  <c r="P158" i="1" s="1"/>
  <c r="AV28" i="4"/>
  <c r="AV53" i="4" s="1"/>
  <c r="AV78" i="4" s="1"/>
  <c r="AV103" i="4" s="1"/>
  <c r="AV128" i="4" s="1"/>
  <c r="AV153" i="4" s="1"/>
  <c r="S50" i="1"/>
  <c r="S58" i="1"/>
  <c r="T59" i="1"/>
  <c r="S59" i="1"/>
  <c r="U53" i="1"/>
  <c r="U74" i="1"/>
  <c r="S47" i="1"/>
  <c r="S56" i="1"/>
  <c r="U76" i="1"/>
  <c r="S65" i="1"/>
  <c r="S49" i="1"/>
  <c r="U55" i="1"/>
  <c r="T76" i="1"/>
  <c r="U29" i="1"/>
  <c r="U67" i="1"/>
  <c r="AX53" i="4"/>
  <c r="S67" i="1"/>
  <c r="S71" i="1"/>
  <c r="S77" i="1"/>
  <c r="AX278" i="4"/>
  <c r="AZ227" i="4"/>
  <c r="AX203" i="4"/>
  <c r="S44" i="1"/>
  <c r="U46" i="1"/>
  <c r="T50" i="1"/>
  <c r="T52" i="1"/>
  <c r="T74" i="1"/>
  <c r="T49" i="1"/>
  <c r="T58" i="1"/>
  <c r="S41" i="1"/>
  <c r="T44" i="1"/>
  <c r="U73" i="1"/>
  <c r="T43" i="1"/>
  <c r="S46" i="1"/>
  <c r="T29" i="1"/>
  <c r="S52" i="1"/>
  <c r="S70" i="1"/>
  <c r="AX228" i="4"/>
  <c r="U59" i="1"/>
  <c r="S53" i="1"/>
  <c r="T70" i="1"/>
  <c r="S43" i="1"/>
  <c r="T67" i="1"/>
  <c r="T56" i="1"/>
  <c r="AX78" i="4"/>
  <c r="U50" i="1"/>
  <c r="AZ277" i="4"/>
  <c r="U61" i="1"/>
  <c r="U44" i="1"/>
  <c r="U71" i="1"/>
  <c r="T62" i="1"/>
  <c r="S74" i="1"/>
  <c r="T64" i="1"/>
  <c r="AZ252" i="4"/>
  <c r="U65" i="1"/>
  <c r="T55" i="1"/>
  <c r="S28" i="1"/>
  <c r="T68" i="1"/>
  <c r="U28" i="1"/>
  <c r="S62" i="1"/>
  <c r="T77" i="1"/>
  <c r="AX178" i="4"/>
  <c r="S68" i="1"/>
  <c r="U58" i="1"/>
  <c r="U70" i="1"/>
  <c r="U49" i="1"/>
  <c r="U56" i="1"/>
  <c r="T73" i="1"/>
  <c r="S61" i="1"/>
  <c r="AZ202" i="4"/>
  <c r="U52" i="1"/>
  <c r="AZ177" i="4"/>
  <c r="AX28" i="4"/>
  <c r="U68" i="1"/>
  <c r="U77" i="1"/>
  <c r="T47" i="1"/>
  <c r="T41" i="1"/>
  <c r="S55" i="1"/>
  <c r="AZ52" i="4"/>
  <c r="AZ27" i="4"/>
  <c r="AX103" i="4"/>
  <c r="S64" i="1"/>
  <c r="U43" i="1"/>
  <c r="U64" i="1"/>
  <c r="AZ127" i="4"/>
  <c r="T46" i="1"/>
  <c r="T71" i="1"/>
  <c r="T28" i="1"/>
  <c r="U47" i="1"/>
  <c r="U62" i="1"/>
  <c r="T53" i="1"/>
  <c r="T61" i="1"/>
  <c r="AZ152" i="4"/>
  <c r="S29" i="1"/>
  <c r="AX253" i="4"/>
  <c r="S73" i="1"/>
  <c r="T65" i="1"/>
  <c r="S76" i="1"/>
  <c r="U41" i="1"/>
  <c r="AX153" i="4"/>
  <c r="V43" i="1" l="1"/>
  <c r="V76" i="1"/>
  <c r="V74" i="1"/>
  <c r="V73" i="1"/>
  <c r="V71" i="1"/>
  <c r="V70" i="1"/>
  <c r="V67" i="1"/>
  <c r="V65" i="1"/>
  <c r="V61" i="1"/>
  <c r="V58" i="1"/>
  <c r="V55" i="1"/>
  <c r="V52" i="1"/>
  <c r="V28" i="1"/>
  <c r="V46" i="1"/>
  <c r="V47" i="1"/>
  <c r="V49" i="1"/>
  <c r="V41" i="1"/>
  <c r="AW27" i="4"/>
  <c r="AW52" i="4" s="1"/>
  <c r="AW77" i="4" s="1"/>
  <c r="AW102" i="4" s="1"/>
  <c r="AW127" i="4" s="1"/>
  <c r="AW152" i="4" s="1"/>
  <c r="AW177" i="4" s="1"/>
  <c r="AW202" i="4" s="1"/>
  <c r="AW227" i="4" s="1"/>
  <c r="AW252" i="4" s="1"/>
  <c r="AW277" i="4" s="1"/>
  <c r="AV29" i="4"/>
  <c r="AV30" i="4"/>
  <c r="AU22" i="4"/>
  <c r="AU20" i="4"/>
  <c r="AU18" i="4"/>
  <c r="AU16" i="4"/>
  <c r="AU14" i="4"/>
  <c r="AU12" i="4"/>
  <c r="AU10" i="4"/>
  <c r="AU8" i="4"/>
  <c r="AU6" i="4"/>
  <c r="AU4" i="4"/>
  <c r="AU2" i="4"/>
  <c r="AQ22" i="4"/>
  <c r="AQ20" i="4"/>
  <c r="AQ18" i="4"/>
  <c r="AQ16" i="4"/>
  <c r="AQ14" i="4"/>
  <c r="AQ12" i="4"/>
  <c r="AQ10" i="4"/>
  <c r="AQ8" i="4"/>
  <c r="AQ6" i="4"/>
  <c r="AQ4" i="4"/>
  <c r="AQ2" i="4"/>
  <c r="O22" i="4"/>
  <c r="O20" i="4"/>
  <c r="O18" i="4"/>
  <c r="O16" i="4"/>
  <c r="O14" i="4"/>
  <c r="O12" i="4"/>
  <c r="O10" i="4"/>
  <c r="O8" i="4"/>
  <c r="O6" i="4"/>
  <c r="O4" i="4"/>
  <c r="O2" i="4"/>
  <c r="K22" i="4"/>
  <c r="K20" i="4"/>
  <c r="K18" i="4"/>
  <c r="K16" i="4"/>
  <c r="K14" i="4"/>
  <c r="K12" i="4"/>
  <c r="K10" i="4"/>
  <c r="K8" i="4"/>
  <c r="K6" i="4"/>
  <c r="K4" i="4"/>
  <c r="K2" i="4"/>
  <c r="G22" i="4"/>
  <c r="G20" i="4"/>
  <c r="G18" i="4"/>
  <c r="G16" i="4"/>
  <c r="G14" i="4"/>
  <c r="G12" i="4"/>
  <c r="G10" i="4"/>
  <c r="G8" i="4"/>
  <c r="G6" i="4"/>
  <c r="G4" i="4"/>
  <c r="G2" i="4"/>
  <c r="AM22" i="4"/>
  <c r="AM20" i="4"/>
  <c r="AM18" i="4"/>
  <c r="AM16" i="4"/>
  <c r="AM14" i="4"/>
  <c r="AM12" i="4"/>
  <c r="AM10" i="4"/>
  <c r="AM8" i="4"/>
  <c r="AM6" i="4"/>
  <c r="AM4" i="4"/>
  <c r="AM2" i="4"/>
  <c r="AI22" i="4"/>
  <c r="AI20" i="4"/>
  <c r="AI18" i="4"/>
  <c r="AI16" i="4"/>
  <c r="AI14" i="4"/>
  <c r="AI12" i="4"/>
  <c r="AI10" i="4"/>
  <c r="AI8" i="4"/>
  <c r="AI6" i="4"/>
  <c r="AI4" i="4"/>
  <c r="AI2" i="4"/>
  <c r="AE22" i="4"/>
  <c r="AE20" i="4"/>
  <c r="AE18" i="4"/>
  <c r="AE16" i="4"/>
  <c r="AE14" i="4"/>
  <c r="AE12" i="4"/>
  <c r="AE10" i="4"/>
  <c r="AE8" i="4"/>
  <c r="AE6" i="4"/>
  <c r="AE4" i="4"/>
  <c r="AE2" i="4"/>
  <c r="AA22" i="4"/>
  <c r="AA20" i="4"/>
  <c r="AA18" i="4"/>
  <c r="AA16" i="4"/>
  <c r="AA14" i="4"/>
  <c r="AA12" i="4"/>
  <c r="AA10" i="4"/>
  <c r="AA8" i="4"/>
  <c r="AA6" i="4"/>
  <c r="AA4" i="4"/>
  <c r="AA2" i="4"/>
  <c r="W22" i="4"/>
  <c r="W20" i="4"/>
  <c r="W18" i="4"/>
  <c r="W16" i="4"/>
  <c r="W14" i="4"/>
  <c r="W12" i="4"/>
  <c r="W10" i="4"/>
  <c r="W8" i="4"/>
  <c r="W6" i="4"/>
  <c r="W4" i="4"/>
  <c r="W2" i="4"/>
  <c r="S22" i="4"/>
  <c r="S20" i="4"/>
  <c r="S18" i="4"/>
  <c r="S16" i="4"/>
  <c r="S14" i="4"/>
  <c r="S12" i="4"/>
  <c r="S10" i="4"/>
  <c r="S8" i="4"/>
  <c r="S6" i="4"/>
  <c r="S4" i="4"/>
  <c r="S2" i="4"/>
  <c r="C22" i="4"/>
  <c r="C20" i="4"/>
  <c r="C18" i="4"/>
  <c r="C16" i="4"/>
  <c r="C14" i="4"/>
  <c r="C12" i="4"/>
  <c r="C10" i="4"/>
  <c r="C8" i="4"/>
  <c r="C6" i="4"/>
  <c r="C4" i="4"/>
  <c r="C2" i="4"/>
  <c r="AX128" i="4"/>
  <c r="AY34" i="4"/>
  <c r="AY32" i="4"/>
  <c r="AY47" i="4"/>
  <c r="AY33" i="4"/>
  <c r="AY45" i="4"/>
  <c r="AY49" i="4"/>
  <c r="AY30" i="4"/>
  <c r="AY35" i="4"/>
  <c r="AZ102" i="4"/>
  <c r="AZ77" i="4"/>
  <c r="AY46" i="4"/>
  <c r="AY42" i="4"/>
  <c r="AY37" i="4"/>
  <c r="AY31" i="4"/>
  <c r="BA27" i="4"/>
  <c r="AY48" i="4"/>
  <c r="BB27" i="4"/>
  <c r="AY40" i="4"/>
  <c r="AY44" i="4"/>
  <c r="AY29" i="4"/>
  <c r="AY43" i="4"/>
  <c r="AY38" i="4"/>
  <c r="AY39" i="4"/>
  <c r="AY41" i="4"/>
  <c r="AY36" i="4"/>
  <c r="AY50" i="4"/>
  <c r="BC27" i="4" l="1"/>
  <c r="AV55" i="4"/>
  <c r="AV54" i="4"/>
  <c r="W76" i="1"/>
  <c r="W61" i="1"/>
  <c r="W46" i="1"/>
  <c r="W67" i="1"/>
  <c r="W52" i="1"/>
  <c r="W49" i="1"/>
  <c r="W73" i="1"/>
  <c r="W58" i="1"/>
  <c r="W55" i="1"/>
  <c r="W43" i="1"/>
  <c r="W70" i="1"/>
  <c r="W64" i="1"/>
  <c r="BA39" i="4"/>
  <c r="AY62" i="4"/>
  <c r="AY66" i="4"/>
  <c r="BA2" i="4"/>
  <c r="BB32" i="4"/>
  <c r="BB49" i="4"/>
  <c r="BB37" i="4"/>
  <c r="BA37" i="4"/>
  <c r="AZ39" i="4"/>
  <c r="BA50" i="4"/>
  <c r="AZ46" i="4"/>
  <c r="AY55" i="4"/>
  <c r="AY74" i="4"/>
  <c r="AY9" i="4"/>
  <c r="BB38" i="4"/>
  <c r="BB39" i="4"/>
  <c r="BA43" i="4"/>
  <c r="BB50" i="4"/>
  <c r="AZ41" i="4"/>
  <c r="AZ49" i="4"/>
  <c r="AZ32" i="4"/>
  <c r="BA36" i="4"/>
  <c r="AY22" i="4"/>
  <c r="AY4" i="4"/>
  <c r="BA49" i="4"/>
  <c r="AY67" i="4"/>
  <c r="AZ36" i="4"/>
  <c r="BA40" i="4"/>
  <c r="BA45" i="4"/>
  <c r="BA44" i="4"/>
  <c r="AZ44" i="4"/>
  <c r="BA35" i="4"/>
  <c r="AY18" i="4"/>
  <c r="AZ48" i="4"/>
  <c r="BA33" i="4"/>
  <c r="AY70" i="4"/>
  <c r="AZ40" i="4"/>
  <c r="AZ31" i="4"/>
  <c r="AZ50" i="4"/>
  <c r="AY59" i="4"/>
  <c r="BB43" i="4"/>
  <c r="AZ35" i="4"/>
  <c r="BA38" i="4"/>
  <c r="BB33" i="4"/>
  <c r="BA41" i="4"/>
  <c r="AZ34" i="4"/>
  <c r="AY17" i="4"/>
  <c r="AY15" i="4"/>
  <c r="BA47" i="4"/>
  <c r="AY24" i="4"/>
  <c r="BB45" i="4"/>
  <c r="AZ45" i="4"/>
  <c r="BA32" i="4"/>
  <c r="AY75" i="4"/>
  <c r="BB31" i="4"/>
  <c r="BB47" i="4"/>
  <c r="AY21" i="4"/>
  <c r="BA30" i="4"/>
  <c r="BA46" i="4"/>
  <c r="AY73" i="4"/>
  <c r="AY63" i="4"/>
  <c r="AY61" i="4"/>
  <c r="AY16" i="4"/>
  <c r="BB36" i="4"/>
  <c r="AY54" i="4"/>
  <c r="BA31" i="4"/>
  <c r="BB42" i="4"/>
  <c r="BB34" i="4"/>
  <c r="BB30" i="4"/>
  <c r="AY12" i="4"/>
  <c r="AY71" i="4"/>
  <c r="AY64" i="4"/>
  <c r="AY65" i="4"/>
  <c r="AY25" i="4"/>
  <c r="BA52" i="4"/>
  <c r="AZ33" i="4"/>
  <c r="AY72" i="4"/>
  <c r="AY68" i="4"/>
  <c r="AY19" i="4"/>
  <c r="AZ47" i="4"/>
  <c r="BB44" i="4"/>
  <c r="BB52" i="4"/>
  <c r="BA34" i="4"/>
  <c r="BB29" i="4"/>
  <c r="BB35" i="4"/>
  <c r="AY11" i="4"/>
  <c r="AY20" i="4"/>
  <c r="AY14" i="4"/>
  <c r="BB46" i="4"/>
  <c r="AY58" i="4"/>
  <c r="BB48" i="4"/>
  <c r="AY69" i="4"/>
  <c r="BB41" i="4"/>
  <c r="AY56" i="4"/>
  <c r="BB40" i="4"/>
  <c r="AY8" i="4"/>
  <c r="AY7" i="4"/>
  <c r="AY10" i="4"/>
  <c r="BA42" i="4"/>
  <c r="BB2" i="4"/>
  <c r="BA48" i="4"/>
  <c r="AZ30" i="4"/>
  <c r="AY5" i="4"/>
  <c r="AY57" i="4"/>
  <c r="AZ42" i="4"/>
  <c r="BA29" i="4"/>
  <c r="AZ43" i="4"/>
  <c r="AZ29" i="4"/>
  <c r="AY13" i="4"/>
  <c r="AY60" i="4"/>
  <c r="AY6" i="4"/>
  <c r="AY23" i="4"/>
  <c r="AZ2" i="4"/>
  <c r="AZ37" i="4"/>
  <c r="AZ38" i="4"/>
  <c r="BC32" i="4" l="1"/>
  <c r="BD31" i="4" s="1"/>
  <c r="BC40" i="4"/>
  <c r="BC43" i="4"/>
  <c r="BC48" i="4"/>
  <c r="BC46" i="4"/>
  <c r="BC33" i="4"/>
  <c r="BC49" i="4"/>
  <c r="BD49" i="4" s="1"/>
  <c r="BC44" i="4"/>
  <c r="BC47" i="4"/>
  <c r="BC41" i="4"/>
  <c r="BC30" i="4"/>
  <c r="BD29" i="4" s="1"/>
  <c r="BC34" i="4"/>
  <c r="BC38" i="4"/>
  <c r="BC45" i="4"/>
  <c r="BC35" i="4"/>
  <c r="BC36" i="4"/>
  <c r="BC39" i="4"/>
  <c r="BC37" i="4"/>
  <c r="BC42" i="4"/>
  <c r="O43" i="1"/>
  <c r="BC52" i="4"/>
  <c r="AV80" i="4"/>
  <c r="AV79" i="4"/>
  <c r="BC2" i="4"/>
  <c r="AZ65" i="4"/>
  <c r="BA77" i="4"/>
  <c r="BA6" i="4"/>
  <c r="BA63" i="4"/>
  <c r="AY80" i="4"/>
  <c r="BA54" i="4"/>
  <c r="AZ61" i="4"/>
  <c r="AY81" i="4"/>
  <c r="AY96" i="4"/>
  <c r="BB14" i="4"/>
  <c r="AZ56" i="4"/>
  <c r="BB12" i="4"/>
  <c r="AY86" i="4"/>
  <c r="AZ66" i="4"/>
  <c r="BA25" i="4"/>
  <c r="BA62" i="4"/>
  <c r="BB25" i="4"/>
  <c r="AZ73" i="4"/>
  <c r="BA70" i="4"/>
  <c r="AZ54" i="4"/>
  <c r="BB11" i="4"/>
  <c r="BB64" i="4"/>
  <c r="BA74" i="4"/>
  <c r="BB8" i="4"/>
  <c r="BB17" i="4"/>
  <c r="AZ55" i="4"/>
  <c r="BA21" i="4"/>
  <c r="BB59" i="4"/>
  <c r="BB13" i="4"/>
  <c r="BA67" i="4"/>
  <c r="BB66" i="4"/>
  <c r="BA19" i="4"/>
  <c r="BA17" i="4"/>
  <c r="AZ68" i="4"/>
  <c r="AY94" i="4"/>
  <c r="BA20" i="4"/>
  <c r="AZ75" i="4"/>
  <c r="BB73" i="4"/>
  <c r="BB57" i="4"/>
  <c r="AZ71" i="4"/>
  <c r="AY91" i="4"/>
  <c r="BB22" i="4"/>
  <c r="BB67" i="4"/>
  <c r="BB23" i="4"/>
  <c r="AZ58" i="4"/>
  <c r="AZ62" i="4"/>
  <c r="BB6" i="4"/>
  <c r="BB5" i="4"/>
  <c r="BB9" i="4"/>
  <c r="BB62" i="4"/>
  <c r="BA18" i="4"/>
  <c r="BA64" i="4"/>
  <c r="AZ69" i="4"/>
  <c r="BA10" i="4"/>
  <c r="BB10" i="4"/>
  <c r="BA7" i="4"/>
  <c r="BA66" i="4"/>
  <c r="AY98" i="4"/>
  <c r="BB60" i="4"/>
  <c r="BA65" i="4"/>
  <c r="BA59" i="4"/>
  <c r="BA72" i="4"/>
  <c r="BA14" i="4"/>
  <c r="BA5" i="4"/>
  <c r="BA55" i="4"/>
  <c r="BB21" i="4"/>
  <c r="BB68" i="4"/>
  <c r="BB16" i="4"/>
  <c r="BB75" i="4"/>
  <c r="BB74" i="4"/>
  <c r="BB7" i="4"/>
  <c r="AZ74" i="4"/>
  <c r="AY99" i="4"/>
  <c r="BB71" i="4"/>
  <c r="BA57" i="4"/>
  <c r="AZ64" i="4"/>
  <c r="AY97" i="4"/>
  <c r="AY95" i="4"/>
  <c r="BA73" i="4"/>
  <c r="AY90" i="4"/>
  <c r="BA71" i="4"/>
  <c r="BA60" i="4"/>
  <c r="AY82" i="4"/>
  <c r="AY79" i="4"/>
  <c r="BB20" i="4"/>
  <c r="AZ59" i="4"/>
  <c r="BA9" i="4"/>
  <c r="BA61" i="4"/>
  <c r="AY88" i="4"/>
  <c r="AY92" i="4"/>
  <c r="BB58" i="4"/>
  <c r="AY83" i="4"/>
  <c r="BB63" i="4"/>
  <c r="AZ63" i="4"/>
  <c r="AY100" i="4"/>
  <c r="AZ72" i="4"/>
  <c r="BB55" i="4"/>
  <c r="BA22" i="4"/>
  <c r="BB65" i="4"/>
  <c r="BB72" i="4"/>
  <c r="BA8" i="4"/>
  <c r="BB18" i="4"/>
  <c r="BA15" i="4"/>
  <c r="AZ57" i="4"/>
  <c r="AZ70" i="4"/>
  <c r="BA58" i="4"/>
  <c r="AY93" i="4"/>
  <c r="BA24" i="4"/>
  <c r="BA68" i="4"/>
  <c r="BB19" i="4"/>
  <c r="BB70" i="4"/>
  <c r="BB69" i="4"/>
  <c r="BA16" i="4"/>
  <c r="BA12" i="4"/>
  <c r="BA11" i="4"/>
  <c r="AY89" i="4"/>
  <c r="BA23" i="4"/>
  <c r="BA75" i="4"/>
  <c r="BB24" i="4"/>
  <c r="BA13" i="4"/>
  <c r="BB56" i="4"/>
  <c r="BB15" i="4"/>
  <c r="AZ67" i="4"/>
  <c r="BB77" i="4"/>
  <c r="BA4" i="4"/>
  <c r="AZ60" i="4"/>
  <c r="AY84" i="4"/>
  <c r="AY85" i="4"/>
  <c r="AY87" i="4"/>
  <c r="BB54" i="4"/>
  <c r="BB61" i="4"/>
  <c r="BA69" i="4"/>
  <c r="BA56" i="4"/>
  <c r="BB4" i="4"/>
  <c r="BD39" i="4" l="1"/>
  <c r="BD47" i="4"/>
  <c r="BD33" i="4"/>
  <c r="BD35" i="4"/>
  <c r="BD43" i="4"/>
  <c r="BD37" i="4"/>
  <c r="BD45" i="4"/>
  <c r="BD41" i="4"/>
  <c r="BC59" i="4"/>
  <c r="BC55" i="4"/>
  <c r="BD54" i="4" s="1"/>
  <c r="BC66" i="4"/>
  <c r="BC56" i="4"/>
  <c r="BC67" i="4"/>
  <c r="BC60" i="4"/>
  <c r="BC62" i="4"/>
  <c r="BC57" i="4"/>
  <c r="BC65" i="4"/>
  <c r="BC68" i="4"/>
  <c r="BC63" i="4"/>
  <c r="BC64" i="4"/>
  <c r="BC69" i="4"/>
  <c r="BC72" i="4"/>
  <c r="BD72" i="4" s="1"/>
  <c r="BC74" i="4"/>
  <c r="BD74" i="4" s="1"/>
  <c r="BC70" i="4"/>
  <c r="BD70" i="4" s="1"/>
  <c r="BC58" i="4"/>
  <c r="BC61" i="4"/>
  <c r="BD60" i="4" s="1"/>
  <c r="BC77" i="4"/>
  <c r="AV105" i="4"/>
  <c r="AV104" i="4"/>
  <c r="BB88" i="4"/>
  <c r="AZ9" i="4"/>
  <c r="U37" i="1"/>
  <c r="BB98" i="4"/>
  <c r="U25" i="1"/>
  <c r="BA94" i="4"/>
  <c r="S17" i="1"/>
  <c r="BB102" i="4"/>
  <c r="S14" i="1"/>
  <c r="BB87" i="4"/>
  <c r="U8" i="1"/>
  <c r="BB85" i="4"/>
  <c r="AZ6" i="4"/>
  <c r="S25" i="1"/>
  <c r="AZ18" i="4"/>
  <c r="BA79" i="4"/>
  <c r="BA97" i="4"/>
  <c r="U7" i="1"/>
  <c r="U19" i="1"/>
  <c r="BA88" i="4"/>
  <c r="T17" i="1"/>
  <c r="BB84" i="4"/>
  <c r="BB79" i="4"/>
  <c r="AY115" i="4"/>
  <c r="U11" i="1"/>
  <c r="BA85" i="4"/>
  <c r="T26" i="1"/>
  <c r="AY104" i="4"/>
  <c r="AZ87" i="4"/>
  <c r="AZ19" i="4"/>
  <c r="S8" i="1"/>
  <c r="BA96" i="4"/>
  <c r="AY112" i="4"/>
  <c r="AZ10" i="4"/>
  <c r="AZ79" i="4"/>
  <c r="AZ97" i="4"/>
  <c r="T13" i="1"/>
  <c r="BB93" i="4"/>
  <c r="BB82" i="4"/>
  <c r="AY107" i="4"/>
  <c r="S37" i="1"/>
  <c r="BB83" i="4"/>
  <c r="BB96" i="4"/>
  <c r="T22" i="1"/>
  <c r="T35" i="1"/>
  <c r="BB81" i="4"/>
  <c r="BA87" i="4"/>
  <c r="S38" i="1"/>
  <c r="AY105" i="4"/>
  <c r="U38" i="1"/>
  <c r="BA83" i="4"/>
  <c r="T11" i="1"/>
  <c r="AY123" i="4"/>
  <c r="BB90" i="4"/>
  <c r="U13" i="1"/>
  <c r="S4" i="1"/>
  <c r="S19" i="1"/>
  <c r="AZ13" i="4"/>
  <c r="U23" i="1"/>
  <c r="T19" i="1"/>
  <c r="T2" i="1"/>
  <c r="S20" i="1"/>
  <c r="U31" i="1"/>
  <c r="AZ96" i="4"/>
  <c r="T7" i="1"/>
  <c r="AZ14" i="4"/>
  <c r="U14" i="1"/>
  <c r="S34" i="1"/>
  <c r="T37" i="1"/>
  <c r="BB100" i="4"/>
  <c r="BA81" i="4"/>
  <c r="AZ82" i="4"/>
  <c r="AY109" i="4"/>
  <c r="S35" i="1"/>
  <c r="AZ100" i="4"/>
  <c r="AY118" i="4"/>
  <c r="T10" i="1"/>
  <c r="AY110" i="4"/>
  <c r="AZ99" i="4"/>
  <c r="AY120" i="4"/>
  <c r="T32" i="1"/>
  <c r="AZ89" i="4"/>
  <c r="T23" i="1"/>
  <c r="BB91" i="4"/>
  <c r="AZ94" i="4"/>
  <c r="BA98" i="4"/>
  <c r="U35" i="1"/>
  <c r="BA99" i="4"/>
  <c r="AY113" i="4"/>
  <c r="T25" i="1"/>
  <c r="AZ81" i="4"/>
  <c r="AY119" i="4"/>
  <c r="S32" i="1"/>
  <c r="AY121" i="4"/>
  <c r="AZ85" i="4"/>
  <c r="AY124" i="4"/>
  <c r="S16" i="1"/>
  <c r="BA86" i="4"/>
  <c r="S5" i="1"/>
  <c r="AY108" i="4"/>
  <c r="AZ93" i="4"/>
  <c r="BA82" i="4"/>
  <c r="AY114" i="4"/>
  <c r="BB99" i="4"/>
  <c r="AY116" i="4"/>
  <c r="AZ21" i="4"/>
  <c r="AZ92" i="4"/>
  <c r="BA91" i="4"/>
  <c r="BA84" i="4"/>
  <c r="AZ25" i="4"/>
  <c r="AZ86" i="4"/>
  <c r="U34" i="1"/>
  <c r="BA100" i="4"/>
  <c r="BA95" i="4"/>
  <c r="BB92" i="4"/>
  <c r="AZ91" i="4"/>
  <c r="BB86" i="4"/>
  <c r="S10" i="1"/>
  <c r="AZ95" i="4"/>
  <c r="U20" i="1"/>
  <c r="T38" i="1"/>
  <c r="AZ90" i="4"/>
  <c r="AZ24" i="4"/>
  <c r="T8" i="1"/>
  <c r="AZ83" i="4"/>
  <c r="AY125" i="4"/>
  <c r="U26" i="1"/>
  <c r="U2" i="1"/>
  <c r="BB89" i="4"/>
  <c r="AZ7" i="4"/>
  <c r="S13" i="1"/>
  <c r="BB97" i="4"/>
  <c r="S31" i="1"/>
  <c r="AZ20" i="4"/>
  <c r="AY106" i="4"/>
  <c r="T16" i="1"/>
  <c r="BA80" i="4"/>
  <c r="AZ80" i="4"/>
  <c r="AZ4" i="4"/>
  <c r="S11" i="1"/>
  <c r="BA90" i="4"/>
  <c r="S2" i="1"/>
  <c r="AZ5" i="4"/>
  <c r="T5" i="1"/>
  <c r="BB94" i="4"/>
  <c r="AZ22" i="4"/>
  <c r="U10" i="1"/>
  <c r="BA102" i="4"/>
  <c r="U22" i="1"/>
  <c r="AZ16" i="4"/>
  <c r="AZ17" i="4"/>
  <c r="AZ88" i="4"/>
  <c r="AY122" i="4"/>
  <c r="BA89" i="4"/>
  <c r="AZ12" i="4"/>
  <c r="S22" i="1"/>
  <c r="BB80" i="4"/>
  <c r="U17" i="1"/>
  <c r="AZ8" i="4"/>
  <c r="T20" i="1"/>
  <c r="AZ84" i="4"/>
  <c r="T34" i="1"/>
  <c r="U16" i="1"/>
  <c r="AY117" i="4"/>
  <c r="AZ11" i="4"/>
  <c r="AY111" i="4"/>
  <c r="AZ15" i="4"/>
  <c r="BB95" i="4"/>
  <c r="T14" i="1"/>
  <c r="S26" i="1"/>
  <c r="BA92" i="4"/>
  <c r="T31" i="1"/>
  <c r="U5" i="1"/>
  <c r="S23" i="1"/>
  <c r="AZ23" i="4"/>
  <c r="T4" i="1"/>
  <c r="BA93" i="4"/>
  <c r="U4" i="1"/>
  <c r="S7" i="1"/>
  <c r="AZ98" i="4"/>
  <c r="U32" i="1"/>
  <c r="BD58" i="4" l="1"/>
  <c r="BD56" i="4"/>
  <c r="AV31" i="4"/>
  <c r="BD66" i="4"/>
  <c r="BD64" i="4"/>
  <c r="BD68" i="4"/>
  <c r="BD62" i="4"/>
  <c r="BC91" i="4"/>
  <c r="BC86" i="4"/>
  <c r="BC80" i="4"/>
  <c r="BD79" i="4" s="1"/>
  <c r="BC85" i="4"/>
  <c r="BC82" i="4"/>
  <c r="BC92" i="4"/>
  <c r="BC83" i="4"/>
  <c r="BC94" i="4"/>
  <c r="BC81" i="4"/>
  <c r="BD81" i="4" s="1"/>
  <c r="BC88" i="4"/>
  <c r="BC90" i="4"/>
  <c r="BC97" i="4"/>
  <c r="BD97" i="4" s="1"/>
  <c r="BC93" i="4"/>
  <c r="BC95" i="4"/>
  <c r="BC84" i="4"/>
  <c r="BC89" i="4"/>
  <c r="BC87" i="4"/>
  <c r="BC99" i="4"/>
  <c r="BD99" i="4" s="1"/>
  <c r="BC96" i="4"/>
  <c r="BC102" i="4"/>
  <c r="AV130" i="4"/>
  <c r="AV129" i="4"/>
  <c r="BC8" i="4"/>
  <c r="BC6" i="4"/>
  <c r="BC11" i="4"/>
  <c r="BC10" i="4"/>
  <c r="BC9" i="4"/>
  <c r="BC16" i="4"/>
  <c r="BC18" i="4"/>
  <c r="BC15" i="4"/>
  <c r="BC20" i="4"/>
  <c r="BC22" i="4"/>
  <c r="BC17" i="4"/>
  <c r="BC12" i="4"/>
  <c r="BC7" i="4"/>
  <c r="BC13" i="4"/>
  <c r="BC14" i="4"/>
  <c r="BC24" i="4"/>
  <c r="BC19" i="4"/>
  <c r="BC21" i="4"/>
  <c r="V8" i="1"/>
  <c r="V31" i="1"/>
  <c r="V37" i="1"/>
  <c r="V4" i="1"/>
  <c r="BC5" i="4"/>
  <c r="V10" i="1"/>
  <c r="V35" i="1"/>
  <c r="V11" i="1"/>
  <c r="V23" i="1"/>
  <c r="V26" i="1"/>
  <c r="V13" i="1"/>
  <c r="V19" i="1"/>
  <c r="V2" i="1"/>
  <c r="W28" i="1" s="1"/>
  <c r="V5" i="1"/>
  <c r="V16" i="1"/>
  <c r="V25" i="1"/>
  <c r="V38" i="1"/>
  <c r="V14" i="1"/>
  <c r="AZ114" i="4"/>
  <c r="AZ112" i="4"/>
  <c r="BB121" i="4"/>
  <c r="BB116" i="4"/>
  <c r="BA115" i="4"/>
  <c r="AZ107" i="4"/>
  <c r="AY135" i="4"/>
  <c r="BA108" i="4"/>
  <c r="AY146" i="4"/>
  <c r="AZ123" i="4"/>
  <c r="BB105" i="4"/>
  <c r="AZ115" i="4"/>
  <c r="AY148" i="4"/>
  <c r="BB120" i="4"/>
  <c r="AZ124" i="4"/>
  <c r="AY136" i="4"/>
  <c r="AZ116" i="4"/>
  <c r="AY150" i="4"/>
  <c r="BA127" i="4"/>
  <c r="AY149" i="4"/>
  <c r="AZ119" i="4"/>
  <c r="BA114" i="4"/>
  <c r="BA123" i="4"/>
  <c r="AZ109" i="4"/>
  <c r="BA125" i="4"/>
  <c r="BB111" i="4"/>
  <c r="AY144" i="4"/>
  <c r="AZ120" i="4"/>
  <c r="BB127" i="4"/>
  <c r="BB112" i="4"/>
  <c r="BB118" i="4"/>
  <c r="BB113" i="4"/>
  <c r="AZ106" i="4"/>
  <c r="AZ110" i="4"/>
  <c r="BA105" i="4"/>
  <c r="AY132" i="4"/>
  <c r="BB117" i="4"/>
  <c r="BA104" i="4"/>
  <c r="BB108" i="4"/>
  <c r="AZ105" i="4"/>
  <c r="BA116" i="4"/>
  <c r="BB125" i="4"/>
  <c r="AY134" i="4"/>
  <c r="BB114" i="4"/>
  <c r="BA121" i="4"/>
  <c r="AY133" i="4"/>
  <c r="AY141" i="4"/>
  <c r="BB104" i="4"/>
  <c r="AY145" i="4"/>
  <c r="AZ104" i="4"/>
  <c r="BA118" i="4"/>
  <c r="AZ122" i="4"/>
  <c r="BB109" i="4"/>
  <c r="BB115" i="4"/>
  <c r="AY138" i="4"/>
  <c r="AY142" i="4"/>
  <c r="BA113" i="4"/>
  <c r="AY129" i="4"/>
  <c r="BB123" i="4"/>
  <c r="AZ108" i="4"/>
  <c r="AZ113" i="4"/>
  <c r="BB119" i="4"/>
  <c r="BA119" i="4"/>
  <c r="BA107" i="4"/>
  <c r="BA111" i="4"/>
  <c r="AY140" i="4"/>
  <c r="BA117" i="4"/>
  <c r="BA122" i="4"/>
  <c r="BA109" i="4"/>
  <c r="BB107" i="4"/>
  <c r="BA124" i="4"/>
  <c r="AZ125" i="4"/>
  <c r="BB122" i="4"/>
  <c r="AZ117" i="4"/>
  <c r="AY139" i="4"/>
  <c r="AY147" i="4"/>
  <c r="AY131" i="4"/>
  <c r="BA112" i="4"/>
  <c r="BB124" i="4"/>
  <c r="AY143" i="4"/>
  <c r="BA106" i="4"/>
  <c r="BA110" i="4"/>
  <c r="BB106" i="4"/>
  <c r="AY130" i="4"/>
  <c r="BB110" i="4"/>
  <c r="BA120" i="4"/>
  <c r="AZ121" i="4"/>
  <c r="AY137" i="4"/>
  <c r="AZ111" i="4"/>
  <c r="AZ118" i="4"/>
  <c r="AV56" i="4" l="1"/>
  <c r="BD85" i="4"/>
  <c r="BD93" i="4"/>
  <c r="BD91" i="4"/>
  <c r="BD89" i="4"/>
  <c r="BD83" i="4"/>
  <c r="BD95" i="4"/>
  <c r="BD87" i="4"/>
  <c r="BC115" i="4"/>
  <c r="BC124" i="4"/>
  <c r="BD124" i="4" s="1"/>
  <c r="BC117" i="4"/>
  <c r="BC114" i="4"/>
  <c r="BC110" i="4"/>
  <c r="BC113" i="4"/>
  <c r="BC108" i="4"/>
  <c r="BC111" i="4"/>
  <c r="BC105" i="4"/>
  <c r="BD104" i="4" s="1"/>
  <c r="BC106" i="4"/>
  <c r="BC107" i="4"/>
  <c r="BC120" i="4"/>
  <c r="BC112" i="4"/>
  <c r="BC109" i="4"/>
  <c r="BC118" i="4"/>
  <c r="BC119" i="4"/>
  <c r="BC121" i="4"/>
  <c r="BC116" i="4"/>
  <c r="BC122" i="4"/>
  <c r="BD122" i="4" s="1"/>
  <c r="BC127" i="4"/>
  <c r="AV154" i="4"/>
  <c r="BD16" i="4"/>
  <c r="BD12" i="4"/>
  <c r="BD4" i="4"/>
  <c r="BD24" i="4"/>
  <c r="BD22" i="4"/>
  <c r="BD18" i="4"/>
  <c r="BD20" i="4"/>
  <c r="BD10" i="4"/>
  <c r="BD6" i="4"/>
  <c r="BD8" i="4"/>
  <c r="W37" i="1"/>
  <c r="W7" i="1"/>
  <c r="W34" i="1"/>
  <c r="W25" i="1"/>
  <c r="W10" i="1"/>
  <c r="W16" i="1"/>
  <c r="BD14" i="4"/>
  <c r="W4" i="1"/>
  <c r="W22" i="1"/>
  <c r="W13" i="1"/>
  <c r="W19" i="1"/>
  <c r="W31" i="1"/>
  <c r="BB129" i="4"/>
  <c r="AY156" i="4"/>
  <c r="BB139" i="4"/>
  <c r="BB140" i="4"/>
  <c r="BB147" i="4"/>
  <c r="AZ133" i="4"/>
  <c r="BB138" i="4"/>
  <c r="BB150" i="4"/>
  <c r="BA144" i="4"/>
  <c r="AY163" i="4"/>
  <c r="BA134" i="4"/>
  <c r="AZ135" i="4"/>
  <c r="BB148" i="4"/>
  <c r="BA137" i="4"/>
  <c r="BB143" i="4"/>
  <c r="BB136" i="4"/>
  <c r="BB144" i="4"/>
  <c r="BA139" i="4"/>
  <c r="AY167" i="4"/>
  <c r="AZ142" i="4"/>
  <c r="BB130" i="4"/>
  <c r="AY175" i="4"/>
  <c r="BA150" i="4"/>
  <c r="AZ139" i="4"/>
  <c r="BA145" i="4"/>
  <c r="AZ145" i="4"/>
  <c r="BB149" i="4"/>
  <c r="BA147" i="4"/>
  <c r="AY168" i="4"/>
  <c r="AY157" i="4"/>
  <c r="AY166" i="4"/>
  <c r="AZ131" i="4"/>
  <c r="BA142" i="4"/>
  <c r="BA132" i="4"/>
  <c r="BA133" i="4"/>
  <c r="BA136" i="4"/>
  <c r="BB146" i="4"/>
  <c r="BB134" i="4"/>
  <c r="AY161" i="4"/>
  <c r="AZ132" i="4"/>
  <c r="AZ138" i="4"/>
  <c r="BB135" i="4"/>
  <c r="AY173" i="4"/>
  <c r="BA135" i="4"/>
  <c r="BA138" i="4"/>
  <c r="AY155" i="4"/>
  <c r="BA129" i="4"/>
  <c r="AZ136" i="4"/>
  <c r="AY154" i="4"/>
  <c r="AZ150" i="4"/>
  <c r="AZ134" i="4"/>
  <c r="AY169" i="4"/>
  <c r="AZ147" i="4"/>
  <c r="AY164" i="4"/>
  <c r="BA152" i="4"/>
  <c r="AY165" i="4"/>
  <c r="BB145" i="4"/>
  <c r="AZ129" i="4"/>
  <c r="AZ144" i="4"/>
  <c r="BA130" i="4"/>
  <c r="AY172" i="4"/>
  <c r="BA131" i="4"/>
  <c r="BA146" i="4"/>
  <c r="AY159" i="4"/>
  <c r="AY160" i="4"/>
  <c r="AZ143" i="4"/>
  <c r="AY162" i="4"/>
  <c r="AZ149" i="4"/>
  <c r="BB141" i="4"/>
  <c r="BA141" i="4"/>
  <c r="AY158" i="4"/>
  <c r="AZ137" i="4"/>
  <c r="BB133" i="4"/>
  <c r="AY171" i="4"/>
  <c r="AZ141" i="4"/>
  <c r="BB152" i="4"/>
  <c r="AZ146" i="4"/>
  <c r="BB131" i="4"/>
  <c r="BA149" i="4"/>
  <c r="AY170" i="4"/>
  <c r="AZ140" i="4"/>
  <c r="AZ148" i="4"/>
  <c r="BA143" i="4"/>
  <c r="BA148" i="4"/>
  <c r="BB132" i="4"/>
  <c r="AZ130" i="4"/>
  <c r="BA140" i="4"/>
  <c r="BB137" i="4"/>
  <c r="AY174" i="4"/>
  <c r="BB142" i="4"/>
  <c r="AV81" i="4" l="1"/>
  <c r="BD116" i="4"/>
  <c r="BD118" i="4"/>
  <c r="BD106" i="4"/>
  <c r="BD110" i="4"/>
  <c r="BD120" i="4"/>
  <c r="BD114" i="4"/>
  <c r="BD108" i="4"/>
  <c r="BD112" i="4"/>
  <c r="BC145" i="4"/>
  <c r="BC144" i="4"/>
  <c r="BC143" i="4"/>
  <c r="BC138" i="4"/>
  <c r="BC137" i="4"/>
  <c r="BC132" i="4"/>
  <c r="BC134" i="4"/>
  <c r="BC141" i="4"/>
  <c r="BC130" i="4"/>
  <c r="BD129" i="4" s="1"/>
  <c r="BC136" i="4"/>
  <c r="BC139" i="4"/>
  <c r="BC133" i="4"/>
  <c r="BC135" i="4"/>
  <c r="BC142" i="4"/>
  <c r="BC140" i="4"/>
  <c r="BC149" i="4"/>
  <c r="BD149" i="4" s="1"/>
  <c r="BC147" i="4"/>
  <c r="BD147" i="4" s="1"/>
  <c r="BC146" i="4"/>
  <c r="BC131" i="4"/>
  <c r="AV6" i="4"/>
  <c r="BC152" i="4"/>
  <c r="AZ160" i="4"/>
  <c r="AZ154" i="4"/>
  <c r="BA166" i="4"/>
  <c r="AZ169" i="4"/>
  <c r="BB167" i="4"/>
  <c r="AZ167" i="4"/>
  <c r="AY191" i="4"/>
  <c r="BB157" i="4"/>
  <c r="AY179" i="4"/>
  <c r="BB173" i="4"/>
  <c r="AZ173" i="4"/>
  <c r="AY194" i="4"/>
  <c r="AY180" i="4"/>
  <c r="BB161" i="4"/>
  <c r="AZ175" i="4"/>
  <c r="AY189" i="4"/>
  <c r="AY185" i="4"/>
  <c r="AZ174" i="4"/>
  <c r="AY190" i="4"/>
  <c r="BB174" i="4"/>
  <c r="AZ158" i="4"/>
  <c r="BA162" i="4"/>
  <c r="BB158" i="4"/>
  <c r="BA155" i="4"/>
  <c r="AY184" i="4"/>
  <c r="AZ162" i="4"/>
  <c r="BB163" i="4"/>
  <c r="BB154" i="4"/>
  <c r="BB171" i="4"/>
  <c r="BA157" i="4"/>
  <c r="AY196" i="4"/>
  <c r="BB165" i="4"/>
  <c r="AY197" i="4"/>
  <c r="BB170" i="4"/>
  <c r="BB169" i="4"/>
  <c r="AZ155" i="4"/>
  <c r="BA177" i="4"/>
  <c r="AY192" i="4"/>
  <c r="BB177" i="4"/>
  <c r="AY187" i="4"/>
  <c r="AZ170" i="4"/>
  <c r="BA160" i="4"/>
  <c r="AZ165" i="4"/>
  <c r="BA161" i="4"/>
  <c r="BA168" i="4"/>
  <c r="BB172" i="4"/>
  <c r="BB168" i="4"/>
  <c r="BA171" i="4"/>
  <c r="BA158" i="4"/>
  <c r="AY198" i="4"/>
  <c r="AY195" i="4"/>
  <c r="BB175" i="4"/>
  <c r="AZ164" i="4"/>
  <c r="BA163" i="4"/>
  <c r="AY199" i="4"/>
  <c r="AY186" i="4"/>
  <c r="AZ156" i="4"/>
  <c r="BA170" i="4"/>
  <c r="BA156" i="4"/>
  <c r="AZ163" i="4"/>
  <c r="AY183" i="4"/>
  <c r="AZ161" i="4"/>
  <c r="AZ171" i="4"/>
  <c r="AY193" i="4"/>
  <c r="AZ172" i="4"/>
  <c r="AY200" i="4"/>
  <c r="AZ157" i="4"/>
  <c r="BA154" i="4"/>
  <c r="BA169" i="4"/>
  <c r="AZ159" i="4"/>
  <c r="BB166" i="4"/>
  <c r="BB156" i="4"/>
  <c r="BA165" i="4"/>
  <c r="AY188" i="4"/>
  <c r="BA172" i="4"/>
  <c r="BA173" i="4"/>
  <c r="BB160" i="4"/>
  <c r="BA167" i="4"/>
  <c r="BB164" i="4"/>
  <c r="AY181" i="4"/>
  <c r="BA159" i="4"/>
  <c r="AZ168" i="4"/>
  <c r="BB162" i="4"/>
  <c r="BA164" i="4"/>
  <c r="BB155" i="4"/>
  <c r="BB159" i="4"/>
  <c r="BA175" i="4"/>
  <c r="AY182" i="4"/>
  <c r="AZ166" i="4"/>
  <c r="BA174" i="4"/>
  <c r="BD133" i="4" l="1"/>
  <c r="BD139" i="4"/>
  <c r="BD141" i="4"/>
  <c r="BD137" i="4"/>
  <c r="BD145" i="4"/>
  <c r="BD131" i="4"/>
  <c r="AV106" i="4"/>
  <c r="BD135" i="4"/>
  <c r="BD143" i="4"/>
  <c r="BC157" i="4"/>
  <c r="BD156" i="4" s="1"/>
  <c r="BC170" i="4"/>
  <c r="BC155" i="4"/>
  <c r="BD154" i="4" s="1"/>
  <c r="BC160" i="4"/>
  <c r="BC167" i="4"/>
  <c r="BC162" i="4"/>
  <c r="BC158" i="4"/>
  <c r="BC166" i="4"/>
  <c r="BC168" i="4"/>
  <c r="BC164" i="4"/>
  <c r="BC163" i="4"/>
  <c r="BC159" i="4"/>
  <c r="BC169" i="4"/>
  <c r="BC165" i="4"/>
  <c r="BC161" i="4"/>
  <c r="BC172" i="4"/>
  <c r="BD172" i="4" s="1"/>
  <c r="BC171" i="4"/>
  <c r="BC174" i="4"/>
  <c r="BD174" i="4" s="1"/>
  <c r="BC177" i="4"/>
  <c r="BA182" i="4"/>
  <c r="BA198" i="4"/>
  <c r="AZ183" i="4"/>
  <c r="AZ182" i="4"/>
  <c r="AY208" i="4"/>
  <c r="AY213" i="4"/>
  <c r="BB202" i="4"/>
  <c r="BB181" i="4"/>
  <c r="BB189" i="4"/>
  <c r="BA189" i="4"/>
  <c r="AZ181" i="4"/>
  <c r="AY215" i="4"/>
  <c r="AY207" i="4"/>
  <c r="AZ179" i="4"/>
  <c r="AZ186" i="4"/>
  <c r="AZ191" i="4"/>
  <c r="BA194" i="4"/>
  <c r="AZ184" i="4"/>
  <c r="BA185" i="4"/>
  <c r="BB196" i="4"/>
  <c r="BA186" i="4"/>
  <c r="AZ180" i="4"/>
  <c r="AY220" i="4"/>
  <c r="BB199" i="4"/>
  <c r="AZ189" i="4"/>
  <c r="BA197" i="4"/>
  <c r="BB200" i="4"/>
  <c r="AY204" i="4"/>
  <c r="AY210" i="4"/>
  <c r="BA195" i="4"/>
  <c r="BB198" i="4"/>
  <c r="AZ188" i="4"/>
  <c r="AY205" i="4"/>
  <c r="BB187" i="4"/>
  <c r="AZ194" i="4"/>
  <c r="AY223" i="4"/>
  <c r="BB197" i="4"/>
  <c r="BA190" i="4"/>
  <c r="BB194" i="4"/>
  <c r="AY221" i="4"/>
  <c r="BA193" i="4"/>
  <c r="BB193" i="4"/>
  <c r="BA202" i="4"/>
  <c r="BB185" i="4"/>
  <c r="BA179" i="4"/>
  <c r="AY211" i="4"/>
  <c r="BB184" i="4"/>
  <c r="BA184" i="4"/>
  <c r="AY206" i="4"/>
  <c r="BB183" i="4"/>
  <c r="AY219" i="4"/>
  <c r="AZ195" i="4"/>
  <c r="AY225" i="4"/>
  <c r="BB186" i="4"/>
  <c r="AZ185" i="4"/>
  <c r="AZ200" i="4"/>
  <c r="AZ197" i="4"/>
  <c r="AZ199" i="4"/>
  <c r="BB179" i="4"/>
  <c r="AY216" i="4"/>
  <c r="BB180" i="4"/>
  <c r="AZ198" i="4"/>
  <c r="AZ196" i="4"/>
  <c r="BB182" i="4"/>
  <c r="BB191" i="4"/>
  <c r="BB192" i="4"/>
  <c r="BB188" i="4"/>
  <c r="AY218" i="4"/>
  <c r="BA199" i="4"/>
  <c r="BA192" i="4"/>
  <c r="AZ187" i="4"/>
  <c r="BA200" i="4"/>
  <c r="BA191" i="4"/>
  <c r="BB195" i="4"/>
  <c r="AY212" i="4"/>
  <c r="BA196" i="4"/>
  <c r="BA180" i="4"/>
  <c r="AY209" i="4"/>
  <c r="AY214" i="4"/>
  <c r="BA187" i="4"/>
  <c r="AY222" i="4"/>
  <c r="BA181" i="4"/>
  <c r="BA183" i="4"/>
  <c r="BA188" i="4"/>
  <c r="AZ192" i="4"/>
  <c r="AY217" i="4"/>
  <c r="AY224" i="4"/>
  <c r="AZ193" i="4"/>
  <c r="BB190" i="4"/>
  <c r="AZ190" i="4"/>
  <c r="AV131" i="4" l="1"/>
  <c r="BD168" i="4"/>
  <c r="BD166" i="4"/>
  <c r="BD170" i="4"/>
  <c r="BD160" i="4"/>
  <c r="BD158" i="4"/>
  <c r="BD164" i="4"/>
  <c r="BD162" i="4"/>
  <c r="BC181" i="4"/>
  <c r="BC197" i="4"/>
  <c r="BC199" i="4"/>
  <c r="BD199" i="4" s="1"/>
  <c r="BC185" i="4"/>
  <c r="BC191" i="4"/>
  <c r="BC196" i="4"/>
  <c r="BC188" i="4"/>
  <c r="BC187" i="4"/>
  <c r="BC179" i="4"/>
  <c r="BC190" i="4"/>
  <c r="BC195" i="4"/>
  <c r="BC193" i="4"/>
  <c r="BC189" i="4"/>
  <c r="BC184" i="4"/>
  <c r="BC194" i="4"/>
  <c r="BC198" i="4"/>
  <c r="BC183" i="4"/>
  <c r="BC192" i="4"/>
  <c r="BC186" i="4"/>
  <c r="BC180" i="4"/>
  <c r="BC182" i="4"/>
  <c r="BD181" i="4" s="1"/>
  <c r="BC202" i="4"/>
  <c r="BB208" i="4"/>
  <c r="BB213" i="4"/>
  <c r="AY229" i="4"/>
  <c r="BB221" i="4"/>
  <c r="BA210" i="4"/>
  <c r="BA211" i="4"/>
  <c r="AZ210" i="4"/>
  <c r="AY244" i="4"/>
  <c r="BB223" i="4"/>
  <c r="AY230" i="4"/>
  <c r="AY247" i="4"/>
  <c r="BB217" i="4"/>
  <c r="BA219" i="4"/>
  <c r="AY237" i="4"/>
  <c r="BB214" i="4"/>
  <c r="BA227" i="4"/>
  <c r="BA212" i="4"/>
  <c r="BB224" i="4"/>
  <c r="BA225" i="4"/>
  <c r="AZ220" i="4"/>
  <c r="AZ204" i="4"/>
  <c r="AY238" i="4"/>
  <c r="BA205" i="4"/>
  <c r="AY241" i="4"/>
  <c r="BA217" i="4"/>
  <c r="BB206" i="4"/>
  <c r="BA207" i="4"/>
  <c r="BB210" i="4"/>
  <c r="AY242" i="4"/>
  <c r="AY248" i="4"/>
  <c r="BB219" i="4"/>
  <c r="BA215" i="4"/>
  <c r="BB216" i="4"/>
  <c r="BA222" i="4"/>
  <c r="AZ207" i="4"/>
  <c r="AY245" i="4"/>
  <c r="AZ206" i="4"/>
  <c r="BA216" i="4"/>
  <c r="AY249" i="4"/>
  <c r="BB225" i="4"/>
  <c r="AZ225" i="4"/>
  <c r="BB220" i="4"/>
  <c r="AY243" i="4"/>
  <c r="AZ205" i="4"/>
  <c r="AZ215" i="4"/>
  <c r="AY239" i="4"/>
  <c r="BB218" i="4"/>
  <c r="BB207" i="4"/>
  <c r="BA220" i="4"/>
  <c r="AY232" i="4"/>
  <c r="AZ222" i="4"/>
  <c r="BA204" i="4"/>
  <c r="BB227" i="4"/>
  <c r="AY250" i="4"/>
  <c r="AZ216" i="4"/>
  <c r="AY246" i="4"/>
  <c r="AZ218" i="4"/>
  <c r="BB204" i="4"/>
  <c r="AZ212" i="4"/>
  <c r="BB211" i="4"/>
  <c r="AY231" i="4"/>
  <c r="BA214" i="4"/>
  <c r="AZ223" i="4"/>
  <c r="AY233" i="4"/>
  <c r="BA224" i="4"/>
  <c r="AZ219" i="4"/>
  <c r="AZ211" i="4"/>
  <c r="AY235" i="4"/>
  <c r="BB205" i="4"/>
  <c r="BB215" i="4"/>
  <c r="BA213" i="4"/>
  <c r="AY234" i="4"/>
  <c r="AZ217" i="4"/>
  <c r="BA208" i="4"/>
  <c r="AZ224" i="4"/>
  <c r="BA221" i="4"/>
  <c r="BB222" i="4"/>
  <c r="BB212" i="4"/>
  <c r="AY236" i="4"/>
  <c r="AZ214" i="4"/>
  <c r="BA218" i="4"/>
  <c r="AZ208" i="4"/>
  <c r="AY240" i="4"/>
  <c r="AZ213" i="4"/>
  <c r="BA209" i="4"/>
  <c r="AZ221" i="4"/>
  <c r="BB209" i="4"/>
  <c r="BA206" i="4"/>
  <c r="AZ209" i="4"/>
  <c r="BA223" i="4"/>
  <c r="AV156" i="4" l="1"/>
  <c r="BD179" i="4"/>
  <c r="BD187" i="4"/>
  <c r="BD193" i="4"/>
  <c r="BD183" i="4"/>
  <c r="BD195" i="4"/>
  <c r="BD197" i="4"/>
  <c r="BD189" i="4"/>
  <c r="BD191" i="4"/>
  <c r="BD185" i="4"/>
  <c r="BC224" i="4"/>
  <c r="BD224" i="4" s="1"/>
  <c r="BC216" i="4"/>
  <c r="BC208" i="4"/>
  <c r="BC210" i="4"/>
  <c r="BC211" i="4"/>
  <c r="BC213" i="4"/>
  <c r="BC205" i="4"/>
  <c r="BD204" i="4" s="1"/>
  <c r="BC214" i="4"/>
  <c r="BC217" i="4"/>
  <c r="BC222" i="4"/>
  <c r="BD222" i="4" s="1"/>
  <c r="BC209" i="4"/>
  <c r="BC206" i="4"/>
  <c r="BC215" i="4"/>
  <c r="BC220" i="4"/>
  <c r="BD220" i="4" s="1"/>
  <c r="BC207" i="4"/>
  <c r="BC218" i="4"/>
  <c r="BD218" i="4" s="1"/>
  <c r="BC212" i="4"/>
  <c r="BC227" i="4"/>
  <c r="AZ248" i="4"/>
  <c r="AZ246" i="4"/>
  <c r="AZ243" i="4"/>
  <c r="BB250" i="4"/>
  <c r="AY266" i="4"/>
  <c r="BA240" i="4"/>
  <c r="BA247" i="4"/>
  <c r="AZ242" i="4"/>
  <c r="AY271" i="4"/>
  <c r="BB249" i="4"/>
  <c r="BA235" i="4"/>
  <c r="AY268" i="4"/>
  <c r="AZ232" i="4"/>
  <c r="BA236" i="4"/>
  <c r="AY273" i="4"/>
  <c r="AZ235" i="4"/>
  <c r="BA231" i="4"/>
  <c r="BB231" i="4"/>
  <c r="BB238" i="4"/>
  <c r="BA232" i="4"/>
  <c r="BB241" i="4"/>
  <c r="BB245" i="4"/>
  <c r="BB233" i="4"/>
  <c r="BA233" i="4"/>
  <c r="BA229" i="4"/>
  <c r="BB252" i="4"/>
  <c r="BA249" i="4"/>
  <c r="AZ241" i="4"/>
  <c r="AY255" i="4"/>
  <c r="BA241" i="4"/>
  <c r="AY265" i="4"/>
  <c r="AZ240" i="4"/>
  <c r="BB234" i="4"/>
  <c r="BB237" i="4"/>
  <c r="AY269" i="4"/>
  <c r="AZ236" i="4"/>
  <c r="AZ233" i="4"/>
  <c r="AY270" i="4"/>
  <c r="BA238" i="4"/>
  <c r="BB229" i="4"/>
  <c r="AZ250" i="4"/>
  <c r="AY267" i="4"/>
  <c r="AY274" i="4"/>
  <c r="AZ245" i="4"/>
  <c r="BB236" i="4"/>
  <c r="BA237" i="4"/>
  <c r="AZ237" i="4"/>
  <c r="AY259" i="4"/>
  <c r="BB248" i="4"/>
  <c r="BB246" i="4"/>
  <c r="AY254" i="4"/>
  <c r="BA230" i="4"/>
  <c r="AY258" i="4"/>
  <c r="BA239" i="4"/>
  <c r="BB235" i="4"/>
  <c r="BA243" i="4"/>
  <c r="BA248" i="4"/>
  <c r="BA245" i="4"/>
  <c r="BA242" i="4"/>
  <c r="AY263" i="4"/>
  <c r="AZ230" i="4"/>
  <c r="BA244" i="4"/>
  <c r="AY261" i="4"/>
  <c r="BB242" i="4"/>
  <c r="BB243" i="4"/>
  <c r="BA250" i="4"/>
  <c r="AY257" i="4"/>
  <c r="BB240" i="4"/>
  <c r="AZ239" i="4"/>
  <c r="AY275" i="4"/>
  <c r="AZ244" i="4"/>
  <c r="BB247" i="4"/>
  <c r="AY256" i="4"/>
  <c r="BA246" i="4"/>
  <c r="BB244" i="4"/>
  <c r="BA252" i="4"/>
  <c r="AZ249" i="4"/>
  <c r="BA234" i="4"/>
  <c r="BB239" i="4"/>
  <c r="AZ247" i="4"/>
  <c r="AY262" i="4"/>
  <c r="AZ231" i="4"/>
  <c r="BB232" i="4"/>
  <c r="BB230" i="4"/>
  <c r="AY260" i="4"/>
  <c r="AZ238" i="4"/>
  <c r="AY264" i="4"/>
  <c r="AZ229" i="4"/>
  <c r="AZ234" i="4"/>
  <c r="AY272" i="4"/>
  <c r="AV181" i="4" l="1"/>
  <c r="BD208" i="4"/>
  <c r="BD206" i="4"/>
  <c r="BD212" i="4"/>
  <c r="BD210" i="4"/>
  <c r="BD214" i="4"/>
  <c r="BD216" i="4"/>
  <c r="BC240" i="4"/>
  <c r="BC230" i="4"/>
  <c r="BC249" i="4"/>
  <c r="BD249" i="4" s="1"/>
  <c r="BC229" i="4"/>
  <c r="BC243" i="4"/>
  <c r="BD243" i="4" s="1"/>
  <c r="BC235" i="4"/>
  <c r="BC237" i="4"/>
  <c r="BC231" i="4"/>
  <c r="BC232" i="4"/>
  <c r="BC238" i="4"/>
  <c r="BC247" i="4"/>
  <c r="BD247" i="4" s="1"/>
  <c r="BC236" i="4"/>
  <c r="BC239" i="4"/>
  <c r="BC233" i="4"/>
  <c r="BC242" i="4"/>
  <c r="BC245" i="4"/>
  <c r="BD245" i="4" s="1"/>
  <c r="BC234" i="4"/>
  <c r="BC241" i="4"/>
  <c r="BC252" i="4"/>
  <c r="BB262" i="4"/>
  <c r="BB256" i="4"/>
  <c r="BB264" i="4"/>
  <c r="AY296" i="4"/>
  <c r="AY279" i="4"/>
  <c r="BA265" i="4"/>
  <c r="AZ259" i="4"/>
  <c r="BB254" i="4"/>
  <c r="BA256" i="4"/>
  <c r="BA264" i="4"/>
  <c r="BB272" i="4"/>
  <c r="AZ258" i="4"/>
  <c r="BB255" i="4"/>
  <c r="AZ260" i="4"/>
  <c r="AY291" i="4"/>
  <c r="BA275" i="4"/>
  <c r="BA259" i="4"/>
  <c r="AZ273" i="4"/>
  <c r="AZ255" i="4"/>
  <c r="AZ264" i="4"/>
  <c r="AY284" i="4"/>
  <c r="BA261" i="4"/>
  <c r="AY282" i="4"/>
  <c r="AY289" i="4"/>
  <c r="BB260" i="4"/>
  <c r="AY280" i="4"/>
  <c r="AZ262" i="4"/>
  <c r="AZ257" i="4"/>
  <c r="AY290" i="4"/>
  <c r="AY298" i="4"/>
  <c r="BB270" i="4"/>
  <c r="AZ261" i="4"/>
  <c r="BB266" i="4"/>
  <c r="AZ275" i="4"/>
  <c r="BA269" i="4"/>
  <c r="BB273" i="4"/>
  <c r="BA262" i="4"/>
  <c r="BA267" i="4"/>
  <c r="AY292" i="4"/>
  <c r="BA260" i="4"/>
  <c r="BB257" i="4"/>
  <c r="AZ266" i="4"/>
  <c r="BA270" i="4"/>
  <c r="AZ271" i="4"/>
  <c r="AZ267" i="4"/>
  <c r="AZ269" i="4"/>
  <c r="AY295" i="4"/>
  <c r="BA274" i="4"/>
  <c r="AZ263" i="4"/>
  <c r="AZ272" i="4"/>
  <c r="BB261" i="4"/>
  <c r="AZ265" i="4"/>
  <c r="AZ256" i="4"/>
  <c r="AZ254" i="4"/>
  <c r="BB267" i="4"/>
  <c r="BA271" i="4"/>
  <c r="BB269" i="4"/>
  <c r="BB258" i="4"/>
  <c r="AY287" i="4"/>
  <c r="BA266" i="4"/>
  <c r="BB274" i="4"/>
  <c r="AZ268" i="4"/>
  <c r="BB263" i="4"/>
  <c r="AY300" i="4"/>
  <c r="BA277" i="4"/>
  <c r="BA272" i="4"/>
  <c r="BB277" i="4"/>
  <c r="AY293" i="4"/>
  <c r="BB259" i="4"/>
  <c r="BA257" i="4"/>
  <c r="AY294" i="4"/>
  <c r="BB268" i="4"/>
  <c r="BA258" i="4"/>
  <c r="BA255" i="4"/>
  <c r="BA254" i="4"/>
  <c r="BB275" i="4"/>
  <c r="AY288" i="4"/>
  <c r="BB265" i="4"/>
  <c r="BA263" i="4"/>
  <c r="BB271" i="4"/>
  <c r="BA268" i="4"/>
  <c r="AY297" i="4"/>
  <c r="AZ274" i="4"/>
  <c r="AY286" i="4"/>
  <c r="AY299" i="4"/>
  <c r="AY283" i="4"/>
  <c r="BA273" i="4"/>
  <c r="AY281" i="4"/>
  <c r="AY285" i="4"/>
  <c r="AZ270" i="4"/>
  <c r="BD239" i="4" l="1"/>
  <c r="AV206" i="4"/>
  <c r="BD235" i="4"/>
  <c r="BD231" i="4"/>
  <c r="BD229" i="4"/>
  <c r="BD241" i="4"/>
  <c r="BD233" i="4"/>
  <c r="BD237" i="4"/>
  <c r="BC265" i="4"/>
  <c r="BC270" i="4"/>
  <c r="BD270" i="4" s="1"/>
  <c r="BC258" i="4"/>
  <c r="BC257" i="4"/>
  <c r="BC262" i="4"/>
  <c r="BC261" i="4"/>
  <c r="BC274" i="4"/>
  <c r="BD274" i="4" s="1"/>
  <c r="BC260" i="4"/>
  <c r="BC266" i="4"/>
  <c r="BC264" i="4"/>
  <c r="BC259" i="4"/>
  <c r="BC256" i="4"/>
  <c r="BD256" i="4" s="1"/>
  <c r="BC263" i="4"/>
  <c r="BD262" i="4" s="1"/>
  <c r="BC255" i="4"/>
  <c r="BD254" i="4" s="1"/>
  <c r="BC272" i="4"/>
  <c r="BD272" i="4" s="1"/>
  <c r="BC268" i="4"/>
  <c r="BD268" i="4" s="1"/>
  <c r="BC267" i="4"/>
  <c r="BC277" i="4"/>
  <c r="BA281" i="4"/>
  <c r="AZ298" i="4"/>
  <c r="BA298" i="4"/>
  <c r="BB289" i="4"/>
  <c r="BB295" i="4"/>
  <c r="BB283" i="4"/>
  <c r="BB299" i="4"/>
  <c r="AZ284" i="4"/>
  <c r="BB294" i="4"/>
  <c r="BA283" i="4"/>
  <c r="AZ287" i="4"/>
  <c r="AZ283" i="4"/>
  <c r="BA291" i="4"/>
  <c r="BB286" i="4"/>
  <c r="BA297" i="4"/>
  <c r="BB293" i="4"/>
  <c r="AZ285" i="4"/>
  <c r="AZ286" i="4"/>
  <c r="AZ293" i="4"/>
  <c r="BA295" i="4"/>
  <c r="BA296" i="4"/>
  <c r="BB281" i="4"/>
  <c r="AZ280" i="4"/>
  <c r="AZ291" i="4"/>
  <c r="BB300" i="4"/>
  <c r="BA280" i="4"/>
  <c r="AZ292" i="4"/>
  <c r="BA292" i="4"/>
  <c r="BA279" i="4"/>
  <c r="BB279" i="4"/>
  <c r="BB288" i="4"/>
  <c r="BB284" i="4"/>
  <c r="BA294" i="4"/>
  <c r="AZ299" i="4"/>
  <c r="BA285" i="4"/>
  <c r="BB297" i="4"/>
  <c r="AZ295" i="4"/>
  <c r="AZ282" i="4"/>
  <c r="AZ296" i="4"/>
  <c r="BA282" i="4"/>
  <c r="AZ281" i="4"/>
  <c r="BA300" i="4"/>
  <c r="BB298" i="4"/>
  <c r="BB280" i="4"/>
  <c r="AZ294" i="4"/>
  <c r="AZ290" i="4"/>
  <c r="BA288" i="4"/>
  <c r="AZ288" i="4"/>
  <c r="BA287" i="4"/>
  <c r="BB287" i="4"/>
  <c r="BA290" i="4"/>
  <c r="AZ279" i="4"/>
  <c r="AZ297" i="4"/>
  <c r="BA293" i="4"/>
  <c r="BB285" i="4"/>
  <c r="BB296" i="4"/>
  <c r="AZ300" i="4"/>
  <c r="AZ289" i="4"/>
  <c r="BA289" i="4"/>
  <c r="BA284" i="4"/>
  <c r="BB291" i="4"/>
  <c r="BB282" i="4"/>
  <c r="BA299" i="4"/>
  <c r="BB290" i="4"/>
  <c r="BB292" i="4"/>
  <c r="BA286" i="4"/>
  <c r="BD266" i="4" l="1"/>
  <c r="AV231" i="4"/>
  <c r="BD260" i="4"/>
  <c r="BD264" i="4"/>
  <c r="BD258" i="4"/>
  <c r="BC283" i="4"/>
  <c r="BC294" i="4"/>
  <c r="BC287" i="4"/>
  <c r="BC297" i="4"/>
  <c r="BD297" i="4" s="1"/>
  <c r="BC293" i="4"/>
  <c r="BC289" i="4"/>
  <c r="BC295" i="4"/>
  <c r="BC282" i="4"/>
  <c r="BC288" i="4"/>
  <c r="BC296" i="4"/>
  <c r="BC280" i="4"/>
  <c r="BC285" i="4"/>
  <c r="BC279" i="4"/>
  <c r="BC299" i="4"/>
  <c r="BD299" i="4" s="1"/>
  <c r="BC291" i="4"/>
  <c r="BC292" i="4"/>
  <c r="BC281" i="4"/>
  <c r="BC286" i="4"/>
  <c r="BC290" i="4"/>
  <c r="BC284" i="4"/>
  <c r="AV256" i="4" l="1"/>
  <c r="BD293" i="4"/>
  <c r="BD283" i="4"/>
  <c r="BD279" i="4"/>
  <c r="BD289" i="4"/>
  <c r="BD291" i="4"/>
  <c r="BD295" i="4"/>
  <c r="BD287" i="4"/>
  <c r="BD285" i="4"/>
  <c r="BD281" i="4"/>
  <c r="AV281" i="4" l="1"/>
</calcChain>
</file>

<file path=xl/sharedStrings.xml><?xml version="1.0" encoding="utf-8"?>
<sst xmlns="http://schemas.openxmlformats.org/spreadsheetml/2006/main" count="1702" uniqueCount="141">
  <si>
    <t>NR1</t>
  </si>
  <si>
    <t>NR2</t>
  </si>
  <si>
    <t>NR3</t>
  </si>
  <si>
    <t>NR4</t>
  </si>
  <si>
    <t>NR5</t>
  </si>
  <si>
    <t>NR6</t>
  </si>
  <si>
    <t>NR7</t>
  </si>
  <si>
    <t>IP</t>
  </si>
  <si>
    <t>Penghasilan Orang Tua</t>
  </si>
  <si>
    <t>Tanggungan Orang Tua</t>
  </si>
  <si>
    <t>Tahun Masuk</t>
  </si>
  <si>
    <t>Usia</t>
  </si>
  <si>
    <t>Decision</t>
  </si>
  <si>
    <t>Tidak</t>
  </si>
  <si>
    <t>Iya</t>
  </si>
  <si>
    <t>Node</t>
  </si>
  <si>
    <t>Jumlah</t>
  </si>
  <si>
    <t>Yes</t>
  </si>
  <si>
    <t>No</t>
  </si>
  <si>
    <t>Entropy</t>
  </si>
  <si>
    <t>Gain</t>
  </si>
  <si>
    <t>Total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</si>
  <si>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</si>
  <si>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</si>
  <si>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</si>
  <si>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</si>
  <si>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</si>
  <si>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</si>
  <si>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</si>
  <si>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</si>
  <si>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</si>
  <si>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Penghasilan Ortu</t>
  </si>
  <si>
    <t>K</t>
  </si>
  <si>
    <t>L</t>
  </si>
  <si>
    <t>M</t>
  </si>
  <si>
    <t>A</t>
  </si>
  <si>
    <t>Rata-rata v</t>
  </si>
  <si>
    <t>Feature</t>
  </si>
  <si>
    <t>AA</t>
  </si>
  <si>
    <t>AC</t>
  </si>
  <si>
    <t>AD</t>
  </si>
  <si>
    <t>AE</t>
  </si>
  <si>
    <t>AG</t>
  </si>
  <si>
    <t>AH</t>
  </si>
  <si>
    <t>AI</t>
  </si>
  <si>
    <t>AK</t>
  </si>
  <si>
    <t>AL</t>
  </si>
  <si>
    <t>AM</t>
  </si>
  <si>
    <t>AO</t>
  </si>
  <si>
    <t>AP</t>
  </si>
  <si>
    <t>AQ</t>
  </si>
  <si>
    <t>AS</t>
  </si>
  <si>
    <t>AT</t>
  </si>
  <si>
    <t>AU</t>
  </si>
  <si>
    <t>&lt;=3,55</t>
  </si>
  <si>
    <t>&gt;3,55</t>
  </si>
  <si>
    <t>&lt;=3,87</t>
  </si>
  <si>
    <t>&gt;3,87</t>
  </si>
  <si>
    <t>&lt;=3,47</t>
  </si>
  <si>
    <t>&gt;3,47</t>
  </si>
  <si>
    <t>&lt;=3,655</t>
  </si>
  <si>
    <t>&gt;3,655</t>
  </si>
  <si>
    <t>&lt;=3,6</t>
  </si>
  <si>
    <t>&gt;3,6</t>
  </si>
  <si>
    <t>&lt;=2850000</t>
  </si>
  <si>
    <t>&gt;2850000</t>
  </si>
  <si>
    <t>&lt;=1</t>
  </si>
  <si>
    <t>&gt;1</t>
  </si>
  <si>
    <t>&lt;=2017</t>
  </si>
  <si>
    <t>&gt;2017</t>
  </si>
  <si>
    <t>&lt;=3,83</t>
  </si>
  <si>
    <t>&gt;3,83</t>
  </si>
  <si>
    <t>&lt;=3,825</t>
  </si>
  <si>
    <t>&gt;3,825</t>
  </si>
  <si>
    <t>&lt;=4,5</t>
  </si>
  <si>
    <t>&gt;4,5</t>
  </si>
  <si>
    <t>&lt;=1100000</t>
  </si>
  <si>
    <t>&gt;1100000</t>
  </si>
  <si>
    <t>&lt;=3,38</t>
  </si>
  <si>
    <t>&gt;3,38</t>
  </si>
  <si>
    <t>&lt;=2,92</t>
  </si>
  <si>
    <t>&gt;2,92</t>
  </si>
  <si>
    <t>&lt;=3,875</t>
  </si>
  <si>
    <t>&gt;3,875</t>
  </si>
  <si>
    <t>&lt;=2,38</t>
  </si>
  <si>
    <t>&gt;2,38</t>
  </si>
  <si>
    <t>&lt;=2015,5</t>
  </si>
  <si>
    <t>&gt;2015,5</t>
  </si>
  <si>
    <t>&lt;=19</t>
  </si>
  <si>
    <t>&gt;19</t>
  </si>
  <si>
    <t>&lt;=3,21</t>
  </si>
  <si>
    <t>&gt;3,21</t>
  </si>
  <si>
    <t>&lt;=3,77</t>
  </si>
  <si>
    <t>&gt;3,77</t>
  </si>
  <si>
    <t>&lt;=3,01</t>
  </si>
  <si>
    <t>&gt;3,01</t>
  </si>
  <si>
    <t>&lt;=2017,5</t>
  </si>
  <si>
    <t>&gt;2017,5</t>
  </si>
  <si>
    <t>Output</t>
  </si>
  <si>
    <t>&lt;=3,11</t>
  </si>
  <si>
    <t>&gt;3,11</t>
  </si>
  <si>
    <t>&lt;=3,65</t>
  </si>
  <si>
    <t>&gt;3,65</t>
  </si>
  <si>
    <t>&lt;=3,74</t>
  </si>
  <si>
    <t>&gt;3,74</t>
  </si>
  <si>
    <t>&lt;=2,21</t>
  </si>
  <si>
    <t>&gt;2,21</t>
  </si>
  <si>
    <t>&lt;=2,345</t>
  </si>
  <si>
    <t>&gt;2,345</t>
  </si>
  <si>
    <t>&lt;=2,26</t>
  </si>
  <si>
    <t>&gt;2,26</t>
  </si>
  <si>
    <t>&lt;=3,53</t>
  </si>
  <si>
    <t>&gt;3,53</t>
  </si>
  <si>
    <t>&lt;=3,36</t>
  </si>
  <si>
    <t>&gt;3,36</t>
  </si>
  <si>
    <t>&lt;=600000</t>
  </si>
  <si>
    <t>&gt;600000</t>
  </si>
  <si>
    <t>&lt;=3</t>
  </si>
  <si>
    <t>&gt;3</t>
  </si>
  <si>
    <t>&lt;=3,415</t>
  </si>
  <si>
    <t>&gt;3,415</t>
  </si>
  <si>
    <t>&lt;=3,105</t>
  </si>
  <si>
    <t>&gt;3,105</t>
  </si>
  <si>
    <t>&lt;=2,61</t>
  </si>
  <si>
    <t>&gt;2,61</t>
  </si>
  <si>
    <t>&lt;=3,15</t>
  </si>
  <si>
    <t>&gt;3,15</t>
  </si>
  <si>
    <t>&lt;=900000</t>
  </si>
  <si>
    <t>&gt;900000</t>
  </si>
  <si>
    <t>&lt;=2</t>
  </si>
  <si>
    <t>&gt;2</t>
  </si>
  <si>
    <t>&lt;=3,245</t>
  </si>
  <si>
    <t>&gt;3,245</t>
  </si>
  <si>
    <t>&lt;=3,05</t>
  </si>
  <si>
    <t>&gt;3,05</t>
  </si>
  <si>
    <t>&lt;=2,985</t>
  </si>
  <si>
    <t>&gt;2,985</t>
  </si>
  <si>
    <t>&lt;=3,39</t>
  </si>
  <si>
    <t>&gt;3,39</t>
  </si>
  <si>
    <t>&lt;=3,18</t>
  </si>
  <si>
    <t>&gt;3,18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</si>
</sst>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Times New Roman"/>
      <family val="1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0" applyNumberFormat="1"/>
    <xf numFmtId="0" fontId="1" fillId="0" borderId="0" xfId="0" applyFont="1" applyBorder="1" applyAlignment="1">
      <alignment horizontal="center" vertical="top"/>
    </xf>
    <xf numFmtId="0" fontId="5" fillId="0" borderId="0" xfId="0" applyFont="1"/>
    <xf numFmtId="0" fontId="2" fillId="0" borderId="0" xfId="0" applyFont="1" applyFill="1"/>
    <xf numFmtId="0" fontId="3" fillId="0" borderId="0" xfId="0" applyFont="1" applyFill="1"/>
    <xf numFmtId="164" fontId="3" fillId="0" borderId="0" xfId="0" applyNumberFormat="1" applyFont="1" applyFill="1"/>
    <xf numFmtId="0" fontId="6" fillId="0" borderId="0" xfId="0" applyFont="1"/>
    <xf numFmtId="164" fontId="6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0" borderId="1" xfId="0" applyBorder="1"/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64" fontId="0" fillId="0" borderId="0" xfId="0" applyNumberFormat="1" applyAlignment="1">
      <alignment horizontal="left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0" xfId="0" applyFont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4" fillId="4" borderId="0" xfId="0" applyFont="1" applyFill="1"/>
    <xf numFmtId="0" fontId="11" fillId="4" borderId="0" xfId="0" applyFont="1" applyFill="1"/>
    <xf numFmtId="0" fontId="1" fillId="0" borderId="0" xfId="0" applyFont="1" applyFill="1"/>
    <xf numFmtId="0" fontId="8" fillId="0" borderId="0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ont="1"/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 applyFill="1"/>
    <xf numFmtId="164" fontId="0" fillId="0" borderId="0" xfId="0" applyNumberFormat="1" applyAlignment="1">
      <alignment vertical="center"/>
    </xf>
    <xf numFmtId="164" fontId="0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42</xdr:row>
      <xdr:rowOff>0</xdr:rowOff>
    </xdr:from>
    <xdr:to>
      <xdr:col>30</xdr:col>
      <xdr:colOff>304800</xdr:colOff>
      <xdr:row>59</xdr:row>
      <xdr:rowOff>122576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FC796C-3A57-4BAE-A674-81EDDE46F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9950" y="8001000"/>
          <a:ext cx="3962400" cy="3408701"/>
        </a:xfrm>
        <a:prstGeom prst="rect">
          <a:avLst/>
        </a:prstGeom>
        <a:noFill/>
        <a:ln w="28575">
          <a:solidFill>
            <a:sysClr val="windowText" lastClr="000000"/>
          </a:solidFill>
          <a:miter lim="800000"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30</xdr:col>
      <xdr:colOff>187503</xdr:colOff>
      <xdr:row>17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C59FCF-85A8-4F68-A49A-B19E55E7D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9950" y="571500"/>
          <a:ext cx="3845103" cy="2743200"/>
        </a:xfrm>
        <a:prstGeom prst="rect">
          <a:avLst/>
        </a:prstGeom>
        <a:noFill/>
        <a:ln w="28575">
          <a:solidFill>
            <a:schemeClr val="tx1"/>
          </a:solidFill>
          <a:miter lim="800000"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0</xdr:colOff>
      <xdr:row>81</xdr:row>
      <xdr:rowOff>0</xdr:rowOff>
    </xdr:from>
    <xdr:to>
      <xdr:col>32</xdr:col>
      <xdr:colOff>51665</xdr:colOff>
      <xdr:row>111</xdr:row>
      <xdr:rowOff>27745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9010742-BD02-4A3B-B46D-01D2BDE2D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8696" y="15521609"/>
          <a:ext cx="4954969" cy="5825571"/>
        </a:xfrm>
        <a:prstGeom prst="rect">
          <a:avLst/>
        </a:prstGeom>
        <a:noFill/>
        <a:ln w="28575">
          <a:solidFill>
            <a:sysClr val="windowText" lastClr="000000"/>
          </a:solidFill>
          <a:miter lim="800000"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0</xdr:colOff>
      <xdr:row>120</xdr:row>
      <xdr:rowOff>0</xdr:rowOff>
    </xdr:from>
    <xdr:to>
      <xdr:col>31</xdr:col>
      <xdr:colOff>604305</xdr:colOff>
      <xdr:row>152</xdr:row>
      <xdr:rowOff>14044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88188D-17D4-4B3E-95A9-3C700FC6A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3182" y="23241000"/>
          <a:ext cx="4847259" cy="6283226"/>
        </a:xfrm>
        <a:prstGeom prst="rect">
          <a:avLst/>
        </a:prstGeom>
        <a:noFill/>
        <a:ln w="28575">
          <a:solidFill>
            <a:schemeClr val="tx1"/>
          </a:solidFill>
          <a:miter lim="800000"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1</xdr:colOff>
      <xdr:row>159</xdr:row>
      <xdr:rowOff>1</xdr:rowOff>
    </xdr:from>
    <xdr:to>
      <xdr:col>32</xdr:col>
      <xdr:colOff>18304</xdr:colOff>
      <xdr:row>187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4EBAD34-6221-4D8A-BD65-66ACCFD0E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1" y="30289501"/>
          <a:ext cx="4895103" cy="5486399"/>
        </a:xfrm>
        <a:prstGeom prst="rect">
          <a:avLst/>
        </a:prstGeom>
        <a:noFill/>
        <a:ln w="28575">
          <a:solidFill>
            <a:schemeClr val="tx1"/>
          </a:solidFill>
          <a:miter lim="800000"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4"/>
  <sheetViews>
    <sheetView tabSelected="1" zoomScale="85" zoomScaleNormal="85" workbookViewId="0">
      <selection activeCell="S12" sqref="S12"/>
    </sheetView>
  </sheetViews>
  <sheetFormatPr defaultRowHeight="15" x14ac:dyDescent="0.25"/>
  <cols>
    <col min="18" max="18" width="11.85546875" customWidth="1"/>
    <col min="23" max="23" width="12.7109375" style="10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>
        <v>2</v>
      </c>
      <c r="P1" s="3" t="s">
        <v>15</v>
      </c>
      <c r="Q1" s="3"/>
      <c r="R1" s="3"/>
      <c r="S1" s="3" t="s">
        <v>16</v>
      </c>
      <c r="T1" s="3" t="s">
        <v>17</v>
      </c>
      <c r="U1" s="3" t="s">
        <v>18</v>
      </c>
      <c r="V1" s="3" t="s">
        <v>19</v>
      </c>
      <c r="W1" s="38" t="s">
        <v>20</v>
      </c>
    </row>
    <row r="2" spans="1:25" x14ac:dyDescent="0.25">
      <c r="A2" s="1">
        <v>27</v>
      </c>
      <c r="B2">
        <v>3.06</v>
      </c>
      <c r="C2">
        <v>3.28</v>
      </c>
      <c r="D2">
        <v>3.64</v>
      </c>
      <c r="E2">
        <v>3.21</v>
      </c>
      <c r="F2">
        <v>3.46</v>
      </c>
      <c r="G2">
        <v>3.39</v>
      </c>
      <c r="H2">
        <v>3.53</v>
      </c>
      <c r="I2">
        <v>3.34</v>
      </c>
      <c r="J2">
        <v>500000</v>
      </c>
      <c r="K2">
        <v>3</v>
      </c>
      <c r="L2">
        <v>2018</v>
      </c>
      <c r="M2">
        <v>20</v>
      </c>
      <c r="N2" t="s">
        <v>14</v>
      </c>
      <c r="O2" s="2">
        <v>22</v>
      </c>
      <c r="P2" s="4">
        <v>1</v>
      </c>
      <c r="Q2" s="5" t="s">
        <v>21</v>
      </c>
      <c r="R2" s="5"/>
      <c r="S2" s="5">
        <f ca="1">COUNTA(INDIRECT("A"&amp;O1):INDIRECT("A"&amp;O2))</f>
        <v>21</v>
      </c>
      <c r="T2" s="5">
        <f ca="1">COUNTIF(INDIRECT("N"&amp;O1):INDIRECT("N"&amp;O2),"Iya")</f>
        <v>11</v>
      </c>
      <c r="U2" s="5">
        <f ca="1">COUNTIF(INDIRECT("N"&amp;O1):INDIRECT("N"&amp;O2),"Tidak")</f>
        <v>10</v>
      </c>
      <c r="V2" s="6">
        <f ca="1">-(((T2/S2)*IMLOG2(T2/S2))+((U2/S2)*IMLOG2(U2/S2)))</f>
        <v>0.99836367259381398</v>
      </c>
      <c r="W2" s="18"/>
      <c r="Y2" t="s">
        <v>98</v>
      </c>
    </row>
    <row r="3" spans="1:25" x14ac:dyDescent="0.25">
      <c r="A3" s="1">
        <v>15</v>
      </c>
      <c r="B3">
        <v>3.24</v>
      </c>
      <c r="C3">
        <v>3.21</v>
      </c>
      <c r="D3">
        <v>2.67</v>
      </c>
      <c r="E3">
        <v>2.89</v>
      </c>
      <c r="F3">
        <v>2.64</v>
      </c>
      <c r="G3">
        <v>2.58</v>
      </c>
      <c r="H3">
        <v>3.25</v>
      </c>
      <c r="I3">
        <v>3.02</v>
      </c>
      <c r="J3">
        <v>700000</v>
      </c>
      <c r="K3">
        <v>1</v>
      </c>
      <c r="L3">
        <v>2017</v>
      </c>
      <c r="M3">
        <v>19</v>
      </c>
      <c r="N3" t="s">
        <v>13</v>
      </c>
      <c r="O3" s="2" t="s">
        <v>22</v>
      </c>
      <c r="P3" s="7">
        <v>0</v>
      </c>
      <c r="Q3" s="5" t="s">
        <v>0</v>
      </c>
      <c r="R3" s="5"/>
      <c r="S3" s="5"/>
      <c r="T3" s="5"/>
      <c r="U3" s="5"/>
      <c r="V3" s="6"/>
      <c r="W3" s="18"/>
    </row>
    <row r="4" spans="1:25" x14ac:dyDescent="0.25">
      <c r="A4" s="1">
        <v>23</v>
      </c>
      <c r="B4">
        <v>3.16</v>
      </c>
      <c r="C4">
        <v>3.38</v>
      </c>
      <c r="D4">
        <v>3.74</v>
      </c>
      <c r="E4">
        <v>3.8</v>
      </c>
      <c r="F4">
        <v>3.75</v>
      </c>
      <c r="G4">
        <v>3.39</v>
      </c>
      <c r="H4">
        <v>3.53</v>
      </c>
      <c r="I4">
        <v>3.45</v>
      </c>
      <c r="J4">
        <v>800000</v>
      </c>
      <c r="K4">
        <v>1</v>
      </c>
      <c r="L4">
        <v>2018</v>
      </c>
      <c r="M4">
        <v>19</v>
      </c>
      <c r="N4" t="s">
        <v>13</v>
      </c>
      <c r="O4" s="2"/>
      <c r="P4" s="7"/>
      <c r="Q4" s="5"/>
      <c r="R4" s="23" t="s">
        <v>78</v>
      </c>
      <c r="S4" s="5">
        <f ca="1">COUNTIF(INDIRECT(O3&amp;O1):INDIRECT(O3&amp;O2),R4)</f>
        <v>10</v>
      </c>
      <c r="T4" s="5">
        <f ca="1">COUNTIFS(INDIRECT(O3&amp;O1):INDIRECT(O3&amp;O2),R4,INDIRECT("N"&amp;O1):INDIRECT("N"&amp;O2),"Iya")</f>
        <v>3</v>
      </c>
      <c r="U4" s="5">
        <f ca="1">COUNTIFS(INDIRECT(O3&amp;O1):INDIRECT(O3&amp;O2),R4,INDIRECT("N"&amp;O1):INDIRECT("N"&amp;O2),"Tidak")</f>
        <v>7</v>
      </c>
      <c r="V4" s="6">
        <f ca="1">-(((T4/S4)*IMLOG2(T4/S4))+((U4/S4)*IMLOG2(U4/S4)))</f>
        <v>0.88129089923069359</v>
      </c>
      <c r="W4" s="45">
        <f ca="1">V2-(((S4/S2)*V4)+((S5/S2)*V5))</f>
        <v>0.13589846806268391</v>
      </c>
    </row>
    <row r="5" spans="1:25" x14ac:dyDescent="0.25">
      <c r="A5" s="1">
        <v>17</v>
      </c>
      <c r="B5">
        <v>3.37</v>
      </c>
      <c r="C5">
        <v>3.74</v>
      </c>
      <c r="D5">
        <v>3.18</v>
      </c>
      <c r="E5">
        <v>3.2</v>
      </c>
      <c r="F5">
        <v>3.67</v>
      </c>
      <c r="G5">
        <v>3.39</v>
      </c>
      <c r="H5">
        <v>3.53</v>
      </c>
      <c r="I5">
        <v>3.38</v>
      </c>
      <c r="J5">
        <v>800000</v>
      </c>
      <c r="K5">
        <v>4</v>
      </c>
      <c r="L5">
        <v>2018</v>
      </c>
      <c r="M5">
        <v>19</v>
      </c>
      <c r="N5" t="s">
        <v>13</v>
      </c>
      <c r="O5" s="2"/>
      <c r="P5" s="7"/>
      <c r="Q5" s="5"/>
      <c r="R5" s="23" t="s">
        <v>79</v>
      </c>
      <c r="S5" s="5">
        <f ca="1">COUNTIF(INDIRECT(O3&amp;O1):INDIRECT(O3&amp;O2),R5)</f>
        <v>11</v>
      </c>
      <c r="T5" s="5">
        <f ca="1">COUNTIFS(INDIRECT(O3&amp;O1):INDIRECT(O3&amp;O2),R5,INDIRECT("N"&amp;O1):INDIRECT("N"&amp;O2),"Iya")</f>
        <v>8</v>
      </c>
      <c r="U5" s="5">
        <f ca="1">COUNTIFS(INDIRECT(O3&amp;O1):INDIRECT(O3&amp;O2),R5,INDIRECT("N"&amp;O1):INDIRECT("N"&amp;O2),"Tidak")</f>
        <v>3</v>
      </c>
      <c r="V5" s="6">
        <f ca="1">-(((T5/S5)*IMLOG2(T5/S5))+((U5/S5)*IMLOG2(U5/S5)))</f>
        <v>0.84535093662243588</v>
      </c>
      <c r="W5" s="45"/>
    </row>
    <row r="6" spans="1:25" x14ac:dyDescent="0.25">
      <c r="A6" s="1">
        <v>8</v>
      </c>
      <c r="B6">
        <v>3.59</v>
      </c>
      <c r="C6">
        <v>3</v>
      </c>
      <c r="D6">
        <v>2.5499999999999998</v>
      </c>
      <c r="E6">
        <v>1.53</v>
      </c>
      <c r="F6">
        <v>2.0499999999999998</v>
      </c>
      <c r="G6">
        <v>1.94</v>
      </c>
      <c r="H6">
        <v>2.2599999999999998</v>
      </c>
      <c r="I6">
        <v>3.28</v>
      </c>
      <c r="J6">
        <v>1000000</v>
      </c>
      <c r="K6">
        <v>1</v>
      </c>
      <c r="L6">
        <v>2017</v>
      </c>
      <c r="M6">
        <v>18</v>
      </c>
      <c r="N6" t="s">
        <v>14</v>
      </c>
      <c r="O6" s="2" t="s">
        <v>23</v>
      </c>
      <c r="P6" s="7">
        <v>1</v>
      </c>
      <c r="Q6" s="5" t="s">
        <v>1</v>
      </c>
      <c r="R6" s="23"/>
      <c r="S6" s="5"/>
      <c r="T6" s="5"/>
      <c r="U6" s="5"/>
      <c r="V6" s="6"/>
      <c r="W6" s="18"/>
    </row>
    <row r="7" spans="1:25" x14ac:dyDescent="0.25">
      <c r="A7" s="1">
        <v>9</v>
      </c>
      <c r="B7">
        <v>3.83</v>
      </c>
      <c r="C7">
        <v>3.56</v>
      </c>
      <c r="D7">
        <v>3.8</v>
      </c>
      <c r="E7">
        <v>3.71</v>
      </c>
      <c r="F7">
        <v>3.91</v>
      </c>
      <c r="G7">
        <v>3.39</v>
      </c>
      <c r="H7">
        <v>3.53</v>
      </c>
      <c r="I7">
        <v>3.73</v>
      </c>
      <c r="J7">
        <v>1000000</v>
      </c>
      <c r="K7">
        <v>3</v>
      </c>
      <c r="L7">
        <v>2018</v>
      </c>
      <c r="M7">
        <v>19</v>
      </c>
      <c r="N7" t="s">
        <v>14</v>
      </c>
      <c r="O7" s="2"/>
      <c r="P7" s="7"/>
      <c r="Q7" s="5"/>
      <c r="R7" s="23" t="s">
        <v>80</v>
      </c>
      <c r="S7" s="5">
        <f ca="1">COUNTIF(INDIRECT(O6&amp;O1):INDIRECT(O6&amp;O2),R7)</f>
        <v>3</v>
      </c>
      <c r="T7" s="5">
        <f ca="1">COUNTIFS(INDIRECT(O6&amp;O1):INDIRECT(O6&amp;O2),R7,INDIRECT("N"&amp;O1):INDIRECT("N"&amp;O2),"Iya")</f>
        <v>0</v>
      </c>
      <c r="U7" s="5">
        <f ca="1">COUNTIFS(INDIRECT(O6&amp;O1):INDIRECT(O6&amp;O2),R7,INDIRECT("N"&amp;O1):INDIRECT("N"&amp;O2),"Tidak")</f>
        <v>3</v>
      </c>
      <c r="V7" s="6">
        <v>0</v>
      </c>
      <c r="W7" s="45">
        <f ca="1">V2-(((S7/S2)*V7)+((S8/S2)*V8))</f>
        <v>0.1720104456153313</v>
      </c>
    </row>
    <row r="8" spans="1:25" x14ac:dyDescent="0.25">
      <c r="A8" s="1">
        <v>28</v>
      </c>
      <c r="B8">
        <v>3.89</v>
      </c>
      <c r="C8">
        <v>3.94</v>
      </c>
      <c r="D8">
        <v>3.74</v>
      </c>
      <c r="E8">
        <v>3.5</v>
      </c>
      <c r="F8">
        <v>3.83</v>
      </c>
      <c r="G8">
        <v>3.39</v>
      </c>
      <c r="H8">
        <v>3.53</v>
      </c>
      <c r="I8">
        <v>3.85</v>
      </c>
      <c r="J8">
        <v>1000000</v>
      </c>
      <c r="K8">
        <v>3</v>
      </c>
      <c r="L8">
        <v>2018</v>
      </c>
      <c r="M8">
        <v>19</v>
      </c>
      <c r="N8" t="s">
        <v>13</v>
      </c>
      <c r="O8" s="2"/>
      <c r="P8" s="7"/>
      <c r="Q8" s="5"/>
      <c r="R8" s="23" t="s">
        <v>81</v>
      </c>
      <c r="S8" s="5">
        <f ca="1">COUNTIF(INDIRECT(O6&amp;O1):INDIRECT(O6&amp;O2),R8)</f>
        <v>18</v>
      </c>
      <c r="T8" s="5">
        <f ca="1">COUNTIFS(INDIRECT(O6&amp;O1):INDIRECT(O6&amp;O2),R8,INDIRECT("N"&amp;O1):INDIRECT("N"&amp;O2),"Iya")</f>
        <v>11</v>
      </c>
      <c r="U8" s="5">
        <f ca="1">COUNTIFS(INDIRECT(O6&amp;O1):INDIRECT(O6&amp;O2),R8,INDIRECT("N"&amp;O1):INDIRECT("N"&amp;O2),"Tidak")</f>
        <v>7</v>
      </c>
      <c r="V8" s="6">
        <f ca="1">-(((T8/S8)*IMLOG2(T8/S8))+((U8/S8)*IMLOG2(U8/S8)))</f>
        <v>0.96407876480822985</v>
      </c>
      <c r="W8" s="45"/>
    </row>
    <row r="9" spans="1:25" x14ac:dyDescent="0.25">
      <c r="A9" s="1">
        <v>24</v>
      </c>
      <c r="B9">
        <v>3.83</v>
      </c>
      <c r="C9">
        <v>3.61</v>
      </c>
      <c r="D9">
        <v>3.86</v>
      </c>
      <c r="E9">
        <v>4</v>
      </c>
      <c r="F9">
        <v>3.82</v>
      </c>
      <c r="G9">
        <v>3.94</v>
      </c>
      <c r="H9">
        <v>3.83</v>
      </c>
      <c r="I9">
        <v>3.78</v>
      </c>
      <c r="J9">
        <v>1200000</v>
      </c>
      <c r="K9">
        <v>4</v>
      </c>
      <c r="L9">
        <v>2017</v>
      </c>
      <c r="M9">
        <v>21</v>
      </c>
      <c r="N9" t="s">
        <v>14</v>
      </c>
      <c r="O9" s="2" t="s">
        <v>24</v>
      </c>
      <c r="P9" s="7">
        <v>2</v>
      </c>
      <c r="Q9" s="5" t="s">
        <v>2</v>
      </c>
      <c r="R9" s="23"/>
      <c r="S9" s="5"/>
      <c r="T9" s="5"/>
      <c r="U9" s="5"/>
      <c r="V9" s="6"/>
      <c r="W9" s="18"/>
    </row>
    <row r="10" spans="1:25" x14ac:dyDescent="0.25">
      <c r="A10" s="1">
        <v>12</v>
      </c>
      <c r="B10">
        <v>3.29</v>
      </c>
      <c r="C10">
        <v>3.47</v>
      </c>
      <c r="D10">
        <v>3.7</v>
      </c>
      <c r="E10">
        <v>3.33</v>
      </c>
      <c r="F10">
        <v>3.26</v>
      </c>
      <c r="G10">
        <v>2.96</v>
      </c>
      <c r="H10">
        <v>1.76</v>
      </c>
      <c r="I10">
        <v>3.4</v>
      </c>
      <c r="J10">
        <v>1200000</v>
      </c>
      <c r="K10">
        <v>1</v>
      </c>
      <c r="L10">
        <v>2016</v>
      </c>
      <c r="M10">
        <v>21</v>
      </c>
      <c r="N10" t="s">
        <v>14</v>
      </c>
      <c r="O10" s="2"/>
      <c r="P10" s="7"/>
      <c r="Q10" s="5"/>
      <c r="R10" s="23" t="s">
        <v>62</v>
      </c>
      <c r="S10" s="5">
        <f ca="1">COUNTIF(INDIRECT(O9&amp;O1):INDIRECT(O9&amp;O2),R10)</f>
        <v>11</v>
      </c>
      <c r="T10" s="5">
        <f ca="1">COUNTIFS(INDIRECT(O9&amp;O1):INDIRECT(O9&amp;O2),R10,INDIRECT("N"&amp;O1):INDIRECT("N"&amp;O2),"Iya")</f>
        <v>3</v>
      </c>
      <c r="U10" s="5">
        <f ca="1">COUNTIFS(INDIRECT(O9&amp;O1):INDIRECT(O9&amp;O2),R10,INDIRECT("N"&amp;O1):INDIRECT("N"&amp;O2),"Tidak")</f>
        <v>8</v>
      </c>
      <c r="V10" s="6">
        <f ca="1">-(((T10/S10)*IMLOG2(T10/S10))+((U10/S10)*IMLOG2(U10/S10)))</f>
        <v>0.84535093662243588</v>
      </c>
      <c r="W10" s="45">
        <f ca="1">V2-(((S10/S2)*V10)+((S11/S2)*V11))</f>
        <v>0.21178551774998489</v>
      </c>
    </row>
    <row r="11" spans="1:25" x14ac:dyDescent="0.25">
      <c r="A11" s="1">
        <v>0</v>
      </c>
      <c r="B11">
        <v>3.06</v>
      </c>
      <c r="C11">
        <v>2.95</v>
      </c>
      <c r="D11">
        <v>2.61</v>
      </c>
      <c r="E11">
        <v>2.7</v>
      </c>
      <c r="F11">
        <v>2.71</v>
      </c>
      <c r="G11">
        <v>0.42</v>
      </c>
      <c r="H11">
        <v>0</v>
      </c>
      <c r="I11">
        <v>3</v>
      </c>
      <c r="J11">
        <v>1200000</v>
      </c>
      <c r="K11">
        <v>3</v>
      </c>
      <c r="L11">
        <v>2017</v>
      </c>
      <c r="M11">
        <v>19</v>
      </c>
      <c r="N11" t="s">
        <v>14</v>
      </c>
      <c r="O11" s="2"/>
      <c r="P11" s="7"/>
      <c r="Q11" s="5"/>
      <c r="R11" s="23" t="s">
        <v>63</v>
      </c>
      <c r="S11" s="5">
        <f ca="1">COUNTIF(INDIRECT(O9&amp;O1):INDIRECT(O9&amp;O2),R11)</f>
        <v>10</v>
      </c>
      <c r="T11" s="5">
        <f ca="1">COUNTIFS(INDIRECT(O9&amp;O1):INDIRECT(O9&amp;O2),R11,INDIRECT("N"&amp;O1):INDIRECT("N"&amp;O2),"Iya")</f>
        <v>8</v>
      </c>
      <c r="U11" s="5">
        <f ca="1">COUNTIFS(INDIRECT(O9&amp;O1):INDIRECT(O9&amp;O2),R11,INDIRECT("N"&amp;O1):INDIRECT("N"&amp;O2),"Tidak")</f>
        <v>2</v>
      </c>
      <c r="V11" s="6">
        <f ca="1">-(((T11/S11)*IMLOG2(T11/S11))+((U11/S11)*IMLOG2(U11/S11)))</f>
        <v>0.72192809488736165</v>
      </c>
      <c r="W11" s="45"/>
    </row>
    <row r="12" spans="1:25" x14ac:dyDescent="0.25">
      <c r="A12" s="1">
        <v>4</v>
      </c>
      <c r="B12">
        <v>3.47</v>
      </c>
      <c r="C12">
        <v>3.82</v>
      </c>
      <c r="D12">
        <v>3.86</v>
      </c>
      <c r="E12">
        <v>3.78</v>
      </c>
      <c r="F12">
        <v>4</v>
      </c>
      <c r="G12">
        <v>3.39</v>
      </c>
      <c r="H12">
        <v>3.53</v>
      </c>
      <c r="I12">
        <v>3.72</v>
      </c>
      <c r="J12">
        <v>1200000</v>
      </c>
      <c r="K12">
        <v>4</v>
      </c>
      <c r="L12">
        <v>2018</v>
      </c>
      <c r="M12">
        <v>20</v>
      </c>
      <c r="N12" t="s">
        <v>14</v>
      </c>
      <c r="O12" s="2" t="s">
        <v>25</v>
      </c>
      <c r="P12" s="7">
        <v>3</v>
      </c>
      <c r="Q12" s="5" t="s">
        <v>3</v>
      </c>
      <c r="R12" s="23"/>
    </row>
    <row r="13" spans="1:25" x14ac:dyDescent="0.25">
      <c r="A13" s="1">
        <v>16</v>
      </c>
      <c r="B13">
        <v>3.82</v>
      </c>
      <c r="C13">
        <v>3.21</v>
      </c>
      <c r="D13">
        <v>3.63</v>
      </c>
      <c r="E13">
        <v>3.31</v>
      </c>
      <c r="F13">
        <v>3.53</v>
      </c>
      <c r="G13">
        <v>3.55</v>
      </c>
      <c r="H13">
        <v>3.78</v>
      </c>
      <c r="I13">
        <v>3.55</v>
      </c>
      <c r="J13">
        <v>1500000</v>
      </c>
      <c r="K13">
        <v>6</v>
      </c>
      <c r="L13">
        <v>2017</v>
      </c>
      <c r="M13">
        <v>19</v>
      </c>
      <c r="N13" t="s">
        <v>14</v>
      </c>
      <c r="O13" s="2"/>
      <c r="P13" s="7"/>
      <c r="Q13" s="5"/>
      <c r="R13" s="23" t="s">
        <v>54</v>
      </c>
      <c r="S13" s="5">
        <f ca="1">COUNTIF(INDIRECT(O12&amp;O1):INDIRECT(O12&amp;O2),R13)</f>
        <v>15</v>
      </c>
      <c r="T13" s="5">
        <f ca="1">COUNTIFS(INDIRECT(O12&amp;O1):INDIRECT(O12&amp;O2),R13,INDIRECT("N"&amp;O1):INDIRECT("N"&amp;O2),"Iya")</f>
        <v>6</v>
      </c>
      <c r="U13" s="5">
        <f ca="1">COUNTIFS(INDIRECT(O12&amp;O1):INDIRECT(O12&amp;O2),R13,INDIRECT("N"&amp;O1):INDIRECT("N"&amp;O2),"Tidak")</f>
        <v>9</v>
      </c>
      <c r="V13" s="6">
        <f ca="1">-(((T13/S13)*IMLOG2(T13/S13))+((U13/S13)*IMLOG2(U13/S13)))</f>
        <v>0.97095059445466747</v>
      </c>
      <c r="W13" s="45">
        <f ca="1">V2-(((S13/S2)*V13)+((S14/S2)*V14))</f>
        <v>0.11910684179809294</v>
      </c>
    </row>
    <row r="14" spans="1:25" x14ac:dyDescent="0.25">
      <c r="A14" s="1">
        <v>5</v>
      </c>
      <c r="B14">
        <v>3.71</v>
      </c>
      <c r="C14">
        <v>3.34</v>
      </c>
      <c r="D14">
        <v>3.8</v>
      </c>
      <c r="E14">
        <v>3.58</v>
      </c>
      <c r="F14">
        <v>3.69</v>
      </c>
      <c r="G14">
        <v>3.64</v>
      </c>
      <c r="H14">
        <v>4</v>
      </c>
      <c r="I14">
        <v>3.62</v>
      </c>
      <c r="J14">
        <v>2000000</v>
      </c>
      <c r="K14">
        <v>5</v>
      </c>
      <c r="L14">
        <v>2017</v>
      </c>
      <c r="M14">
        <v>20</v>
      </c>
      <c r="N14" t="s">
        <v>14</v>
      </c>
      <c r="O14" s="2"/>
      <c r="P14" s="8"/>
      <c r="R14" s="23" t="s">
        <v>55</v>
      </c>
      <c r="S14" s="5">
        <f ca="1">COUNTIF(INDIRECT(O12&amp;O1):INDIRECT(O12&amp;O2),R14)</f>
        <v>6</v>
      </c>
      <c r="T14" s="5">
        <f ca="1">COUNTIFS(INDIRECT(O12&amp;O1):INDIRECT(O12&amp;O2),R14,INDIRECT("N"&amp;O1):INDIRECT("N"&amp;O2),"Iya")</f>
        <v>5</v>
      </c>
      <c r="U14" s="5">
        <f ca="1">COUNTIFS(INDIRECT(O12&amp;O1):INDIRECT(O12&amp;O2),R14,INDIRECT("N"&amp;O1):INDIRECT("N"&amp;O2),"Tidak")</f>
        <v>1</v>
      </c>
      <c r="V14" s="6">
        <f ca="1">-(((T14/S14)*IMLOG2(T14/S14))+((U14/S14)*IMLOG2(U14/S14)))</f>
        <v>0.650022421648355</v>
      </c>
      <c r="W14" s="45"/>
    </row>
    <row r="15" spans="1:25" x14ac:dyDescent="0.25">
      <c r="A15" s="1">
        <v>13</v>
      </c>
      <c r="B15">
        <v>3.83</v>
      </c>
      <c r="C15">
        <v>3.56</v>
      </c>
      <c r="D15">
        <v>3.73</v>
      </c>
      <c r="E15">
        <v>3.85</v>
      </c>
      <c r="F15">
        <v>3.7</v>
      </c>
      <c r="G15">
        <v>4</v>
      </c>
      <c r="H15">
        <v>4</v>
      </c>
      <c r="I15">
        <v>3.71</v>
      </c>
      <c r="J15">
        <v>2500000</v>
      </c>
      <c r="K15">
        <v>3</v>
      </c>
      <c r="L15">
        <v>2017</v>
      </c>
      <c r="M15">
        <v>18</v>
      </c>
      <c r="N15" t="s">
        <v>14</v>
      </c>
      <c r="O15" s="2" t="s">
        <v>26</v>
      </c>
      <c r="P15" s="8">
        <v>4</v>
      </c>
      <c r="Q15" t="s">
        <v>4</v>
      </c>
      <c r="R15" s="23"/>
    </row>
    <row r="16" spans="1:25" x14ac:dyDescent="0.25">
      <c r="A16" s="1">
        <v>11</v>
      </c>
      <c r="B16">
        <v>3.75</v>
      </c>
      <c r="C16">
        <v>3.35</v>
      </c>
      <c r="D16">
        <v>2.83</v>
      </c>
      <c r="E16">
        <v>2.93</v>
      </c>
      <c r="F16">
        <v>2.57</v>
      </c>
      <c r="G16">
        <v>2.8</v>
      </c>
      <c r="H16">
        <v>2.5</v>
      </c>
      <c r="I16">
        <v>3.27</v>
      </c>
      <c r="J16">
        <v>2700000</v>
      </c>
      <c r="K16">
        <v>4</v>
      </c>
      <c r="L16">
        <v>2017</v>
      </c>
      <c r="M16">
        <v>19</v>
      </c>
      <c r="N16" t="s">
        <v>14</v>
      </c>
      <c r="O16" s="2"/>
      <c r="P16" s="8"/>
      <c r="R16" s="23" t="s">
        <v>56</v>
      </c>
      <c r="S16" s="5">
        <f ca="1">COUNTIF(INDIRECT(O15&amp;O1):INDIRECT(O15&amp;O2),R16)</f>
        <v>19</v>
      </c>
      <c r="T16" s="5">
        <f ca="1">COUNTIFS(INDIRECT(O15&amp;O1):INDIRECT(O15&amp;O2),R16,INDIRECT("N"&amp;O1):INDIRECT("N"&amp;O2),"Iya")</f>
        <v>9</v>
      </c>
      <c r="U16" s="5">
        <f ca="1">COUNTIFS(INDIRECT(O15&amp;O1):INDIRECT(O15&amp;O2),R16,INDIRECT("N"&amp;O1):INDIRECT("N"&amp;O2),"Tidak")</f>
        <v>10</v>
      </c>
      <c r="V16" s="6">
        <f ca="1">-(((T16/S16)*IMLOG2(T16/S16))+((U16/S16)*IMLOG2(U16/S16)))</f>
        <v>0.99800088387229779</v>
      </c>
      <c r="W16" s="45">
        <f ca="1">V2-(((S16/S2)*V16)+((S17/S2)*V17))</f>
        <v>9.5410491947449327E-2</v>
      </c>
    </row>
    <row r="17" spans="1:23" x14ac:dyDescent="0.25">
      <c r="A17" s="30">
        <v>22</v>
      </c>
      <c r="B17" s="31">
        <v>3.76</v>
      </c>
      <c r="C17" s="31">
        <v>3.42</v>
      </c>
      <c r="D17" s="31">
        <v>3.57</v>
      </c>
      <c r="E17" s="31">
        <v>3.4</v>
      </c>
      <c r="F17" s="31">
        <v>3.75</v>
      </c>
      <c r="G17" s="31">
        <v>3.13</v>
      </c>
      <c r="H17" s="31">
        <v>3.48</v>
      </c>
      <c r="I17" s="31">
        <v>3.58</v>
      </c>
      <c r="J17" s="32">
        <v>3000000</v>
      </c>
      <c r="K17" s="31">
        <v>3</v>
      </c>
      <c r="L17" s="31">
        <v>2017</v>
      </c>
      <c r="M17" s="31">
        <v>19</v>
      </c>
      <c r="N17" s="32" t="s">
        <v>13</v>
      </c>
      <c r="O17" s="2"/>
      <c r="P17" s="8"/>
      <c r="R17" s="23" t="s">
        <v>57</v>
      </c>
      <c r="S17" s="5">
        <f ca="1">COUNTIF(INDIRECT(O15&amp;O1):INDIRECT(O15&amp;O2),R17)</f>
        <v>2</v>
      </c>
      <c r="T17" s="5">
        <f ca="1">COUNTIFS(INDIRECT(O15&amp;O1):INDIRECT(O15&amp;O2),R17,INDIRECT("N"&amp;O1):INDIRECT("N"&amp;O2),"Iya")</f>
        <v>2</v>
      </c>
      <c r="U17" s="5">
        <f ca="1">COUNTIFS(INDIRECT(O15&amp;O1):INDIRECT(O15&amp;O2),R17,INDIRECT("N"&amp;O1):INDIRECT("N"&amp;O2),"Tidak")</f>
        <v>0</v>
      </c>
      <c r="V17" s="6">
        <v>0</v>
      </c>
      <c r="W17" s="45"/>
    </row>
    <row r="18" spans="1:23" x14ac:dyDescent="0.25">
      <c r="A18" s="30">
        <v>1</v>
      </c>
      <c r="B18" s="31">
        <v>3.64</v>
      </c>
      <c r="C18" s="31">
        <v>3.28</v>
      </c>
      <c r="D18" s="31">
        <v>3.55</v>
      </c>
      <c r="E18" s="31">
        <v>3.43</v>
      </c>
      <c r="F18" s="31">
        <v>3.48</v>
      </c>
      <c r="G18" s="31">
        <v>3.39</v>
      </c>
      <c r="H18" s="31">
        <v>3.53</v>
      </c>
      <c r="I18" s="31">
        <v>3.49</v>
      </c>
      <c r="J18" s="32">
        <v>3600000</v>
      </c>
      <c r="K18" s="31">
        <v>4</v>
      </c>
      <c r="L18" s="31">
        <v>2018</v>
      </c>
      <c r="M18" s="31">
        <v>20</v>
      </c>
      <c r="N18" s="32" t="s">
        <v>13</v>
      </c>
      <c r="O18" s="2" t="s">
        <v>27</v>
      </c>
      <c r="P18" s="8">
        <v>5</v>
      </c>
      <c r="Q18" t="s">
        <v>5</v>
      </c>
      <c r="R18" s="23"/>
    </row>
    <row r="19" spans="1:23" x14ac:dyDescent="0.25">
      <c r="A19" s="30">
        <v>2</v>
      </c>
      <c r="B19" s="31">
        <v>3.38</v>
      </c>
      <c r="C19" s="31">
        <v>2.89</v>
      </c>
      <c r="D19" s="31">
        <v>3.28</v>
      </c>
      <c r="E19" s="31">
        <v>2.68</v>
      </c>
      <c r="F19" s="31">
        <v>3.05</v>
      </c>
      <c r="G19" s="31">
        <v>3.07</v>
      </c>
      <c r="H19" s="31">
        <v>3.5</v>
      </c>
      <c r="I19" s="31">
        <v>3.13</v>
      </c>
      <c r="J19" s="32">
        <v>5000000</v>
      </c>
      <c r="K19" s="31">
        <v>3</v>
      </c>
      <c r="L19" s="31">
        <v>2017</v>
      </c>
      <c r="M19" s="31">
        <v>19</v>
      </c>
      <c r="N19" s="32" t="s">
        <v>13</v>
      </c>
      <c r="O19" s="2"/>
      <c r="P19" s="8"/>
      <c r="R19" s="23" t="s">
        <v>82</v>
      </c>
      <c r="S19" s="5">
        <f ca="1">COUNTIF(INDIRECT(O18&amp;O1):INDIRECT(O18&amp;O2),R19)</f>
        <v>19</v>
      </c>
      <c r="T19" s="5">
        <f ca="1">COUNTIFS(INDIRECT(O18&amp;O1):INDIRECT(O18&amp;O2),R19,INDIRECT("N"&amp;O1):INDIRECT("N"&amp;O2),"Iya")</f>
        <v>9</v>
      </c>
      <c r="U19" s="5">
        <f ca="1">COUNTIFS(INDIRECT(O18&amp;O1):INDIRECT(O18&amp;O2),R19,INDIRECT("N"&amp;O1):INDIRECT("N"&amp;O2),"Tidak")</f>
        <v>10</v>
      </c>
      <c r="V19" s="6">
        <f ca="1">-(((T19/S19)*IMLOG2(T19/S19))+((U19/S19)*IMLOG2(U19/S19)))</f>
        <v>0.99800088387229779</v>
      </c>
      <c r="W19" s="45">
        <f ca="1">V2-(((S19/S2)*V19)+((S20/S2)*V20))</f>
        <v>9.5410491947449327E-2</v>
      </c>
    </row>
    <row r="20" spans="1:23" x14ac:dyDescent="0.25">
      <c r="A20" s="30">
        <v>25</v>
      </c>
      <c r="B20" s="31">
        <v>2.95</v>
      </c>
      <c r="C20" s="31">
        <v>2.65</v>
      </c>
      <c r="D20" s="31">
        <v>3.03</v>
      </c>
      <c r="E20" s="31">
        <v>3.33</v>
      </c>
      <c r="F20" s="31">
        <v>3.24</v>
      </c>
      <c r="G20" s="31">
        <v>2.9</v>
      </c>
      <c r="H20" s="31">
        <v>3.89</v>
      </c>
      <c r="I20" s="31">
        <v>3</v>
      </c>
      <c r="J20" s="32">
        <v>5482100</v>
      </c>
      <c r="K20" s="31">
        <v>4</v>
      </c>
      <c r="L20" s="31">
        <v>2016</v>
      </c>
      <c r="M20" s="31">
        <v>19</v>
      </c>
      <c r="N20" s="32" t="s">
        <v>13</v>
      </c>
      <c r="O20" s="2"/>
      <c r="P20" s="8"/>
      <c r="R20" s="23" t="s">
        <v>83</v>
      </c>
      <c r="S20" s="5">
        <f ca="1">COUNTIF(INDIRECT(O18&amp;O1):INDIRECT(O18&amp;O2),R20)</f>
        <v>2</v>
      </c>
      <c r="T20" s="5">
        <f ca="1">COUNTIFS(INDIRECT(O18&amp;O1):INDIRECT(O18&amp;O2),R20,INDIRECT("N"&amp;O1):INDIRECT("N"&amp;O2),"Iya")</f>
        <v>2</v>
      </c>
      <c r="U20" s="5">
        <f ca="1">COUNTIFS(INDIRECT(O18&amp;O1):INDIRECT(O18&amp;O2),R20,INDIRECT("N"&amp;O1):INDIRECT("N"&amp;O2),"Tidak")</f>
        <v>0</v>
      </c>
      <c r="V20" s="6">
        <v>0</v>
      </c>
      <c r="W20" s="45"/>
    </row>
    <row r="21" spans="1:23" x14ac:dyDescent="0.25">
      <c r="A21" s="30">
        <v>3</v>
      </c>
      <c r="B21" s="31">
        <v>3.38</v>
      </c>
      <c r="C21" s="31">
        <v>3.3</v>
      </c>
      <c r="D21" s="31">
        <v>2.98</v>
      </c>
      <c r="E21" s="31">
        <v>3.52</v>
      </c>
      <c r="F21" s="31">
        <v>3.82</v>
      </c>
      <c r="G21" s="31">
        <v>3.63</v>
      </c>
      <c r="H21" s="31">
        <v>4</v>
      </c>
      <c r="I21" s="31">
        <v>3.31</v>
      </c>
      <c r="J21" s="32">
        <v>7696674</v>
      </c>
      <c r="K21" s="31">
        <v>3</v>
      </c>
      <c r="L21" s="31">
        <v>2017</v>
      </c>
      <c r="M21" s="31">
        <v>18</v>
      </c>
      <c r="N21" s="32" t="s">
        <v>13</v>
      </c>
      <c r="O21" s="2" t="s">
        <v>28</v>
      </c>
      <c r="P21" s="8">
        <v>6</v>
      </c>
      <c r="Q21" t="s">
        <v>6</v>
      </c>
      <c r="R21" s="23"/>
    </row>
    <row r="22" spans="1:23" x14ac:dyDescent="0.25">
      <c r="A22" s="30">
        <v>21</v>
      </c>
      <c r="B22" s="31">
        <v>2.71</v>
      </c>
      <c r="C22" s="31">
        <v>2.76</v>
      </c>
      <c r="D22" s="31">
        <v>3.05</v>
      </c>
      <c r="E22" s="31">
        <v>3.05</v>
      </c>
      <c r="F22" s="31">
        <v>3.59</v>
      </c>
      <c r="G22" s="31">
        <v>3.81</v>
      </c>
      <c r="H22" s="31">
        <v>3.37</v>
      </c>
      <c r="I22" s="31">
        <v>3.23</v>
      </c>
      <c r="J22" s="32">
        <v>14273780</v>
      </c>
      <c r="K22" s="31">
        <v>3</v>
      </c>
      <c r="L22" s="31">
        <v>2015</v>
      </c>
      <c r="M22" s="31">
        <v>21</v>
      </c>
      <c r="N22" s="32" t="s">
        <v>13</v>
      </c>
      <c r="O22" s="2"/>
      <c r="P22" s="8"/>
      <c r="R22" s="23" t="s">
        <v>84</v>
      </c>
      <c r="S22" s="5">
        <f ca="1">COUNTIF(INDIRECT(O21&amp;O1):INDIRECT(O21&amp;O2),R22)</f>
        <v>3</v>
      </c>
      <c r="T22" s="5">
        <f ca="1">COUNTIFS(INDIRECT(O21&amp;O1):INDIRECT(O21&amp;O2),R22,INDIRECT("N"&amp;O1):INDIRECT("N"&amp;O2),"Iya")</f>
        <v>3</v>
      </c>
      <c r="U22" s="5">
        <f ca="1">COUNTIFS(INDIRECT(O21&amp;O1):INDIRECT(O21&amp;O2),R22,INDIRECT("N"&amp;O1):INDIRECT("N"&amp;O2),"Tidak")</f>
        <v>0</v>
      </c>
      <c r="V22" s="6">
        <v>0</v>
      </c>
      <c r="W22" s="45">
        <f ca="1">V2-(((S22/S2)*V22)+((S23/S2)*V23))</f>
        <v>0.14886990701819591</v>
      </c>
    </row>
    <row r="23" spans="1:23" x14ac:dyDescent="0.25">
      <c r="O23" s="2"/>
      <c r="P23" s="8"/>
      <c r="R23" s="23" t="s">
        <v>85</v>
      </c>
      <c r="S23" s="5">
        <f ca="1">COUNTIF(INDIRECT(O21&amp;O1):INDIRECT(O21&amp;O2),R23)</f>
        <v>18</v>
      </c>
      <c r="T23" s="5">
        <f ca="1">COUNTIFS(INDIRECT(O21&amp;O1):INDIRECT(O21&amp;O2),R23,INDIRECT("N"&amp;O1):INDIRECT("N"&amp;O2),"Iya")</f>
        <v>8</v>
      </c>
      <c r="U23" s="5">
        <f ca="1">COUNTIFS(INDIRECT(O21&amp;O1):INDIRECT(O21&amp;O2),R23,INDIRECT("N"&amp;O1):INDIRECT("N"&amp;O2),"Tidak")</f>
        <v>10</v>
      </c>
      <c r="V23" s="6">
        <f ca="1">-(((T23/S23)*IMLOG2(T23/S23))+((U23/S23)*IMLOG2(U23/S23)))</f>
        <v>0.99107605983822111</v>
      </c>
      <c r="W23" s="45"/>
    </row>
    <row r="24" spans="1:23" x14ac:dyDescent="0.25">
      <c r="O24" s="2" t="s">
        <v>29</v>
      </c>
      <c r="P24" s="8">
        <v>7</v>
      </c>
      <c r="Q24" t="s">
        <v>7</v>
      </c>
      <c r="R24" s="23"/>
    </row>
    <row r="25" spans="1:23" x14ac:dyDescent="0.25">
      <c r="O25" s="2"/>
      <c r="P25" s="8"/>
      <c r="R25" s="23" t="s">
        <v>62</v>
      </c>
      <c r="S25" s="5">
        <f ca="1">COUNTIF(INDIRECT(O24&amp;O1):INDIRECT(O24&amp;O2),R25)</f>
        <v>15</v>
      </c>
      <c r="T25" s="5">
        <f ca="1">COUNTIFS(INDIRECT(O24&amp;O1):INDIRECT(O24&amp;O2),R25,INDIRECT("N"&amp;O1):INDIRECT("N"&amp;O2),"Iya")</f>
        <v>6</v>
      </c>
      <c r="U25" s="5">
        <f ca="1">COUNTIFS(INDIRECT(O24&amp;O1):INDIRECT(O24&amp;O2),R25,INDIRECT("N"&amp;O1):INDIRECT("N"&amp;O2),"Tidak")</f>
        <v>9</v>
      </c>
      <c r="V25" s="6">
        <f ca="1">-(((T25/S25)*IMLOG2(T25/S25))+((U25/S25)*IMLOG2(U25/S25)))</f>
        <v>0.97095059445466747</v>
      </c>
      <c r="W25" s="45">
        <f ca="1">V2-(((S25/S2)*V25)+((S26/S2)*V26))</f>
        <v>0.11910684179809294</v>
      </c>
    </row>
    <row r="26" spans="1:23" x14ac:dyDescent="0.25">
      <c r="O26" s="2"/>
      <c r="P26" s="8"/>
      <c r="R26" s="23" t="s">
        <v>63</v>
      </c>
      <c r="S26" s="5">
        <f ca="1">COUNTIF(INDIRECT(O24&amp;O1):INDIRECT(O24&amp;O2),R26)</f>
        <v>6</v>
      </c>
      <c r="T26" s="5">
        <f ca="1">COUNTIFS(INDIRECT(O24&amp;O1):INDIRECT(O24&amp;O2),R26,INDIRECT("N"&amp;O1):INDIRECT("N"&amp;O2),"Iya")</f>
        <v>5</v>
      </c>
      <c r="U26" s="5">
        <f ca="1">COUNTIFS(INDIRECT(O24&amp;O1):INDIRECT(O24&amp;O2),R26,INDIRECT("N"&amp;O1):INDIRECT("N"&amp;O2),"Tidak")</f>
        <v>1</v>
      </c>
      <c r="V26" s="6">
        <f ca="1">-(((T26/S26)*IMLOG2(T26/S26))+((U26/S26)*IMLOG2(U26/S26)))</f>
        <v>0.650022421648355</v>
      </c>
      <c r="W26" s="45"/>
    </row>
    <row r="27" spans="1:23" x14ac:dyDescent="0.25">
      <c r="O27" s="2" t="s">
        <v>30</v>
      </c>
      <c r="P27" s="8">
        <v>8</v>
      </c>
      <c r="Q27" s="34" t="s">
        <v>31</v>
      </c>
      <c r="R27" s="35"/>
      <c r="S27" s="36"/>
      <c r="T27" s="36"/>
      <c r="U27" s="36"/>
      <c r="V27" s="36"/>
      <c r="W27" s="39"/>
    </row>
    <row r="28" spans="1:23" x14ac:dyDescent="0.25">
      <c r="O28" s="2"/>
      <c r="P28" s="8"/>
      <c r="Q28" s="36"/>
      <c r="R28" s="35" t="s">
        <v>64</v>
      </c>
      <c r="S28" s="14">
        <f ca="1">COUNTIF(INDIRECT(O27&amp;O1):INDIRECT(O27&amp;O2),R28)</f>
        <v>15</v>
      </c>
      <c r="T28" s="14">
        <f ca="1">COUNTIFS(INDIRECT(O27&amp;O1):INDIRECT(O27&amp;O2),R28,INDIRECT("N"&amp;O1):INDIRECT("N"&amp;O2),"Iya")</f>
        <v>11</v>
      </c>
      <c r="U28" s="14">
        <f ca="1">COUNTIFS(INDIRECT(O27&amp;O1):INDIRECT(O27&amp;O2),R28,INDIRECT("N"&amp;O1):INDIRECT("N"&amp;O2),"Tidak")</f>
        <v>4</v>
      </c>
      <c r="V28" s="15">
        <f ca="1">-(((T28/S28)*IMLOG2(T28/S28))+((U28/S28)*IMLOG2(U28/S28)))</f>
        <v>0.83664074194116733</v>
      </c>
      <c r="W28" s="47">
        <f ca="1">V2-(((S28/S2)*V28)+((S29/S2)*V29))</f>
        <v>0.40076314263583734</v>
      </c>
    </row>
    <row r="29" spans="1:23" x14ac:dyDescent="0.25">
      <c r="O29" s="2"/>
      <c r="P29" s="8"/>
      <c r="Q29" s="36"/>
      <c r="R29" s="35" t="s">
        <v>65</v>
      </c>
      <c r="S29" s="14">
        <f ca="1">COUNTIF(INDIRECT(O27&amp;O1):INDIRECT(O27&amp;O2),R29)</f>
        <v>6</v>
      </c>
      <c r="T29" s="14">
        <f ca="1">COUNTIFS(INDIRECT(O27&amp;O1):INDIRECT(O27&amp;O2),R29,INDIRECT("N"&amp;O1):INDIRECT("N"&amp;O2),"Iya")</f>
        <v>0</v>
      </c>
      <c r="U29" s="14">
        <f ca="1">COUNTIFS(INDIRECT(O27&amp;O1):INDIRECT(O27&amp;O2),R29,INDIRECT("N"&amp;O1):INDIRECT("N"&amp;O2),"Tidak")</f>
        <v>6</v>
      </c>
      <c r="V29" s="15">
        <v>0</v>
      </c>
      <c r="W29" s="47"/>
    </row>
    <row r="30" spans="1:23" x14ac:dyDescent="0.25">
      <c r="O30" s="2" t="s">
        <v>32</v>
      </c>
      <c r="P30" s="8">
        <v>9</v>
      </c>
      <c r="Q30" t="s">
        <v>9</v>
      </c>
      <c r="R30" s="23"/>
      <c r="S30" s="5"/>
      <c r="T30" s="5"/>
      <c r="U30" s="5"/>
      <c r="V30" s="6"/>
      <c r="W30" s="18"/>
    </row>
    <row r="31" spans="1:23" x14ac:dyDescent="0.25">
      <c r="O31" s="2"/>
      <c r="P31" s="8"/>
      <c r="R31" s="23" t="s">
        <v>74</v>
      </c>
      <c r="S31" s="5">
        <f ca="1">COUNTIF(INDIRECT(O30&amp;O1):INDIRECT(O30&amp;O2),R31)</f>
        <v>19</v>
      </c>
      <c r="T31" s="5">
        <f ca="1">COUNTIFS(INDIRECT(O30&amp;O1):INDIRECT(O30&amp;O2),R31,INDIRECT("N"&amp;O1):INDIRECT("N"&amp;O2),"Iya")</f>
        <v>9</v>
      </c>
      <c r="U31" s="5">
        <f ca="1">COUNTIFS(INDIRECT(O30&amp;O1):INDIRECT(O30&amp;O2),R31,INDIRECT("N"&amp;O1):INDIRECT("N"&amp;O2),"Tidak")</f>
        <v>10</v>
      </c>
      <c r="V31" s="6">
        <f ca="1">-(((T31/S31)*IMLOG2(T31/S31))+((U31/S31)*IMLOG2(U31/S31)))</f>
        <v>0.99800088387229779</v>
      </c>
      <c r="W31" s="45">
        <f ca="1">V2-(((S31/S2)*V31)+((S32/S2)*V32))</f>
        <v>9.5410491947449327E-2</v>
      </c>
    </row>
    <row r="32" spans="1:23" x14ac:dyDescent="0.25">
      <c r="O32" s="2"/>
      <c r="P32" s="8"/>
      <c r="R32" s="23" t="s">
        <v>75</v>
      </c>
      <c r="S32" s="5">
        <f ca="1">COUNTIF(INDIRECT(O30&amp;O1):INDIRECT(O30&amp;O2),R32)</f>
        <v>2</v>
      </c>
      <c r="T32" s="5">
        <f ca="1">COUNTIFS(INDIRECT(O30&amp;O1):INDIRECT(O30&amp;O2),R32,INDIRECT("N"&amp;O1):INDIRECT("N"&amp;O2),"Iya")</f>
        <v>2</v>
      </c>
      <c r="U32" s="5">
        <f ca="1">COUNTIFS(INDIRECT(O30&amp;O1):INDIRECT(O30&amp;O2),R32,INDIRECT("N"&amp;O1):INDIRECT("N"&amp;O2),"Tidak")</f>
        <v>0</v>
      </c>
      <c r="V32" s="6">
        <v>0</v>
      </c>
      <c r="W32" s="45"/>
    </row>
    <row r="33" spans="1:25" x14ac:dyDescent="0.25">
      <c r="O33" s="2" t="s">
        <v>33</v>
      </c>
      <c r="P33" s="8">
        <v>10</v>
      </c>
      <c r="Q33" t="s">
        <v>10</v>
      </c>
      <c r="R33" s="23"/>
    </row>
    <row r="34" spans="1:25" x14ac:dyDescent="0.25">
      <c r="O34" s="2"/>
      <c r="P34" s="8"/>
      <c r="R34" s="23" t="s">
        <v>86</v>
      </c>
      <c r="S34" s="5">
        <f ca="1">COUNTIF(INDIRECT(O33&amp;O1):INDIRECT(O33&amp;O2),R34)</f>
        <v>1</v>
      </c>
      <c r="T34" s="5">
        <f ca="1">COUNTIFS(INDIRECT(O33&amp;O1):INDIRECT(O33&amp;O2),R34,INDIRECT("N"&amp;O1):INDIRECT("N"&amp;O2),"Iya")</f>
        <v>0</v>
      </c>
      <c r="U34" s="5">
        <f ca="1">COUNTIFS(INDIRECT(O33&amp;O1):INDIRECT(O33&amp;O2),R34,INDIRECT("N"&amp;O1):INDIRECT("N"&amp;O2),"Tidak")</f>
        <v>1</v>
      </c>
      <c r="V34" s="6">
        <v>0</v>
      </c>
      <c r="W34" s="44">
        <f ca="1">V2-(((S34/S2)*V34)+((S35/S2)*V35))</f>
        <v>5.2864192605425186E-2</v>
      </c>
    </row>
    <row r="35" spans="1:25" x14ac:dyDescent="0.25">
      <c r="O35" s="2"/>
      <c r="P35" s="8"/>
      <c r="R35" s="23" t="s">
        <v>87</v>
      </c>
      <c r="S35" s="5">
        <f ca="1">COUNTIF(INDIRECT(O33&amp;O1):INDIRECT(O33&amp;O2),R35)</f>
        <v>20</v>
      </c>
      <c r="T35" s="5">
        <f ca="1">COUNTIFS(INDIRECT(O33&amp;O1):INDIRECT(O33&amp;O2),R35,INDIRECT("N"&amp;O1):INDIRECT("N"&amp;O2),"Iya")</f>
        <v>11</v>
      </c>
      <c r="U35" s="5">
        <f ca="1">COUNTIFS(INDIRECT(O33&amp;O1):INDIRECT(O33&amp;O2),R35,INDIRECT("N"&amp;O1):INDIRECT("N"&amp;O2),"Tidak")</f>
        <v>9</v>
      </c>
      <c r="V35" s="6">
        <f ca="1">-(((T35/S35)*IMLOG2(T35/S35))+((U35/S35)*IMLOG2(U35/S35)))</f>
        <v>0.99277445398780828</v>
      </c>
      <c r="W35" s="44"/>
    </row>
    <row r="36" spans="1:25" x14ac:dyDescent="0.25">
      <c r="O36" s="2" t="s">
        <v>34</v>
      </c>
      <c r="P36" s="8">
        <v>11</v>
      </c>
      <c r="Q36" t="s">
        <v>11</v>
      </c>
      <c r="R36" s="23"/>
    </row>
    <row r="37" spans="1:25" x14ac:dyDescent="0.25">
      <c r="O37" s="2"/>
      <c r="P37" s="8"/>
      <c r="R37" s="23" t="s">
        <v>88</v>
      </c>
      <c r="S37" s="5">
        <f ca="1">COUNTIF(INDIRECT(O36&amp;O1):INDIRECT(O36&amp;O2),R37)</f>
        <v>14</v>
      </c>
      <c r="T37" s="5">
        <f ca="1">COUNTIFS(INDIRECT(O36&amp;O1):INDIRECT(O36&amp;O2),R37,INDIRECT("N"&amp;O1):INDIRECT("N"&amp;O2),"Iya")</f>
        <v>6</v>
      </c>
      <c r="U37" s="5">
        <f ca="1">COUNTIFS(INDIRECT(O36&amp;O1):INDIRECT(O36&amp;O2),R37,INDIRECT("N"&amp;O1):INDIRECT("N"&amp;O2),"Tidak")</f>
        <v>8</v>
      </c>
      <c r="V37" s="6">
        <f ca="1">-(((T37/S37)*IMLOG2(T37/S37))+((U37/S37)*IMLOG2(U37/S37)))</f>
        <v>0.9852281360342523</v>
      </c>
      <c r="W37" s="44">
        <f ca="1">V2-(((S37/S2)*V37)+((S38/S2)*V38))</f>
        <v>5.3838059048769149E-2</v>
      </c>
    </row>
    <row r="38" spans="1:25" x14ac:dyDescent="0.25">
      <c r="O38" s="2"/>
      <c r="P38" s="8"/>
      <c r="R38" s="23" t="s">
        <v>89</v>
      </c>
      <c r="S38" s="5">
        <f ca="1">COUNTIF(INDIRECT(O36&amp;O1):INDIRECT(O36&amp;O2),R38)</f>
        <v>7</v>
      </c>
      <c r="T38" s="5">
        <f ca="1">COUNTIFS(INDIRECT(O36&amp;O1):INDIRECT(O36&amp;O2),R38,INDIRECT("N"&amp;O1):INDIRECT("N"&amp;O2),"Iya")</f>
        <v>5</v>
      </c>
      <c r="U38" s="5">
        <f ca="1">COUNTIFS(INDIRECT(O36&amp;O1):INDIRECT(O36&amp;O2),R38,INDIRECT("N"&amp;O1):INDIRECT("N"&amp;O2),"Tidak")</f>
        <v>2</v>
      </c>
      <c r="V38" s="6">
        <f ca="1">-(((T38/S38)*IMLOG2(T38/S38))+((U38/S38)*IMLOG2(U38/S38)))</f>
        <v>0.86312056856663</v>
      </c>
      <c r="W38" s="44"/>
    </row>
    <row r="40" spans="1:25" x14ac:dyDescent="0.25"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2">
        <v>41</v>
      </c>
      <c r="P40" s="3" t="s">
        <v>15</v>
      </c>
      <c r="Q40" s="3"/>
      <c r="R40" s="3"/>
      <c r="S40" s="3" t="s">
        <v>16</v>
      </c>
      <c r="T40" s="3" t="s">
        <v>17</v>
      </c>
      <c r="U40" s="3" t="s">
        <v>18</v>
      </c>
      <c r="V40" s="3" t="s">
        <v>19</v>
      </c>
      <c r="W40" s="38" t="s">
        <v>20</v>
      </c>
    </row>
    <row r="41" spans="1:25" x14ac:dyDescent="0.25">
      <c r="A41" s="1">
        <v>27</v>
      </c>
      <c r="B41">
        <v>3.06</v>
      </c>
      <c r="C41">
        <v>3.28</v>
      </c>
      <c r="D41">
        <v>3.64</v>
      </c>
      <c r="E41">
        <v>3.21</v>
      </c>
      <c r="F41">
        <v>3.46</v>
      </c>
      <c r="G41">
        <v>3.39</v>
      </c>
      <c r="H41">
        <v>3.53</v>
      </c>
      <c r="I41">
        <v>3.34</v>
      </c>
      <c r="J41">
        <v>500000</v>
      </c>
      <c r="K41">
        <v>3</v>
      </c>
      <c r="L41">
        <v>2018</v>
      </c>
      <c r="M41">
        <v>20</v>
      </c>
      <c r="N41" t="s">
        <v>14</v>
      </c>
      <c r="O41" s="2">
        <v>55</v>
      </c>
      <c r="P41" s="4">
        <f>1+P2</f>
        <v>2</v>
      </c>
      <c r="Q41" s="5" t="s">
        <v>21</v>
      </c>
      <c r="R41" s="5"/>
      <c r="S41" s="5">
        <f ca="1">COUNTA(INDIRECT("A"&amp;O40):INDIRECT("A"&amp;O41))</f>
        <v>15</v>
      </c>
      <c r="T41" s="5">
        <f ca="1">COUNTIF(INDIRECT("N"&amp;O40):INDIRECT("N"&amp;O41),"Iya")</f>
        <v>11</v>
      </c>
      <c r="U41" s="5">
        <f ca="1">COUNTIF(INDIRECT("N"&amp;O40):INDIRECT("N"&amp;O41),"Tidak")</f>
        <v>4</v>
      </c>
      <c r="V41" s="6">
        <f ca="1">-(((T41/S41)*IMLOG2(T41/S41))+((U41/S41)*IMLOG2(U41/S41)))</f>
        <v>0.83664074194116733</v>
      </c>
      <c r="W41" s="18"/>
      <c r="Y41" t="s">
        <v>98</v>
      </c>
    </row>
    <row r="42" spans="1:25" x14ac:dyDescent="0.25">
      <c r="A42" s="1">
        <v>15</v>
      </c>
      <c r="B42">
        <v>3.24</v>
      </c>
      <c r="C42">
        <v>3.21</v>
      </c>
      <c r="D42">
        <v>2.67</v>
      </c>
      <c r="E42">
        <v>2.89</v>
      </c>
      <c r="F42">
        <v>2.64</v>
      </c>
      <c r="G42">
        <v>2.58</v>
      </c>
      <c r="H42">
        <v>3.25</v>
      </c>
      <c r="I42">
        <v>3.02</v>
      </c>
      <c r="J42">
        <v>700000</v>
      </c>
      <c r="K42">
        <v>1</v>
      </c>
      <c r="L42">
        <v>2017</v>
      </c>
      <c r="M42">
        <v>19</v>
      </c>
      <c r="N42" t="s">
        <v>13</v>
      </c>
      <c r="O42" s="2" t="s">
        <v>22</v>
      </c>
      <c r="P42" s="7">
        <v>0</v>
      </c>
      <c r="Q42" s="5" t="s">
        <v>0</v>
      </c>
      <c r="R42" s="5"/>
      <c r="S42" s="5"/>
      <c r="T42" s="5"/>
      <c r="U42" s="5"/>
      <c r="V42" s="6"/>
      <c r="W42" s="18"/>
    </row>
    <row r="43" spans="1:25" x14ac:dyDescent="0.25">
      <c r="A43" s="1">
        <v>23</v>
      </c>
      <c r="B43">
        <v>3.16</v>
      </c>
      <c r="C43">
        <v>3.38</v>
      </c>
      <c r="D43">
        <v>3.74</v>
      </c>
      <c r="E43">
        <v>3.8</v>
      </c>
      <c r="F43">
        <v>3.75</v>
      </c>
      <c r="G43">
        <v>3.39</v>
      </c>
      <c r="H43">
        <v>3.53</v>
      </c>
      <c r="I43">
        <v>3.45</v>
      </c>
      <c r="J43">
        <v>800000</v>
      </c>
      <c r="K43">
        <v>1</v>
      </c>
      <c r="L43">
        <v>2018</v>
      </c>
      <c r="M43">
        <v>19</v>
      </c>
      <c r="N43" t="s">
        <v>13</v>
      </c>
      <c r="O43" s="26">
        <f ca="1">MAX(W43:W77)</f>
        <v>0.37686761179184958</v>
      </c>
      <c r="P43" s="7"/>
      <c r="Q43" s="5"/>
      <c r="R43" s="24" t="s">
        <v>70</v>
      </c>
      <c r="S43" s="5">
        <f ca="1">COUNTIF(INDIRECT(O42&amp;O40):INDIRECT(O42&amp;O41),R43)</f>
        <v>14</v>
      </c>
      <c r="T43" s="5">
        <f ca="1">COUNTIFS(INDIRECT(O42&amp;O40):INDIRECT(O42&amp;O41),R43,INDIRECT("N"&amp;O40):INDIRECT("N"&amp;O41),"Iya")</f>
        <v>11</v>
      </c>
      <c r="U43" s="5">
        <f ca="1">COUNTIFS(INDIRECT(O42&amp;O40):INDIRECT(O42&amp;O41),R43,INDIRECT("N"&amp;O40):INDIRECT("N"&amp;O41),"Tidak")</f>
        <v>3</v>
      </c>
      <c r="V43" s="6">
        <f ca="1">-(((T43/S43)*IMLOG2(T43/S43))+((U43/S43)*IMLOG2(U43/S43)))</f>
        <v>0.7495952572594804</v>
      </c>
      <c r="W43" s="45">
        <f ca="1">V41-(((S43/S41)*V43)+((S44/S41)*V44))</f>
        <v>0.13701850183231901</v>
      </c>
    </row>
    <row r="44" spans="1:25" x14ac:dyDescent="0.25">
      <c r="A44" s="1">
        <v>17</v>
      </c>
      <c r="B44">
        <v>3.37</v>
      </c>
      <c r="C44">
        <v>3.74</v>
      </c>
      <c r="D44">
        <v>3.18</v>
      </c>
      <c r="E44">
        <v>3.2</v>
      </c>
      <c r="F44">
        <v>3.67</v>
      </c>
      <c r="G44">
        <v>3.39</v>
      </c>
      <c r="H44">
        <v>3.53</v>
      </c>
      <c r="I44">
        <v>3.38</v>
      </c>
      <c r="J44">
        <v>800000</v>
      </c>
      <c r="K44">
        <v>4</v>
      </c>
      <c r="L44">
        <v>2018</v>
      </c>
      <c r="M44">
        <v>19</v>
      </c>
      <c r="N44" t="s">
        <v>13</v>
      </c>
      <c r="O44" s="2"/>
      <c r="P44" s="7"/>
      <c r="Q44" s="5"/>
      <c r="R44" s="24" t="s">
        <v>71</v>
      </c>
      <c r="S44" s="5">
        <f ca="1">COUNTIF(INDIRECT(O42&amp;O40):INDIRECT(O42&amp;O41),R44)</f>
        <v>1</v>
      </c>
      <c r="T44" s="5">
        <f ca="1">COUNTIFS(INDIRECT(O42&amp;O40):INDIRECT(O42&amp;O41),R44,INDIRECT("N"&amp;O40):INDIRECT("N"&amp;O41),"Iya")</f>
        <v>0</v>
      </c>
      <c r="U44" s="5">
        <f ca="1">COUNTIFS(INDIRECT(O42&amp;O40):INDIRECT(O42&amp;O41),R44,INDIRECT("N"&amp;O40):INDIRECT("N"&amp;O41),"Tidak")</f>
        <v>1</v>
      </c>
      <c r="V44" s="6">
        <v>0</v>
      </c>
      <c r="W44" s="45"/>
    </row>
    <row r="45" spans="1:25" ht="15.75" x14ac:dyDescent="0.25">
      <c r="A45" s="1">
        <v>8</v>
      </c>
      <c r="B45">
        <v>3.59</v>
      </c>
      <c r="C45">
        <v>3</v>
      </c>
      <c r="D45">
        <v>2.5499999999999998</v>
      </c>
      <c r="E45">
        <v>1.53</v>
      </c>
      <c r="F45">
        <v>2.0499999999999998</v>
      </c>
      <c r="G45">
        <v>1.94</v>
      </c>
      <c r="H45">
        <v>2.2599999999999998</v>
      </c>
      <c r="I45">
        <v>3.28</v>
      </c>
      <c r="J45">
        <v>1000000</v>
      </c>
      <c r="K45">
        <v>1</v>
      </c>
      <c r="L45">
        <v>2017</v>
      </c>
      <c r="M45">
        <v>18</v>
      </c>
      <c r="N45" t="s">
        <v>14</v>
      </c>
      <c r="O45" s="2" t="s">
        <v>23</v>
      </c>
      <c r="P45" s="7">
        <v>1</v>
      </c>
      <c r="Q45" s="5" t="s">
        <v>1</v>
      </c>
      <c r="R45" s="25"/>
      <c r="S45" s="5"/>
      <c r="T45" s="5"/>
      <c r="U45" s="5"/>
      <c r="V45" s="6"/>
      <c r="W45" s="18"/>
    </row>
    <row r="46" spans="1:25" x14ac:dyDescent="0.25">
      <c r="A46" s="1">
        <v>9</v>
      </c>
      <c r="B46">
        <v>3.83</v>
      </c>
      <c r="C46">
        <v>3.56</v>
      </c>
      <c r="D46">
        <v>3.8</v>
      </c>
      <c r="E46">
        <v>3.71</v>
      </c>
      <c r="F46">
        <v>3.91</v>
      </c>
      <c r="G46">
        <v>3.39</v>
      </c>
      <c r="H46">
        <v>3.53</v>
      </c>
      <c r="I46">
        <v>3.73</v>
      </c>
      <c r="J46">
        <v>1000000</v>
      </c>
      <c r="K46">
        <v>3</v>
      </c>
      <c r="L46">
        <v>2018</v>
      </c>
      <c r="M46">
        <v>19</v>
      </c>
      <c r="N46" t="s">
        <v>14</v>
      </c>
      <c r="O46" s="2"/>
      <c r="P46" s="7"/>
      <c r="Q46" s="5"/>
      <c r="R46" s="24" t="s">
        <v>90</v>
      </c>
      <c r="S46" s="5">
        <f ca="1">COUNTIF(INDIRECT(O45&amp;O40):INDIRECT(O45&amp;O41),R46)</f>
        <v>4</v>
      </c>
      <c r="T46" s="5">
        <f ca="1">COUNTIFS(INDIRECT(O45&amp;O40):INDIRECT(O45&amp;O41),R46,INDIRECT("N"&amp;O40):INDIRECT("N"&amp;O41),"Iya")</f>
        <v>3</v>
      </c>
      <c r="U46" s="5">
        <f ca="1">COUNTIFS(INDIRECT(O45&amp;O40):INDIRECT(O45&amp;O41),R46,INDIRECT("N"&amp;O40):INDIRECT("N"&amp;O41),"Tidak")</f>
        <v>1</v>
      </c>
      <c r="V46" s="6">
        <f ca="1">-(((T46/S46)*IMLOG2(T46/S46))+((U46/S46)*IMLOG2(U46/S46)))</f>
        <v>0.81127812445913294</v>
      </c>
      <c r="W46" s="45">
        <f ca="1">V41-(((S46/S41)*V46)+((S47/S41)*V47))</f>
        <v>3.7588856227888101E-4</v>
      </c>
    </row>
    <row r="47" spans="1:25" x14ac:dyDescent="0.25">
      <c r="A47" s="1">
        <v>28</v>
      </c>
      <c r="B47">
        <v>3.89</v>
      </c>
      <c r="C47">
        <v>3.94</v>
      </c>
      <c r="D47">
        <v>3.74</v>
      </c>
      <c r="E47">
        <v>3.5</v>
      </c>
      <c r="F47">
        <v>3.83</v>
      </c>
      <c r="G47">
        <v>3.39</v>
      </c>
      <c r="H47">
        <v>3.53</v>
      </c>
      <c r="I47">
        <v>3.85</v>
      </c>
      <c r="J47">
        <v>1000000</v>
      </c>
      <c r="K47">
        <v>3</v>
      </c>
      <c r="L47">
        <v>2018</v>
      </c>
      <c r="M47">
        <v>19</v>
      </c>
      <c r="N47" t="s">
        <v>13</v>
      </c>
      <c r="O47" s="2"/>
      <c r="P47" s="7"/>
      <c r="Q47" s="5"/>
      <c r="R47" s="24" t="s">
        <v>91</v>
      </c>
      <c r="S47" s="5">
        <f ca="1">COUNTIF(INDIRECT(O45&amp;O40):INDIRECT(O45&amp;O41),R47)</f>
        <v>11</v>
      </c>
      <c r="T47" s="5">
        <f ca="1">COUNTIFS(INDIRECT(O45&amp;O40):INDIRECT(O45&amp;O41),R47,INDIRECT("N"&amp;O40):INDIRECT("N"&amp;O41),"Iya")</f>
        <v>8</v>
      </c>
      <c r="U47" s="5">
        <f ca="1">COUNTIFS(INDIRECT(O45&amp;O40):INDIRECT(O45&amp;O41),R47,INDIRECT("N"&amp;O40):INDIRECT("N"&amp;O41),"Tidak")</f>
        <v>3</v>
      </c>
      <c r="V47" s="6">
        <f ca="1">-(((T47/S47)*IMLOG2(T47/S47))+((U47/S47)*IMLOG2(U47/S47)))</f>
        <v>0.84535093662243588</v>
      </c>
      <c r="W47" s="45"/>
    </row>
    <row r="48" spans="1:25" ht="15.75" x14ac:dyDescent="0.25">
      <c r="A48" s="30">
        <v>24</v>
      </c>
      <c r="B48" s="31">
        <v>3.06</v>
      </c>
      <c r="C48" s="31">
        <v>2.95</v>
      </c>
      <c r="D48" s="31">
        <v>2.61</v>
      </c>
      <c r="E48" s="31">
        <v>2.7</v>
      </c>
      <c r="F48" s="31">
        <v>2.71</v>
      </c>
      <c r="G48" s="31">
        <v>0.42</v>
      </c>
      <c r="H48" s="31">
        <v>0</v>
      </c>
      <c r="I48" s="31">
        <v>3</v>
      </c>
      <c r="J48" s="33">
        <v>1200000</v>
      </c>
      <c r="K48" s="31">
        <v>3</v>
      </c>
      <c r="L48" s="31">
        <v>2017</v>
      </c>
      <c r="M48" s="31">
        <v>19</v>
      </c>
      <c r="N48" s="33" t="s">
        <v>14</v>
      </c>
      <c r="O48" s="2" t="s">
        <v>24</v>
      </c>
      <c r="P48" s="7">
        <v>2</v>
      </c>
      <c r="Q48" s="5" t="s">
        <v>2</v>
      </c>
      <c r="R48" s="25"/>
      <c r="S48" s="5"/>
      <c r="T48" s="5"/>
      <c r="U48" s="5"/>
      <c r="V48" s="6"/>
      <c r="W48" s="18"/>
    </row>
    <row r="49" spans="1:23" x14ac:dyDescent="0.25">
      <c r="A49" s="30">
        <v>12</v>
      </c>
      <c r="B49" s="31">
        <v>3.47</v>
      </c>
      <c r="C49" s="31">
        <v>3.82</v>
      </c>
      <c r="D49" s="31">
        <v>3.86</v>
      </c>
      <c r="E49" s="31">
        <v>3.78</v>
      </c>
      <c r="F49" s="31">
        <v>4</v>
      </c>
      <c r="G49" s="31">
        <v>3.39</v>
      </c>
      <c r="H49" s="31">
        <v>3.53</v>
      </c>
      <c r="I49" s="31">
        <v>3.72</v>
      </c>
      <c r="J49" s="33">
        <v>1200000</v>
      </c>
      <c r="K49" s="31">
        <v>4</v>
      </c>
      <c r="L49" s="31">
        <v>2018</v>
      </c>
      <c r="M49" s="31">
        <v>20</v>
      </c>
      <c r="N49" s="33" t="s">
        <v>14</v>
      </c>
      <c r="O49" s="2"/>
      <c r="P49" s="7"/>
      <c r="Q49" s="5"/>
      <c r="R49" s="24" t="s">
        <v>92</v>
      </c>
      <c r="S49" s="5">
        <f ca="1">COUNTIF(INDIRECT(O48&amp;O40):INDIRECT(O48&amp;O41),R49)</f>
        <v>11</v>
      </c>
      <c r="T49" s="5">
        <f ca="1">COUNTIFS(INDIRECT(O48&amp;O40):INDIRECT(O48&amp;O41),R49,INDIRECT("N"&amp;O40):INDIRECT("N"&amp;O41),"Iya")</f>
        <v>7</v>
      </c>
      <c r="U49" s="5">
        <f ca="1">COUNTIFS(INDIRECT(O48&amp;O40):INDIRECT(O48&amp;O41),R49,INDIRECT("N"&amp;O40):INDIRECT("N"&amp;O41),"Tidak")</f>
        <v>4</v>
      </c>
      <c r="V49" s="6">
        <f ca="1">-(((T49/S49)*IMLOG2(T49/S49))+((U49/S49)*IMLOG2(U49/S49)))</f>
        <v>0.9456603046006411</v>
      </c>
      <c r="W49" s="45">
        <f ca="1">V41-(((S49/S41)*V49)+((S50/S41)*V50))</f>
        <v>0.14315651856736389</v>
      </c>
    </row>
    <row r="50" spans="1:23" x14ac:dyDescent="0.25">
      <c r="A50" s="30">
        <v>0</v>
      </c>
      <c r="B50" s="31">
        <v>3.83</v>
      </c>
      <c r="C50" s="31">
        <v>3.61</v>
      </c>
      <c r="D50" s="31">
        <v>3.86</v>
      </c>
      <c r="E50" s="31">
        <v>4</v>
      </c>
      <c r="F50" s="31">
        <v>3.82</v>
      </c>
      <c r="G50" s="31">
        <v>3.94</v>
      </c>
      <c r="H50" s="31">
        <v>3.83</v>
      </c>
      <c r="I50" s="31">
        <v>3.78</v>
      </c>
      <c r="J50" s="33">
        <v>1200000</v>
      </c>
      <c r="K50" s="31">
        <v>4</v>
      </c>
      <c r="L50" s="31">
        <v>2017</v>
      </c>
      <c r="M50" s="31">
        <v>21</v>
      </c>
      <c r="N50" s="33" t="s">
        <v>14</v>
      </c>
      <c r="O50" s="2"/>
      <c r="P50" s="7"/>
      <c r="Q50" s="5"/>
      <c r="R50" s="24" t="s">
        <v>93</v>
      </c>
      <c r="S50" s="5">
        <f ca="1">COUNTIF(INDIRECT(O48&amp;O40):INDIRECT(O48&amp;O41),R50)</f>
        <v>4</v>
      </c>
      <c r="T50" s="5">
        <f ca="1">COUNTIFS(INDIRECT(O48&amp;O40):INDIRECT(O48&amp;O41),R50,INDIRECT("N"&amp;O40):INDIRECT("N"&amp;O41),"Iya")</f>
        <v>4</v>
      </c>
      <c r="U50" s="5">
        <f ca="1">COUNTIFS(INDIRECT(O48&amp;O40):INDIRECT(O48&amp;O41),R50,INDIRECT("N"&amp;O40):INDIRECT("N"&amp;O41),"Tidak")</f>
        <v>0</v>
      </c>
      <c r="V50" s="6">
        <v>0</v>
      </c>
      <c r="W50" s="45"/>
    </row>
    <row r="51" spans="1:23" ht="15.75" x14ac:dyDescent="0.25">
      <c r="A51" s="30">
        <v>4</v>
      </c>
      <c r="B51" s="31">
        <v>3.29</v>
      </c>
      <c r="C51" s="31">
        <v>3.47</v>
      </c>
      <c r="D51" s="31">
        <v>3.7</v>
      </c>
      <c r="E51" s="31">
        <v>3.33</v>
      </c>
      <c r="F51" s="31">
        <v>3.26</v>
      </c>
      <c r="G51" s="31">
        <v>2.96</v>
      </c>
      <c r="H51" s="31">
        <v>1.76</v>
      </c>
      <c r="I51" s="31">
        <v>3.4</v>
      </c>
      <c r="J51" s="33">
        <v>1200000</v>
      </c>
      <c r="K51" s="31">
        <v>1</v>
      </c>
      <c r="L51" s="31">
        <v>2016</v>
      </c>
      <c r="M51" s="31">
        <v>21</v>
      </c>
      <c r="N51" s="33" t="s">
        <v>14</v>
      </c>
      <c r="O51" s="2" t="s">
        <v>25</v>
      </c>
      <c r="P51" s="7">
        <v>3</v>
      </c>
      <c r="Q51" s="5" t="s">
        <v>3</v>
      </c>
      <c r="R51" s="25"/>
    </row>
    <row r="52" spans="1:23" x14ac:dyDescent="0.25">
      <c r="A52" s="30">
        <v>16</v>
      </c>
      <c r="B52" s="31">
        <v>3.82</v>
      </c>
      <c r="C52" s="31">
        <v>3.21</v>
      </c>
      <c r="D52" s="31">
        <v>3.63</v>
      </c>
      <c r="E52" s="31">
        <v>3.31</v>
      </c>
      <c r="F52" s="31">
        <v>3.53</v>
      </c>
      <c r="G52" s="31">
        <v>3.55</v>
      </c>
      <c r="H52" s="31">
        <v>3.78</v>
      </c>
      <c r="I52" s="31">
        <v>3.55</v>
      </c>
      <c r="J52" s="33">
        <v>1500000</v>
      </c>
      <c r="K52" s="31">
        <v>6</v>
      </c>
      <c r="L52" s="31">
        <v>2017</v>
      </c>
      <c r="M52" s="31">
        <v>19</v>
      </c>
      <c r="N52" s="33" t="s">
        <v>14</v>
      </c>
      <c r="O52" s="2"/>
      <c r="P52" s="7"/>
      <c r="Q52" s="5"/>
      <c r="R52" s="24" t="s">
        <v>72</v>
      </c>
      <c r="S52" s="5">
        <f ca="1">COUNTIF(INDIRECT(O51&amp;O40):INDIRECT(O51&amp;O41),R52)</f>
        <v>13</v>
      </c>
      <c r="T52" s="5">
        <f ca="1">COUNTIFS(INDIRECT(O51&amp;O40):INDIRECT(O51&amp;O41),R52,INDIRECT("N"&amp;O40):INDIRECT("N"&amp;O41),"Iya")</f>
        <v>9</v>
      </c>
      <c r="U52" s="5">
        <f ca="1">COUNTIFS(INDIRECT(O51&amp;O40):INDIRECT(O51&amp;O41),R52,INDIRECT("N"&amp;O40):INDIRECT("N"&amp;O41),"Tidak")</f>
        <v>4</v>
      </c>
      <c r="V52" s="6">
        <f ca="1">-(((T52/S52)*IMLOG2(T52/S52))+((U52/S52)*IMLOG2(U52/S52)))</f>
        <v>0.89049164021949079</v>
      </c>
      <c r="W52" s="45">
        <f ca="1">V41-(((S52/S41)*V52)+((S53/S41)*V53))</f>
        <v>6.4881320417608634E-2</v>
      </c>
    </row>
    <row r="53" spans="1:23" x14ac:dyDescent="0.25">
      <c r="A53" s="30">
        <v>5</v>
      </c>
      <c r="B53" s="31">
        <v>3.71</v>
      </c>
      <c r="C53" s="31">
        <v>3.34</v>
      </c>
      <c r="D53" s="31">
        <v>3.8</v>
      </c>
      <c r="E53" s="31">
        <v>3.58</v>
      </c>
      <c r="F53" s="31">
        <v>3.69</v>
      </c>
      <c r="G53" s="31">
        <v>3.64</v>
      </c>
      <c r="H53" s="31">
        <v>4</v>
      </c>
      <c r="I53" s="31">
        <v>3.62</v>
      </c>
      <c r="J53" s="33">
        <v>2000000</v>
      </c>
      <c r="K53" s="31">
        <v>5</v>
      </c>
      <c r="L53" s="31">
        <v>2017</v>
      </c>
      <c r="M53" s="31">
        <v>20</v>
      </c>
      <c r="N53" s="33" t="s">
        <v>14</v>
      </c>
      <c r="O53" s="2"/>
      <c r="P53" s="8"/>
      <c r="R53" s="24" t="s">
        <v>73</v>
      </c>
      <c r="S53" s="5">
        <f ca="1">COUNTIF(INDIRECT(O51&amp;O40):INDIRECT(O51&amp;O41),R53)</f>
        <v>2</v>
      </c>
      <c r="T53" s="5">
        <f ca="1">COUNTIFS(INDIRECT(O51&amp;O40):INDIRECT(O51&amp;O41),R53,INDIRECT("N"&amp;O40):INDIRECT("N"&amp;O41),"Iya")</f>
        <v>2</v>
      </c>
      <c r="U53" s="5">
        <f ca="1">COUNTIFS(INDIRECT(O51&amp;O40):INDIRECT(O51&amp;O41),R53,INDIRECT("N"&amp;O40):INDIRECT("N"&amp;O41),"Tidak")</f>
        <v>0</v>
      </c>
      <c r="V53" s="6">
        <v>0</v>
      </c>
      <c r="W53" s="45"/>
    </row>
    <row r="54" spans="1:23" ht="15.75" x14ac:dyDescent="0.25">
      <c r="A54" s="30">
        <v>13</v>
      </c>
      <c r="B54" s="31">
        <v>3.83</v>
      </c>
      <c r="C54" s="31">
        <v>3.56</v>
      </c>
      <c r="D54" s="31">
        <v>3.73</v>
      </c>
      <c r="E54" s="31">
        <v>3.85</v>
      </c>
      <c r="F54" s="31">
        <v>3.7</v>
      </c>
      <c r="G54" s="31">
        <v>4</v>
      </c>
      <c r="H54" s="31">
        <v>4</v>
      </c>
      <c r="I54" s="31">
        <v>3.71</v>
      </c>
      <c r="J54" s="33">
        <v>2500000</v>
      </c>
      <c r="K54" s="31">
        <v>3</v>
      </c>
      <c r="L54" s="31">
        <v>2017</v>
      </c>
      <c r="M54" s="31">
        <v>18</v>
      </c>
      <c r="N54" s="33" t="s">
        <v>14</v>
      </c>
      <c r="O54" s="2" t="s">
        <v>26</v>
      </c>
      <c r="P54" s="8">
        <v>4</v>
      </c>
      <c r="Q54" t="s">
        <v>4</v>
      </c>
      <c r="R54" s="25"/>
    </row>
    <row r="55" spans="1:23" x14ac:dyDescent="0.25">
      <c r="A55" s="30">
        <v>11</v>
      </c>
      <c r="B55" s="31">
        <v>3.75</v>
      </c>
      <c r="C55" s="31">
        <v>3.35</v>
      </c>
      <c r="D55" s="31">
        <v>2.83</v>
      </c>
      <c r="E55" s="31">
        <v>2.93</v>
      </c>
      <c r="F55" s="31">
        <v>2.57</v>
      </c>
      <c r="G55" s="31">
        <v>2.8</v>
      </c>
      <c r="H55" s="31">
        <v>2.5</v>
      </c>
      <c r="I55" s="31">
        <v>3.27</v>
      </c>
      <c r="J55" s="33">
        <v>2700000</v>
      </c>
      <c r="K55" s="31">
        <v>4</v>
      </c>
      <c r="L55" s="31">
        <v>2017</v>
      </c>
      <c r="M55" s="31">
        <v>19</v>
      </c>
      <c r="N55" s="33" t="s">
        <v>14</v>
      </c>
      <c r="O55" s="2"/>
      <c r="P55" s="8"/>
      <c r="R55" s="24" t="s">
        <v>56</v>
      </c>
      <c r="S55" s="5">
        <f ca="1">COUNTIF(INDIRECT(O54&amp;O40):INDIRECT(O54&amp;O41),R55)</f>
        <v>13</v>
      </c>
      <c r="T55" s="5">
        <f ca="1">COUNTIFS(INDIRECT(O54&amp;O40):INDIRECT(O54&amp;O41),R55,INDIRECT("N"&amp;O40):INDIRECT("N"&amp;O41),"Iya")</f>
        <v>9</v>
      </c>
      <c r="U55" s="5">
        <f ca="1">COUNTIFS(INDIRECT(O54&amp;O40):INDIRECT(O54&amp;O41),R55,INDIRECT("N"&amp;O40):INDIRECT("N"&amp;O41),"Tidak")</f>
        <v>4</v>
      </c>
      <c r="V55" s="6">
        <f ca="1">-(((T55/S55)*IMLOG2(T55/S55))+((U55/S55)*IMLOG2(U55/S55)))</f>
        <v>0.89049164021949079</v>
      </c>
      <c r="W55" s="45">
        <f ca="1">V41-(((S55/S41)*V55)+((S56/S41)*V56))</f>
        <v>6.4881320417608634E-2</v>
      </c>
    </row>
    <row r="56" spans="1:23" x14ac:dyDescent="0.25">
      <c r="O56" s="2"/>
      <c r="P56" s="8"/>
      <c r="R56" s="24" t="s">
        <v>57</v>
      </c>
      <c r="S56" s="5">
        <f ca="1">COUNTIF(INDIRECT(O54&amp;O40):INDIRECT(O54&amp;O41),R56)</f>
        <v>2</v>
      </c>
      <c r="T56" s="5">
        <f ca="1">COUNTIFS(INDIRECT(O54&amp;O40):INDIRECT(O54&amp;O41),R56,INDIRECT("N"&amp;O40):INDIRECT("N"&amp;O41),"Iya")</f>
        <v>2</v>
      </c>
      <c r="U56" s="5">
        <f ca="1">COUNTIFS(INDIRECT(O54&amp;O40):INDIRECT(O54&amp;O41),R56,INDIRECT("N"&amp;O40):INDIRECT("N"&amp;O41),"Tidak")</f>
        <v>0</v>
      </c>
      <c r="V56" s="6">
        <v>0</v>
      </c>
      <c r="W56" s="45"/>
    </row>
    <row r="57" spans="1:23" ht="15.75" x14ac:dyDescent="0.25">
      <c r="O57" s="2" t="s">
        <v>27</v>
      </c>
      <c r="P57" s="8">
        <v>5</v>
      </c>
      <c r="Q57" t="s">
        <v>5</v>
      </c>
      <c r="R57" s="25"/>
    </row>
    <row r="58" spans="1:23" x14ac:dyDescent="0.25">
      <c r="O58" s="2"/>
      <c r="P58" s="8"/>
      <c r="R58" s="24" t="s">
        <v>58</v>
      </c>
      <c r="S58" s="5">
        <f ca="1">COUNTIF(INDIRECT(O57&amp;O40):INDIRECT(O57&amp;O41),R58)</f>
        <v>11</v>
      </c>
      <c r="T58" s="5">
        <f ca="1">COUNTIFS(INDIRECT(O57&amp;O40):INDIRECT(O57&amp;O41),R58,INDIRECT("N"&amp;O40):INDIRECT("N"&amp;O41),"Iya")</f>
        <v>7</v>
      </c>
      <c r="U58" s="5">
        <f ca="1">COUNTIFS(INDIRECT(O57&amp;O40):INDIRECT(O57&amp;O41),R58,INDIRECT("N"&amp;O40):INDIRECT("N"&amp;O41),"Tidak")</f>
        <v>4</v>
      </c>
      <c r="V58" s="6">
        <f ca="1">-(((T58/S58)*IMLOG2(T58/S58))+((U58/S58)*IMLOG2(U58/S58)))</f>
        <v>0.9456603046006411</v>
      </c>
      <c r="W58" s="45">
        <f ca="1">V41-(((S58/S41)*V58)+((S59/S41)*V59))</f>
        <v>0.14315651856736389</v>
      </c>
    </row>
    <row r="59" spans="1:23" x14ac:dyDescent="0.25">
      <c r="O59" s="2"/>
      <c r="P59" s="8"/>
      <c r="R59" s="24" t="s">
        <v>59</v>
      </c>
      <c r="S59" s="5">
        <f ca="1">COUNTIF(INDIRECT(O57&amp;O40):INDIRECT(O57&amp;O41),R59)</f>
        <v>4</v>
      </c>
      <c r="T59" s="5">
        <f ca="1">COUNTIFS(INDIRECT(O57&amp;O40):INDIRECT(O57&amp;O41),R59,INDIRECT("N"&amp;O40):INDIRECT("N"&amp;O41),"Iya")</f>
        <v>4</v>
      </c>
      <c r="U59" s="5">
        <f ca="1">COUNTIFS(INDIRECT(O57&amp;O40):INDIRECT(O57&amp;O41),R59,INDIRECT("N"&amp;O40):INDIRECT("N"&amp;O41),"Tidak")</f>
        <v>0</v>
      </c>
      <c r="V59" s="6">
        <v>0</v>
      </c>
      <c r="W59" s="45"/>
    </row>
    <row r="60" spans="1:23" ht="15.75" x14ac:dyDescent="0.25">
      <c r="O60" s="2" t="s">
        <v>28</v>
      </c>
      <c r="P60" s="8">
        <v>6</v>
      </c>
      <c r="Q60" t="s">
        <v>6</v>
      </c>
      <c r="R60" s="25"/>
    </row>
    <row r="61" spans="1:23" x14ac:dyDescent="0.25">
      <c r="O61" s="2"/>
      <c r="P61" s="8"/>
      <c r="R61" s="24" t="s">
        <v>60</v>
      </c>
      <c r="S61" s="5">
        <f ca="1">COUNTIF(INDIRECT(O60&amp;O40):INDIRECT(O60&amp;O41),R61)</f>
        <v>11</v>
      </c>
      <c r="T61" s="5">
        <f ca="1">COUNTIFS(INDIRECT(O60&amp;O40):INDIRECT(O60&amp;O41),R61,INDIRECT("N"&amp;O40):INDIRECT("N"&amp;O41),"Iya")</f>
        <v>7</v>
      </c>
      <c r="U61" s="5">
        <f ca="1">COUNTIFS(INDIRECT(O60&amp;O40):INDIRECT(O60&amp;O41),R61,INDIRECT("N"&amp;O40):INDIRECT("N"&amp;O41),"Tidak")</f>
        <v>4</v>
      </c>
      <c r="V61" s="6">
        <f ca="1">-(((T61/S61)*IMLOG2(T61/S61))+((U61/S61)*IMLOG2(U61/S61)))</f>
        <v>0.9456603046006411</v>
      </c>
      <c r="W61" s="45">
        <f ca="1">V41-(((S61/S41)*V61)+((S62/S41)*V62))</f>
        <v>0.14315651856736389</v>
      </c>
    </row>
    <row r="62" spans="1:23" x14ac:dyDescent="0.25">
      <c r="O62" s="2"/>
      <c r="P62" s="8"/>
      <c r="R62" s="24" t="s">
        <v>61</v>
      </c>
      <c r="S62" s="5">
        <f ca="1">COUNTIF(INDIRECT(O60&amp;O40):INDIRECT(O60&amp;O41),R62)</f>
        <v>4</v>
      </c>
      <c r="T62" s="5">
        <f ca="1">COUNTIFS(INDIRECT(O60&amp;O40):INDIRECT(O60&amp;O41),R62,INDIRECT("N"&amp;O40):INDIRECT("N"&amp;O41),"Iya")</f>
        <v>4</v>
      </c>
      <c r="U62" s="5">
        <f ca="1">COUNTIFS(INDIRECT(O60&amp;O40):INDIRECT(O60&amp;O41),R62,INDIRECT("N"&amp;O40):INDIRECT("N"&amp;O41),"Tidak")</f>
        <v>0</v>
      </c>
      <c r="V62" s="6">
        <v>0</v>
      </c>
      <c r="W62" s="45"/>
    </row>
    <row r="63" spans="1:23" ht="15.75" x14ac:dyDescent="0.25">
      <c r="O63" s="2" t="s">
        <v>29</v>
      </c>
      <c r="P63" s="8">
        <v>7</v>
      </c>
      <c r="Q63" t="s">
        <v>7</v>
      </c>
      <c r="R63" s="25"/>
    </row>
    <row r="64" spans="1:23" x14ac:dyDescent="0.25">
      <c r="O64" s="2"/>
      <c r="P64" s="8"/>
      <c r="R64" s="24" t="s">
        <v>94</v>
      </c>
      <c r="S64" s="5">
        <f ca="1">COUNTIF(INDIRECT(O63&amp;O40):INDIRECT(O63&amp;O41),R64)</f>
        <v>1</v>
      </c>
      <c r="T64" s="5">
        <f ca="1">COUNTIFS(INDIRECT(O63&amp;O40):INDIRECT(O63&amp;O41),R64,INDIRECT("N"&amp;O40):INDIRECT("N"&amp;O41),"Iya")</f>
        <v>1</v>
      </c>
      <c r="U64" s="5">
        <f ca="1">COUNTIFS(INDIRECT(O63&amp;O40):INDIRECT(O63&amp;O41),R64,INDIRECT("N"&amp;O40):INDIRECT("N"&amp;O41),"Tidak")</f>
        <v>0</v>
      </c>
      <c r="V64" s="6">
        <v>0</v>
      </c>
      <c r="W64" s="45">
        <f ca="1">V41-(((S64/S41)*V64)+((S65/S41)*V65))</f>
        <v>3.1061544612312697E-2</v>
      </c>
    </row>
    <row r="65" spans="1:25" x14ac:dyDescent="0.25">
      <c r="O65" s="2"/>
      <c r="P65" s="8"/>
      <c r="R65" s="24" t="s">
        <v>95</v>
      </c>
      <c r="S65" s="5">
        <f ca="1">COUNTIF(INDIRECT(O63&amp;O40):INDIRECT(O63&amp;O41),R65)</f>
        <v>14</v>
      </c>
      <c r="T65" s="5">
        <f ca="1">COUNTIFS(INDIRECT(O63&amp;O40):INDIRECT(O63&amp;O41),R65,INDIRECT("N"&amp;O40):INDIRECT("N"&amp;O41),"Iya")</f>
        <v>10</v>
      </c>
      <c r="U65" s="5">
        <f ca="1">COUNTIFS(INDIRECT(O63&amp;O40):INDIRECT(O63&amp;O41),R65,INDIRECT("N"&amp;O40):INDIRECT("N"&amp;O41),"Tidak")</f>
        <v>4</v>
      </c>
      <c r="V65" s="6">
        <f ca="1">-(((T65/S65)*IMLOG2(T65/S65))+((U65/S65)*IMLOG2(U65/S65)))</f>
        <v>0.86312056856663</v>
      </c>
      <c r="W65" s="45"/>
    </row>
    <row r="66" spans="1:25" ht="15.75" x14ac:dyDescent="0.25">
      <c r="O66" s="2" t="s">
        <v>30</v>
      </c>
      <c r="P66" s="8">
        <v>8</v>
      </c>
      <c r="Q66" s="29" t="s">
        <v>31</v>
      </c>
      <c r="R66" s="28"/>
    </row>
    <row r="67" spans="1:25" x14ac:dyDescent="0.25">
      <c r="O67" s="2"/>
      <c r="P67" s="8"/>
      <c r="R67" s="27" t="s">
        <v>76</v>
      </c>
      <c r="S67">
        <f ca="1">COUNTIF(INDIRECT(O66&amp;O40):INDIRECT(O66&amp;O41),R67)</f>
        <v>7</v>
      </c>
      <c r="T67">
        <f ca="1">COUNTIFS(INDIRECT(O66&amp;O40):INDIRECT(O66&amp;O41),R67,INDIRECT("N"&amp;O40):INDIRECT("N"&amp;O41),"Iya")</f>
        <v>3</v>
      </c>
      <c r="U67">
        <f ca="1">COUNTIFS(INDIRECT(O66&amp;O40):INDIRECT(O66&amp;O41),R67,INDIRECT("N"&amp;O40):INDIRECT("N"&amp;O41),"Tidak")</f>
        <v>4</v>
      </c>
      <c r="V67" s="6">
        <f ca="1">-(((T67/S67)*IMLOG2(T67/S67))+((U67/S67)*IMLOG2(U67/S67)))</f>
        <v>0.9852281360342523</v>
      </c>
      <c r="W67" s="42">
        <f ca="1">V41-(((S67/S41)*V67)+((S68/S41)*V68))</f>
        <v>0.37686761179184958</v>
      </c>
    </row>
    <row r="68" spans="1:25" x14ac:dyDescent="0.25">
      <c r="O68" s="2"/>
      <c r="P68" s="8"/>
      <c r="R68" s="27" t="s">
        <v>77</v>
      </c>
      <c r="S68">
        <f ca="1">COUNTIF(INDIRECT(O66&amp;O40):INDIRECT(O66&amp;O41),R68)</f>
        <v>8</v>
      </c>
      <c r="T68">
        <f ca="1">COUNTIFS(INDIRECT(O66&amp;O40):INDIRECT(O66&amp;O41),R68,INDIRECT("N"&amp;O40):INDIRECT("N"&amp;O41),"Iya")</f>
        <v>8</v>
      </c>
      <c r="U68">
        <f ca="1">COUNTIFS(INDIRECT(O66&amp;O40):INDIRECT(O66&amp;O41),R68,INDIRECT("N"&amp;O40):INDIRECT("N"&amp;O41),"Tidak")</f>
        <v>0</v>
      </c>
      <c r="V68" s="6">
        <v>0</v>
      </c>
      <c r="W68" s="42"/>
    </row>
    <row r="69" spans="1:25" ht="15.75" x14ac:dyDescent="0.25">
      <c r="O69" s="2" t="s">
        <v>32</v>
      </c>
      <c r="P69" s="8">
        <v>9</v>
      </c>
      <c r="Q69" t="s">
        <v>9</v>
      </c>
      <c r="R69" s="25"/>
      <c r="S69" s="5"/>
      <c r="T69" s="5"/>
      <c r="U69" s="5"/>
      <c r="V69" s="6"/>
      <c r="W69" s="18"/>
    </row>
    <row r="70" spans="1:25" x14ac:dyDescent="0.25">
      <c r="O70" s="2"/>
      <c r="P70" s="8"/>
      <c r="R70" s="24" t="s">
        <v>66</v>
      </c>
      <c r="S70" s="5">
        <f ca="1">COUNTIF(INDIRECT(O69&amp;O40):INDIRECT(O69&amp;O41),R70)</f>
        <v>4</v>
      </c>
      <c r="T70" s="5">
        <f ca="1">COUNTIFS(INDIRECT(O69&amp;O40):INDIRECT(O69&amp;O41),R70,INDIRECT("N"&amp;O40):INDIRECT("N"&amp;O41),"Iya")</f>
        <v>2</v>
      </c>
      <c r="U70" s="5">
        <f ca="1">COUNTIFS(INDIRECT(O69&amp;O40):INDIRECT(O69&amp;O41),R70,INDIRECT("N"&amp;O40):INDIRECT("N"&amp;O41),"Tidak")</f>
        <v>2</v>
      </c>
      <c r="V70" s="6">
        <f ca="1">-(((T70/S70)*IMLOG2(T70/S70))+((U70/S70)*IMLOG2(U70/S70)))</f>
        <v>1</v>
      </c>
      <c r="W70" s="45">
        <f ca="1">V41-(((S70/S41)*V70)+((S71/S41)*V71))</f>
        <v>6.834588913920292E-2</v>
      </c>
    </row>
    <row r="71" spans="1:25" x14ac:dyDescent="0.25">
      <c r="O71" s="2"/>
      <c r="P71" s="8"/>
      <c r="R71" s="24" t="s">
        <v>67</v>
      </c>
      <c r="S71" s="5">
        <f ca="1">COUNTIF(INDIRECT(O69&amp;O40):INDIRECT(O69&amp;O41),R71)</f>
        <v>11</v>
      </c>
      <c r="T71" s="5">
        <f ca="1">COUNTIFS(INDIRECT(O69&amp;O40):INDIRECT(O69&amp;O41),R71,INDIRECT("N"&amp;O40):INDIRECT("N"&amp;O41),"Iya")</f>
        <v>9</v>
      </c>
      <c r="U71" s="5">
        <f ca="1">COUNTIFS(INDIRECT(O69&amp;O40):INDIRECT(O69&amp;O41),R71,INDIRECT("N"&amp;O40):INDIRECT("N"&amp;O41),"Tidak")</f>
        <v>2</v>
      </c>
      <c r="V71" s="6">
        <f ca="1">-(((T71/S71)*IMLOG2(T71/S71))+((U71/S71)*IMLOG2(U71/S71)))</f>
        <v>0.68403843563904232</v>
      </c>
      <c r="W71" s="45"/>
    </row>
    <row r="72" spans="1:25" ht="15.75" x14ac:dyDescent="0.25">
      <c r="O72" s="2" t="s">
        <v>33</v>
      </c>
      <c r="P72" s="8">
        <v>10</v>
      </c>
      <c r="Q72" t="s">
        <v>10</v>
      </c>
      <c r="R72" s="25"/>
      <c r="W72" s="40"/>
    </row>
    <row r="73" spans="1:25" x14ac:dyDescent="0.25">
      <c r="O73" s="2"/>
      <c r="P73" s="8"/>
      <c r="R73" s="24" t="s">
        <v>96</v>
      </c>
      <c r="S73" s="5">
        <f ca="1">COUNTIF(INDIRECT(O72&amp;O40):INDIRECT(O72&amp;O41),R73)</f>
        <v>9</v>
      </c>
      <c r="T73" s="5">
        <f ca="1">COUNTIFS(INDIRECT(O72&amp;O40):INDIRECT(O72&amp;O41),R73,INDIRECT("N"&amp;O40):INDIRECT("N"&amp;O41),"Iya")</f>
        <v>8</v>
      </c>
      <c r="U73" s="5">
        <f ca="1">COUNTIFS(INDIRECT(O72&amp;O40):INDIRECT(O72&amp;O41),R73,INDIRECT("N"&amp;O40):INDIRECT("N"&amp;O41),"Tidak")</f>
        <v>1</v>
      </c>
      <c r="V73" s="6">
        <f ca="1">-(((T73/S73)*IMLOG2(T73/S73))+((U73/S73)*IMLOG2(U73/S73)))</f>
        <v>0.50325833477564508</v>
      </c>
      <c r="W73" s="44">
        <f ca="1">V41-(((S73/S41)*V73)+((S74/S41)*V74))</f>
        <v>0.13468574107578035</v>
      </c>
    </row>
    <row r="74" spans="1:25" x14ac:dyDescent="0.25">
      <c r="O74" s="2"/>
      <c r="P74" s="8"/>
      <c r="R74" s="24" t="s">
        <v>97</v>
      </c>
      <c r="S74" s="5">
        <f ca="1">COUNTIF(INDIRECT(O72&amp;O40):INDIRECT(O72&amp;O41),R74)</f>
        <v>6</v>
      </c>
      <c r="T74" s="5">
        <f ca="1">COUNTIFS(INDIRECT(O72&amp;O40):INDIRECT(O72&amp;O41),R74,INDIRECT("N"&amp;O40):INDIRECT("N"&amp;O41),"Iya")</f>
        <v>3</v>
      </c>
      <c r="U74" s="5">
        <f ca="1">COUNTIFS(INDIRECT(O72&amp;O40):INDIRECT(O72&amp;O41),R74,INDIRECT("N"&amp;O40):INDIRECT("N"&amp;O41),"Tidak")</f>
        <v>3</v>
      </c>
      <c r="V74" s="6">
        <f ca="1">-(((T74/S74)*IMLOG2(T74/S74))+((U74/S74)*IMLOG2(U74/S74)))</f>
        <v>1</v>
      </c>
      <c r="W74" s="44"/>
    </row>
    <row r="75" spans="1:25" ht="15.75" x14ac:dyDescent="0.25">
      <c r="O75" s="2" t="s">
        <v>34</v>
      </c>
      <c r="P75" s="8">
        <v>11</v>
      </c>
      <c r="Q75" t="s">
        <v>11</v>
      </c>
      <c r="R75" s="25"/>
      <c r="W75" s="40"/>
    </row>
    <row r="76" spans="1:25" x14ac:dyDescent="0.25">
      <c r="O76" s="2"/>
      <c r="P76" s="8"/>
      <c r="R76" s="24" t="s">
        <v>88</v>
      </c>
      <c r="S76" s="5">
        <f ca="1">COUNTIF(INDIRECT(O75&amp;O40):INDIRECT(O75&amp;O41),R76)</f>
        <v>10</v>
      </c>
      <c r="T76" s="5">
        <f ca="1">COUNTIFS(INDIRECT(O75&amp;O40):INDIRECT(O75&amp;O41),R76,INDIRECT("N"&amp;O40):INDIRECT("N"&amp;O41),"Iya")</f>
        <v>6</v>
      </c>
      <c r="U76" s="5">
        <f ca="1">COUNTIFS(INDIRECT(O75&amp;O40):INDIRECT(O75&amp;O41),R76,INDIRECT("N"&amp;O40):INDIRECT("N"&amp;O41),"Tidak")</f>
        <v>4</v>
      </c>
      <c r="V76" s="6">
        <f ca="1">-(((T76/S76)*IMLOG2(T76/S76))+((U76/S76)*IMLOG2(U76/S76)))</f>
        <v>0.97095059445466747</v>
      </c>
      <c r="W76" s="44">
        <f ca="1">V41-(((S76/S41)*V76)+((S77/S41)*V77))</f>
        <v>0.18934034563805568</v>
      </c>
    </row>
    <row r="77" spans="1:25" x14ac:dyDescent="0.25">
      <c r="O77" s="2"/>
      <c r="P77" s="8"/>
      <c r="R77" s="24" t="s">
        <v>89</v>
      </c>
      <c r="S77" s="5">
        <f ca="1">COUNTIF(INDIRECT(O75&amp;O40):INDIRECT(O75&amp;O41),R77)</f>
        <v>5</v>
      </c>
      <c r="T77" s="5">
        <f ca="1">COUNTIFS(INDIRECT(O75&amp;O40):INDIRECT(O75&amp;O41),R77,INDIRECT("N"&amp;O40):INDIRECT("N"&amp;O41),"Iya")</f>
        <v>5</v>
      </c>
      <c r="U77" s="5">
        <f ca="1">COUNTIFS(INDIRECT(O75&amp;O40):INDIRECT(O75&amp;O41),R77,INDIRECT("N"&amp;O40):INDIRECT("N"&amp;O41),"Tidak")</f>
        <v>0</v>
      </c>
      <c r="V77" s="6">
        <v>0</v>
      </c>
      <c r="W77" s="44"/>
    </row>
    <row r="79" spans="1:25" x14ac:dyDescent="0.25"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H79" s="1" t="s">
        <v>6</v>
      </c>
      <c r="I79" s="1" t="s">
        <v>7</v>
      </c>
      <c r="J79" s="1" t="s">
        <v>8</v>
      </c>
      <c r="K79" s="1" t="s">
        <v>9</v>
      </c>
      <c r="L79" s="1" t="s">
        <v>10</v>
      </c>
      <c r="M79" s="1" t="s">
        <v>11</v>
      </c>
      <c r="N79" s="1" t="s">
        <v>12</v>
      </c>
      <c r="O79" s="2">
        <v>80</v>
      </c>
      <c r="P79" s="3" t="s">
        <v>15</v>
      </c>
      <c r="Q79" s="3"/>
      <c r="R79" s="3"/>
      <c r="S79" s="3" t="s">
        <v>16</v>
      </c>
      <c r="T79" s="3" t="s">
        <v>17</v>
      </c>
      <c r="U79" s="3" t="s">
        <v>18</v>
      </c>
      <c r="V79" s="3" t="s">
        <v>19</v>
      </c>
      <c r="W79" s="38" t="s">
        <v>20</v>
      </c>
    </row>
    <row r="80" spans="1:25" x14ac:dyDescent="0.25">
      <c r="A80" s="1">
        <v>27</v>
      </c>
      <c r="B80">
        <v>3.59</v>
      </c>
      <c r="C80">
        <v>3</v>
      </c>
      <c r="D80">
        <v>2.5499999999999998</v>
      </c>
      <c r="E80">
        <v>1.53</v>
      </c>
      <c r="F80">
        <v>2.0499999999999998</v>
      </c>
      <c r="G80">
        <v>1.94</v>
      </c>
      <c r="H80">
        <v>2.2599999999999998</v>
      </c>
      <c r="I80">
        <v>3.28</v>
      </c>
      <c r="J80">
        <v>1000000</v>
      </c>
      <c r="K80">
        <v>1</v>
      </c>
      <c r="L80">
        <v>2017</v>
      </c>
      <c r="M80">
        <v>18</v>
      </c>
      <c r="N80" t="s">
        <v>14</v>
      </c>
      <c r="O80" s="2">
        <v>86</v>
      </c>
      <c r="P80" s="4">
        <f>1+P41</f>
        <v>3</v>
      </c>
      <c r="Q80" s="5" t="s">
        <v>21</v>
      </c>
      <c r="R80" s="5"/>
      <c r="S80" s="5">
        <f ca="1">COUNTA(INDIRECT("A"&amp;O79):INDIRECT("A"&amp;O80))</f>
        <v>7</v>
      </c>
      <c r="T80" s="5">
        <f ca="1">COUNTIF(INDIRECT("N"&amp;O79):INDIRECT("N"&amp;O80),"Iya")</f>
        <v>3</v>
      </c>
      <c r="U80" s="5">
        <f ca="1">COUNTIF(INDIRECT("N"&amp;O79):INDIRECT("N"&amp;O80),"Tidak")</f>
        <v>4</v>
      </c>
      <c r="V80" s="6">
        <f ca="1">-(((T80/S80)*IMLOG2(T80/S80))+((U80/S80)*IMLOG2(U80/S80)))</f>
        <v>0.9852281360342523</v>
      </c>
      <c r="W80" s="18"/>
      <c r="Y80" t="s">
        <v>98</v>
      </c>
    </row>
    <row r="81" spans="1:23" x14ac:dyDescent="0.25">
      <c r="A81" s="1">
        <v>15</v>
      </c>
      <c r="B81">
        <v>3.24</v>
      </c>
      <c r="C81">
        <v>3.21</v>
      </c>
      <c r="D81">
        <v>2.67</v>
      </c>
      <c r="E81">
        <v>2.89</v>
      </c>
      <c r="F81">
        <v>2.64</v>
      </c>
      <c r="G81">
        <v>2.58</v>
      </c>
      <c r="H81">
        <v>3.25</v>
      </c>
      <c r="I81">
        <v>3.02</v>
      </c>
      <c r="J81">
        <v>700000</v>
      </c>
      <c r="K81">
        <v>1</v>
      </c>
      <c r="L81">
        <v>2017</v>
      </c>
      <c r="M81">
        <v>19</v>
      </c>
      <c r="N81" t="s">
        <v>13</v>
      </c>
      <c r="O81" s="2" t="s">
        <v>22</v>
      </c>
      <c r="P81" s="7">
        <v>0</v>
      </c>
      <c r="Q81" s="5" t="s">
        <v>0</v>
      </c>
      <c r="R81" s="5"/>
      <c r="S81" s="5"/>
      <c r="T81" s="5"/>
      <c r="U81" s="5"/>
      <c r="V81" s="6"/>
      <c r="W81" s="18"/>
    </row>
    <row r="82" spans="1:23" x14ac:dyDescent="0.25">
      <c r="A82" s="1">
        <v>23</v>
      </c>
      <c r="B82">
        <v>3.06</v>
      </c>
      <c r="C82">
        <v>3.28</v>
      </c>
      <c r="D82">
        <v>3.64</v>
      </c>
      <c r="E82">
        <v>3.21</v>
      </c>
      <c r="F82">
        <v>3.46</v>
      </c>
      <c r="G82">
        <v>3.39</v>
      </c>
      <c r="H82">
        <v>3.53</v>
      </c>
      <c r="I82">
        <v>3.34</v>
      </c>
      <c r="J82">
        <v>500000</v>
      </c>
      <c r="K82">
        <v>3</v>
      </c>
      <c r="L82">
        <v>2018</v>
      </c>
      <c r="M82">
        <v>20</v>
      </c>
      <c r="N82" t="s">
        <v>14</v>
      </c>
      <c r="O82" s="26">
        <f ca="1">MAX(W82:W116)</f>
        <v>0.29169199713806127</v>
      </c>
      <c r="P82" s="7"/>
      <c r="Q82" s="5"/>
      <c r="R82" s="24" t="s">
        <v>99</v>
      </c>
      <c r="S82" s="5">
        <f ca="1">COUNTIF(INDIRECT(O81&amp;O79):INDIRECT(O81&amp;O80),R82)</f>
        <v>1</v>
      </c>
      <c r="T82" s="5">
        <f ca="1">COUNTIFS(INDIRECT(O81&amp;O79):INDIRECT(O81&amp;O80),R82,INDIRECT("N"&amp;O79):INDIRECT("N"&amp;O80),"Iya")</f>
        <v>1</v>
      </c>
      <c r="U82" s="5">
        <f ca="1">COUNTIFS(INDIRECT(O81&amp;O79):INDIRECT(O81&amp;O80),R82,INDIRECT("N"&amp;O79):INDIRECT("N"&amp;O80),"Tidak")</f>
        <v>0</v>
      </c>
      <c r="V82" s="6">
        <v>0</v>
      </c>
      <c r="W82" s="45">
        <f ca="1">V80-(((S82/S80)*V82)+((S83/S80)*V83))</f>
        <v>0.19811742113040332</v>
      </c>
    </row>
    <row r="83" spans="1:23" x14ac:dyDescent="0.25">
      <c r="A83" s="1">
        <v>17</v>
      </c>
      <c r="B83">
        <v>3.16</v>
      </c>
      <c r="C83">
        <v>3.38</v>
      </c>
      <c r="D83">
        <v>3.74</v>
      </c>
      <c r="E83">
        <v>3.8</v>
      </c>
      <c r="F83">
        <v>3.75</v>
      </c>
      <c r="G83">
        <v>3.39</v>
      </c>
      <c r="H83">
        <v>3.53</v>
      </c>
      <c r="I83">
        <v>3.45</v>
      </c>
      <c r="J83">
        <v>800000</v>
      </c>
      <c r="K83">
        <v>1</v>
      </c>
      <c r="L83">
        <v>2018</v>
      </c>
      <c r="M83">
        <v>19</v>
      </c>
      <c r="N83" t="s">
        <v>13</v>
      </c>
      <c r="O83" s="2"/>
      <c r="P83" s="7"/>
      <c r="Q83" s="5"/>
      <c r="R83" s="24" t="s">
        <v>100</v>
      </c>
      <c r="S83" s="5">
        <f ca="1">COUNTIF(INDIRECT(O81&amp;O79):INDIRECT(O81&amp;O80),R83)</f>
        <v>6</v>
      </c>
      <c r="T83" s="5">
        <f ca="1">COUNTIFS(INDIRECT(O81&amp;O79):INDIRECT(O81&amp;O80),R83,INDIRECT("N"&amp;O79):INDIRECT("N"&amp;O80),"Iya")</f>
        <v>2</v>
      </c>
      <c r="U83" s="5">
        <f ca="1">COUNTIFS(INDIRECT(O81&amp;O79):INDIRECT(O81&amp;O80),R83,INDIRECT("N"&amp;O79):INDIRECT("N"&amp;O80),"Tidak")</f>
        <v>4</v>
      </c>
      <c r="V83" s="6">
        <f ca="1">-(((T83/S83)*IMLOG2(T83/S83))+((U83/S83)*IMLOG2(U83/S83)))</f>
        <v>0.91829583405449056</v>
      </c>
      <c r="W83" s="45"/>
    </row>
    <row r="84" spans="1:23" ht="15.75" x14ac:dyDescent="0.25">
      <c r="A84" s="1">
        <v>8</v>
      </c>
      <c r="B84">
        <v>3.83</v>
      </c>
      <c r="C84">
        <v>3.56</v>
      </c>
      <c r="D84">
        <v>3.8</v>
      </c>
      <c r="E84">
        <v>3.71</v>
      </c>
      <c r="F84">
        <v>3.91</v>
      </c>
      <c r="G84">
        <v>3.39</v>
      </c>
      <c r="H84">
        <v>3.53</v>
      </c>
      <c r="I84">
        <v>3.73</v>
      </c>
      <c r="J84">
        <v>1000000</v>
      </c>
      <c r="K84">
        <v>3</v>
      </c>
      <c r="L84">
        <v>2018</v>
      </c>
      <c r="M84">
        <v>19</v>
      </c>
      <c r="N84" t="s">
        <v>14</v>
      </c>
      <c r="O84" s="2" t="s">
        <v>23</v>
      </c>
      <c r="P84" s="7">
        <v>1</v>
      </c>
      <c r="Q84" s="9" t="s">
        <v>1</v>
      </c>
      <c r="R84" s="25"/>
      <c r="S84" s="5"/>
      <c r="T84" s="5"/>
      <c r="U84" s="5"/>
      <c r="V84" s="6"/>
      <c r="W84" s="18"/>
    </row>
    <row r="85" spans="1:23" x14ac:dyDescent="0.25">
      <c r="A85" s="30">
        <v>9</v>
      </c>
      <c r="B85" s="31">
        <v>3.37</v>
      </c>
      <c r="C85" s="32">
        <v>3.74</v>
      </c>
      <c r="D85" s="31">
        <v>3.18</v>
      </c>
      <c r="E85" s="31">
        <v>3.2</v>
      </c>
      <c r="F85" s="31">
        <v>3.67</v>
      </c>
      <c r="G85" s="31">
        <v>3.39</v>
      </c>
      <c r="H85" s="31">
        <v>3.53</v>
      </c>
      <c r="I85" s="31">
        <v>3.38</v>
      </c>
      <c r="J85" s="31">
        <v>800000</v>
      </c>
      <c r="K85" s="31">
        <v>4</v>
      </c>
      <c r="L85" s="31">
        <v>2018</v>
      </c>
      <c r="M85" s="31">
        <v>19</v>
      </c>
      <c r="N85" s="32" t="s">
        <v>13</v>
      </c>
      <c r="O85" s="2"/>
      <c r="P85" s="7"/>
      <c r="Q85" s="5"/>
      <c r="R85" s="27" t="s">
        <v>101</v>
      </c>
      <c r="S85" s="5">
        <f ca="1">COUNTIF(INDIRECT(O84&amp;O79):INDIRECT(O84&amp;O80),R85)</f>
        <v>5</v>
      </c>
      <c r="T85" s="5">
        <f ca="1">COUNTIFS(INDIRECT(O84&amp;O79):INDIRECT(O84&amp;O80),R85,INDIRECT("N"&amp;O79):INDIRECT("N"&amp;O80),"Iya")</f>
        <v>3</v>
      </c>
      <c r="U85" s="5">
        <f ca="1">COUNTIFS(INDIRECT(O84&amp;O79):INDIRECT(O84&amp;O80),R85,INDIRECT("N"&amp;O79):INDIRECT("N"&amp;O80),"Tidak")</f>
        <v>2</v>
      </c>
      <c r="V85" s="6">
        <f ca="1">-(((T85/S85)*IMLOG2(T85/S85))+((U85/S85)*IMLOG2(U85/S85)))</f>
        <v>0.97095059445466747</v>
      </c>
      <c r="W85" s="43">
        <f ca="1">V80-(((S85/S80)*V85)+((S86/S80)*V86))</f>
        <v>0.29169199713806127</v>
      </c>
    </row>
    <row r="86" spans="1:23" x14ac:dyDescent="0.25">
      <c r="A86" s="30">
        <v>28</v>
      </c>
      <c r="B86" s="31">
        <v>3.89</v>
      </c>
      <c r="C86" s="32">
        <v>3.94</v>
      </c>
      <c r="D86" s="31">
        <v>3.74</v>
      </c>
      <c r="E86" s="31">
        <v>3.5</v>
      </c>
      <c r="F86" s="31">
        <v>3.83</v>
      </c>
      <c r="G86" s="31">
        <v>3.39</v>
      </c>
      <c r="H86" s="31">
        <v>3.53</v>
      </c>
      <c r="I86" s="31">
        <v>3.85</v>
      </c>
      <c r="J86" s="31">
        <v>1000000</v>
      </c>
      <c r="K86" s="31">
        <v>3</v>
      </c>
      <c r="L86" s="31">
        <v>2018</v>
      </c>
      <c r="M86" s="31">
        <v>19</v>
      </c>
      <c r="N86" s="32" t="s">
        <v>13</v>
      </c>
      <c r="O86" s="2"/>
      <c r="P86" s="7"/>
      <c r="Q86" s="5"/>
      <c r="R86" s="27" t="s">
        <v>102</v>
      </c>
      <c r="S86" s="5">
        <f ca="1">COUNTIF(INDIRECT(O84&amp;O79):INDIRECT(O84&amp;O80),R86)</f>
        <v>2</v>
      </c>
      <c r="T86" s="5">
        <f ca="1">COUNTIFS(INDIRECT(O84&amp;O79):INDIRECT(O84&amp;O80),R86,INDIRECT("N"&amp;O79):INDIRECT("N"&amp;O80),"Iya")</f>
        <v>0</v>
      </c>
      <c r="U86" s="5">
        <f ca="1">COUNTIFS(INDIRECT(O84&amp;O79):INDIRECT(O84&amp;O80),R86,INDIRECT("N"&amp;O79):INDIRECT("N"&amp;O80),"Tidak")</f>
        <v>2</v>
      </c>
      <c r="V86" s="6">
        <v>0</v>
      </c>
      <c r="W86" s="43"/>
    </row>
    <row r="87" spans="1:23" ht="15.75" x14ac:dyDescent="0.25">
      <c r="O87" s="2" t="s">
        <v>24</v>
      </c>
      <c r="P87" s="7">
        <v>2</v>
      </c>
      <c r="Q87" s="5" t="s">
        <v>2</v>
      </c>
      <c r="R87" s="25"/>
      <c r="S87" s="5"/>
      <c r="T87" s="5"/>
      <c r="U87" s="5"/>
      <c r="V87" s="6"/>
      <c r="W87" s="18"/>
    </row>
    <row r="88" spans="1:23" x14ac:dyDescent="0.25">
      <c r="O88" s="2"/>
      <c r="P88" s="7"/>
      <c r="Q88" s="5"/>
      <c r="R88" s="24" t="s">
        <v>103</v>
      </c>
      <c r="S88" s="5">
        <f ca="1">COUNTIF(INDIRECT(O87&amp;O79):INDIRECT(O87&amp;O80),R88)</f>
        <v>6</v>
      </c>
      <c r="T88" s="5">
        <f ca="1">COUNTIFS(INDIRECT(O87&amp;O79):INDIRECT(O87&amp;O80),R88,INDIRECT("N"&amp;O79):INDIRECT("N"&amp;O80),"Iya")</f>
        <v>2</v>
      </c>
      <c r="U88" s="5">
        <f ca="1">COUNTIFS(INDIRECT(O87&amp;O79):INDIRECT(O87&amp;O80),R88,INDIRECT("N"&amp;O79):INDIRECT("N"&amp;O80),"Tidak")</f>
        <v>4</v>
      </c>
      <c r="V88" s="6">
        <f ca="1">-(((T88/S88)*IMLOG2(T88/S88))+((U88/S88)*IMLOG2(U88/S88)))</f>
        <v>0.91829583405449056</v>
      </c>
      <c r="W88" s="45">
        <f ca="1">V80-(((S88/S80)*V88)+((S89/S80)*V89))</f>
        <v>0.19811742113040332</v>
      </c>
    </row>
    <row r="89" spans="1:23" x14ac:dyDescent="0.25">
      <c r="O89" s="2"/>
      <c r="P89" s="7"/>
      <c r="Q89" s="5"/>
      <c r="R89" s="24" t="s">
        <v>104</v>
      </c>
      <c r="S89" s="5">
        <f ca="1">COUNTIF(INDIRECT(O87&amp;O79):INDIRECT(O87&amp;O80),R89)</f>
        <v>1</v>
      </c>
      <c r="T89" s="5">
        <f ca="1">COUNTIFS(INDIRECT(O87&amp;O79):INDIRECT(O87&amp;O80),R89,INDIRECT("N"&amp;O79):INDIRECT("N"&amp;O80),"Iya")</f>
        <v>1</v>
      </c>
      <c r="U89" s="5">
        <f ca="1">COUNTIFS(INDIRECT(O87&amp;O79):INDIRECT(O87&amp;O80),R89,INDIRECT("N"&amp;O79):INDIRECT("N"&amp;O80),"Tidak")</f>
        <v>0</v>
      </c>
      <c r="V89" s="6">
        <v>0</v>
      </c>
      <c r="W89" s="45"/>
    </row>
    <row r="90" spans="1:23" ht="15.75" x14ac:dyDescent="0.25">
      <c r="O90" s="2" t="s">
        <v>25</v>
      </c>
      <c r="P90" s="7">
        <v>3</v>
      </c>
      <c r="Q90" s="5" t="s">
        <v>3</v>
      </c>
      <c r="R90" s="25"/>
    </row>
    <row r="91" spans="1:23" x14ac:dyDescent="0.25">
      <c r="O91" s="2"/>
      <c r="P91" s="7"/>
      <c r="Q91" s="5"/>
      <c r="R91" s="24" t="s">
        <v>105</v>
      </c>
      <c r="S91" s="5">
        <f ca="1">COUNTIF(INDIRECT(O90&amp;O79):INDIRECT(O90&amp;O80),R91)</f>
        <v>1</v>
      </c>
      <c r="T91" s="5">
        <f ca="1">COUNTIFS(INDIRECT(O90&amp;O79):INDIRECT(O90&amp;O80),R91,INDIRECT("N"&amp;O79):INDIRECT("N"&amp;O80),"Iya")</f>
        <v>1</v>
      </c>
      <c r="U91" s="5">
        <f ca="1">COUNTIFS(INDIRECT(O90&amp;O79):INDIRECT(O90&amp;O80),R91,INDIRECT("N"&amp;O79):INDIRECT("N"&amp;O80),"Tidak")</f>
        <v>0</v>
      </c>
      <c r="V91" s="6">
        <v>0</v>
      </c>
      <c r="W91" s="45">
        <f ca="1">V80-(((S91/S80)*V91)+((S92/S80)*V92))</f>
        <v>0.19811742113040332</v>
      </c>
    </row>
    <row r="92" spans="1:23" x14ac:dyDescent="0.25">
      <c r="O92" s="2"/>
      <c r="P92" s="8"/>
      <c r="R92" s="24" t="s">
        <v>106</v>
      </c>
      <c r="S92" s="5">
        <f ca="1">COUNTIF(INDIRECT(O90&amp;O79):INDIRECT(O90&amp;O80),R92)</f>
        <v>6</v>
      </c>
      <c r="T92" s="5">
        <f ca="1">COUNTIFS(INDIRECT(O90&amp;O79):INDIRECT(O90&amp;O80),R92,INDIRECT("N"&amp;O79):INDIRECT("N"&amp;O80),"Iya")</f>
        <v>2</v>
      </c>
      <c r="U92" s="5">
        <f ca="1">COUNTIFS(INDIRECT(O90&amp;O79):INDIRECT(O90&amp;O80),R92,INDIRECT("N"&amp;O79):INDIRECT("N"&amp;O80),"Tidak")</f>
        <v>4</v>
      </c>
      <c r="V92" s="6">
        <f ca="1">-(((T92/S92)*IMLOG2(T92/S92))+((U92/S92)*IMLOG2(U92/S92)))</f>
        <v>0.91829583405449056</v>
      </c>
      <c r="W92" s="45"/>
    </row>
    <row r="93" spans="1:23" ht="15.75" x14ac:dyDescent="0.25">
      <c r="O93" s="2" t="s">
        <v>26</v>
      </c>
      <c r="P93" s="8">
        <v>4</v>
      </c>
      <c r="Q93" t="s">
        <v>4</v>
      </c>
      <c r="R93" s="25"/>
    </row>
    <row r="94" spans="1:23" x14ac:dyDescent="0.25">
      <c r="O94" s="2"/>
      <c r="P94" s="8"/>
      <c r="R94" s="24" t="s">
        <v>107</v>
      </c>
      <c r="S94" s="5">
        <f ca="1">COUNTIF(INDIRECT(O93&amp;O79):INDIRECT(O93&amp;O80),R94)</f>
        <v>1</v>
      </c>
      <c r="T94" s="5">
        <f ca="1">COUNTIFS(INDIRECT(O93&amp;O79):INDIRECT(O93&amp;O80),R94,INDIRECT("N"&amp;O79):INDIRECT("N"&amp;O80),"Iya")</f>
        <v>1</v>
      </c>
      <c r="U94" s="5">
        <f ca="1">COUNTIFS(INDIRECT(O93&amp;O79):INDIRECT(O93&amp;O80),R94,INDIRECT("N"&amp;O79):INDIRECT("N"&amp;O80),"Tidak")</f>
        <v>0</v>
      </c>
      <c r="V94" s="6">
        <v>0</v>
      </c>
      <c r="W94" s="45">
        <f ca="1">V80-(((S94/S80)*V94)+((S95/S80)*V95))</f>
        <v>0.19811742113040332</v>
      </c>
    </row>
    <row r="95" spans="1:23" x14ac:dyDescent="0.25">
      <c r="O95" s="2"/>
      <c r="P95" s="8"/>
      <c r="R95" s="24" t="s">
        <v>108</v>
      </c>
      <c r="S95" s="5">
        <f ca="1">COUNTIF(INDIRECT(O93&amp;O79):INDIRECT(O93&amp;O80),R95)</f>
        <v>6</v>
      </c>
      <c r="T95" s="5">
        <f ca="1">COUNTIFS(INDIRECT(O93&amp;O79):INDIRECT(O93&amp;O80),R95,INDIRECT("N"&amp;O79):INDIRECT("N"&amp;O80),"Iya")</f>
        <v>2</v>
      </c>
      <c r="U95" s="5">
        <f ca="1">COUNTIFS(INDIRECT(O93&amp;O79):INDIRECT(O93&amp;O80),R95,INDIRECT("N"&amp;O79):INDIRECT("N"&amp;O80),"Tidak")</f>
        <v>4</v>
      </c>
      <c r="V95" s="6">
        <f ca="1">-(((T95/S95)*IMLOG2(T95/S95))+((U95/S95)*IMLOG2(U95/S95)))</f>
        <v>0.91829583405449056</v>
      </c>
      <c r="W95" s="45"/>
    </row>
    <row r="96" spans="1:23" ht="15.75" x14ac:dyDescent="0.25">
      <c r="O96" s="2" t="s">
        <v>27</v>
      </c>
      <c r="P96" s="8">
        <v>5</v>
      </c>
      <c r="Q96" t="s">
        <v>5</v>
      </c>
      <c r="R96" s="25"/>
    </row>
    <row r="97" spans="15:23" x14ac:dyDescent="0.25">
      <c r="O97" s="2"/>
      <c r="P97" s="8"/>
      <c r="R97" s="24" t="s">
        <v>109</v>
      </c>
      <c r="S97" s="5">
        <f ca="1">COUNTIF(INDIRECT(O96&amp;O79):INDIRECT(O96&amp;O80),R97)</f>
        <v>1</v>
      </c>
      <c r="T97" s="5">
        <f ca="1">COUNTIFS(INDIRECT(O96&amp;O79):INDIRECT(O96&amp;O80),R97,INDIRECT("N"&amp;O79):INDIRECT("N"&amp;O80),"Iya")</f>
        <v>1</v>
      </c>
      <c r="U97" s="5">
        <f ca="1">COUNTIFS(INDIRECT(O96&amp;O79):INDIRECT(O96&amp;O80),R97,INDIRECT("N"&amp;O79):INDIRECT("N"&amp;O80),"Tidak")</f>
        <v>0</v>
      </c>
      <c r="V97" s="6">
        <v>0</v>
      </c>
      <c r="W97" s="45">
        <f ca="1">V80-(((S97/S80)*V97)+((S98/S80)*V98))</f>
        <v>0.19811742113040332</v>
      </c>
    </row>
    <row r="98" spans="15:23" x14ac:dyDescent="0.25">
      <c r="O98" s="2"/>
      <c r="P98" s="8"/>
      <c r="R98" s="24" t="s">
        <v>110</v>
      </c>
      <c r="S98" s="5">
        <f ca="1">COUNTIF(INDIRECT(O96&amp;O79):INDIRECT(O96&amp;O80),R98)</f>
        <v>6</v>
      </c>
      <c r="T98" s="5">
        <f ca="1">COUNTIFS(INDIRECT(O96&amp;O79):INDIRECT(O96&amp;O80),R98,INDIRECT("N"&amp;O79):INDIRECT("N"&amp;O80),"Iya")</f>
        <v>2</v>
      </c>
      <c r="U98" s="5">
        <f ca="1">COUNTIFS(INDIRECT(O96&amp;O79):INDIRECT(O96&amp;O80),R98,INDIRECT("N"&amp;O79):INDIRECT("N"&amp;O80),"Tidak")</f>
        <v>4</v>
      </c>
      <c r="V98" s="6">
        <f ca="1">-(((T98/S98)*IMLOG2(T98/S98))+((U98/S98)*IMLOG2(U98/S98)))</f>
        <v>0.91829583405449056</v>
      </c>
      <c r="W98" s="45"/>
    </row>
    <row r="99" spans="15:23" ht="15.75" x14ac:dyDescent="0.25">
      <c r="O99" s="2" t="s">
        <v>28</v>
      </c>
      <c r="P99" s="8">
        <v>6</v>
      </c>
      <c r="Q99" t="s">
        <v>6</v>
      </c>
      <c r="R99" s="25"/>
    </row>
    <row r="100" spans="15:23" x14ac:dyDescent="0.25">
      <c r="O100" s="2"/>
      <c r="P100" s="8"/>
      <c r="R100" s="24" t="s">
        <v>111</v>
      </c>
      <c r="S100" s="5">
        <f ca="1">COUNTIF(INDIRECT(O99&amp;O79):INDIRECT(O99&amp;O80),R100)</f>
        <v>7</v>
      </c>
      <c r="T100" s="5">
        <f ca="1">COUNTIFS(INDIRECT(O99&amp;O79):INDIRECT(O99&amp;O80),R100,INDIRECT("N"&amp;O79):INDIRECT("N"&amp;O80),"Iya")</f>
        <v>3</v>
      </c>
      <c r="U100" s="5">
        <f ca="1">COUNTIFS(INDIRECT(O99&amp;O79):INDIRECT(O99&amp;O80),R100,INDIRECT("N"&amp;O79):INDIRECT("N"&amp;O80),"Tidak")</f>
        <v>4</v>
      </c>
      <c r="V100" s="6">
        <f ca="1">-(((T100/S100)*IMLOG2(T100/S100))+((U100/S100)*IMLOG2(U100/S100)))</f>
        <v>0.9852281360342523</v>
      </c>
      <c r="W100" s="45">
        <f ca="1">V80-(((S100/S80)*V100)+((S101/S80)*V101))</f>
        <v>0</v>
      </c>
    </row>
    <row r="101" spans="15:23" x14ac:dyDescent="0.25">
      <c r="O101" s="2"/>
      <c r="P101" s="8"/>
      <c r="R101" s="24" t="s">
        <v>112</v>
      </c>
      <c r="S101" s="5">
        <f ca="1">COUNTIF(INDIRECT(O99&amp;O79):INDIRECT(O99&amp;O80),R101)</f>
        <v>0</v>
      </c>
      <c r="T101" s="5">
        <f ca="1">COUNTIFS(INDIRECT(O99&amp;O79):INDIRECT(O99&amp;O80),R101,INDIRECT("N"&amp;O79):INDIRECT("N"&amp;O80),"Iya")</f>
        <v>0</v>
      </c>
      <c r="U101" s="5">
        <f ca="1">COUNTIFS(INDIRECT(O99&amp;O79):INDIRECT(O99&amp;O80),R101,INDIRECT("N"&amp;O79):INDIRECT("N"&amp;O80),"Tidak")</f>
        <v>0</v>
      </c>
      <c r="V101" s="6">
        <v>0</v>
      </c>
      <c r="W101" s="45"/>
    </row>
    <row r="102" spans="15:23" ht="15.75" x14ac:dyDescent="0.25">
      <c r="O102" s="2" t="s">
        <v>29</v>
      </c>
      <c r="P102" s="8">
        <v>7</v>
      </c>
      <c r="Q102" t="s">
        <v>7</v>
      </c>
      <c r="R102" s="25"/>
    </row>
    <row r="103" spans="15:23" x14ac:dyDescent="0.25">
      <c r="O103" s="2"/>
      <c r="P103" s="8"/>
      <c r="R103" s="24" t="s">
        <v>113</v>
      </c>
      <c r="S103" s="5">
        <f ca="1">COUNTIF(INDIRECT(O102&amp;O79):INDIRECT(O102&amp;O80),R103)</f>
        <v>3</v>
      </c>
      <c r="T103" s="5">
        <f ca="1">COUNTIFS(INDIRECT(O102&amp;O79):INDIRECT(O102&amp;O80),R103,INDIRECT("N"&amp;O79):INDIRECT("N"&amp;O80),"Iya")</f>
        <v>2</v>
      </c>
      <c r="U103" s="5">
        <f ca="1">COUNTIFS(INDIRECT(O102&amp;O79):INDIRECT(O102&amp;O80),R103,INDIRECT("N"&amp;O79):INDIRECT("N"&amp;O80),"Tidak")</f>
        <v>1</v>
      </c>
      <c r="V103" s="6">
        <f ca="1">-(((T103/S103)*IMLOG2(T103/S103))+((U103/S103)*IMLOG2(U103/S103)))</f>
        <v>0.91829583405449056</v>
      </c>
      <c r="W103" s="45">
        <f ca="1">V80-(((S103/S80)*V103)+((S104/S80)*V104))</f>
        <v>0.12808527889139465</v>
      </c>
    </row>
    <row r="104" spans="15:23" x14ac:dyDescent="0.25">
      <c r="O104" s="2"/>
      <c r="P104" s="8"/>
      <c r="R104" s="24" t="s">
        <v>114</v>
      </c>
      <c r="S104" s="5">
        <f ca="1">COUNTIF(INDIRECT(O102&amp;O79):INDIRECT(O102&amp;O80),R104)</f>
        <v>4</v>
      </c>
      <c r="T104" s="5">
        <f ca="1">COUNTIFS(INDIRECT(O102&amp;O79):INDIRECT(O102&amp;O80),R104,INDIRECT("N"&amp;O79):INDIRECT("N"&amp;O80),"Iya")</f>
        <v>1</v>
      </c>
      <c r="U104" s="5">
        <f ca="1">COUNTIFS(INDIRECT(O102&amp;O79):INDIRECT(O102&amp;O80),R104,INDIRECT("N"&amp;O79):INDIRECT("N"&amp;O80),"Tidak")</f>
        <v>3</v>
      </c>
      <c r="V104" s="6">
        <f ca="1">-(((T104/S104)*IMLOG2(T104/S104))+((U104/S104)*IMLOG2(U104/S104)))</f>
        <v>0.81127812445913294</v>
      </c>
      <c r="W104" s="45"/>
    </row>
    <row r="105" spans="15:23" ht="15.75" x14ac:dyDescent="0.25">
      <c r="O105" s="2" t="s">
        <v>30</v>
      </c>
      <c r="P105" s="8">
        <v>8</v>
      </c>
      <c r="Q105" s="37" t="s">
        <v>31</v>
      </c>
      <c r="R105" s="25"/>
    </row>
    <row r="106" spans="15:23" x14ac:dyDescent="0.25">
      <c r="O106" s="2"/>
      <c r="P106" s="8"/>
      <c r="R106" s="24" t="s">
        <v>115</v>
      </c>
      <c r="S106">
        <f ca="1">COUNTIF(INDIRECT(O105&amp;O79):INDIRECT(O105&amp;O80),R106)</f>
        <v>1</v>
      </c>
      <c r="T106">
        <f ca="1">COUNTIFS(INDIRECT(O105&amp;O79):INDIRECT(O105&amp;O80),R106,INDIRECT("N"&amp;O79):INDIRECT("N"&amp;O80),"Iya")</f>
        <v>1</v>
      </c>
      <c r="U106">
        <f ca="1">COUNTIFS(INDIRECT(O105&amp;O79):INDIRECT(O105&amp;O80),R106,INDIRECT("N"&amp;O79):INDIRECT("N"&amp;O80),"Tidak")</f>
        <v>0</v>
      </c>
      <c r="V106" s="6">
        <v>0</v>
      </c>
      <c r="W106" s="46">
        <f ca="1">V80-(((S106/S80)*V106)+((S107/S80)*V107))</f>
        <v>0.19811742113040332</v>
      </c>
    </row>
    <row r="107" spans="15:23" x14ac:dyDescent="0.25">
      <c r="O107" s="2"/>
      <c r="P107" s="8"/>
      <c r="R107" s="24" t="s">
        <v>116</v>
      </c>
      <c r="S107">
        <f ca="1">COUNTIF(INDIRECT(O105&amp;O79):INDIRECT(O105&amp;O80),R107)</f>
        <v>6</v>
      </c>
      <c r="T107">
        <f ca="1">COUNTIFS(INDIRECT(O105&amp;O79):INDIRECT(O105&amp;O80),R107,INDIRECT("N"&amp;O79):INDIRECT("N"&amp;O80),"Iya")</f>
        <v>2</v>
      </c>
      <c r="U107">
        <f ca="1">COUNTIFS(INDIRECT(O105&amp;O79):INDIRECT(O105&amp;O80),R107,INDIRECT("N"&amp;O79):INDIRECT("N"&amp;O80),"Tidak")</f>
        <v>4</v>
      </c>
      <c r="V107" s="6">
        <f ca="1">-(((T107/S107)*IMLOG2(T107/S107))+((U107/S107)*IMLOG2(U107/S107)))</f>
        <v>0.91829583405449056</v>
      </c>
      <c r="W107" s="46"/>
    </row>
    <row r="108" spans="15:23" ht="15.75" x14ac:dyDescent="0.25">
      <c r="O108" s="2" t="s">
        <v>32</v>
      </c>
      <c r="P108" s="8">
        <v>9</v>
      </c>
      <c r="Q108" t="s">
        <v>9</v>
      </c>
      <c r="R108" s="25"/>
      <c r="S108" s="5"/>
      <c r="T108" s="5"/>
      <c r="U108" s="5"/>
      <c r="V108" s="6"/>
      <c r="W108" s="18"/>
    </row>
    <row r="109" spans="15:23" x14ac:dyDescent="0.25">
      <c r="O109" s="2"/>
      <c r="P109" s="8"/>
      <c r="R109" s="24" t="s">
        <v>117</v>
      </c>
      <c r="S109" s="5">
        <f ca="1">COUNTIF(INDIRECT(O108&amp;O79):INDIRECT(O108&amp;O80),R109)</f>
        <v>6</v>
      </c>
      <c r="T109" s="5">
        <f ca="1">COUNTIFS(INDIRECT(O108&amp;O79):INDIRECT(O108&amp;O80),R109,INDIRECT("N"&amp;O79):INDIRECT("N"&amp;O80),"Iya")</f>
        <v>3</v>
      </c>
      <c r="U109" s="5">
        <f ca="1">COUNTIFS(INDIRECT(O108&amp;O79):INDIRECT(O108&amp;O80),R109,INDIRECT("N"&amp;O79):INDIRECT("N"&amp;O80),"Tidak")</f>
        <v>3</v>
      </c>
      <c r="V109" s="6">
        <f ca="1">-(((T109/S109)*IMLOG2(T109/S109))+((U109/S109)*IMLOG2(U109/S109)))</f>
        <v>1</v>
      </c>
      <c r="W109" s="45">
        <f ca="1">V80-(((S109/S80)*V109)+((S110/S80)*V110))</f>
        <v>0.1280852788913952</v>
      </c>
    </row>
    <row r="110" spans="15:23" x14ac:dyDescent="0.25">
      <c r="O110" s="2"/>
      <c r="P110" s="8"/>
      <c r="R110" s="24" t="s">
        <v>118</v>
      </c>
      <c r="S110" s="5">
        <f ca="1">COUNTIF(INDIRECT(O108&amp;O79):INDIRECT(O108&amp;O80),R110)</f>
        <v>1</v>
      </c>
      <c r="T110" s="5">
        <f ca="1">COUNTIFS(INDIRECT(O108&amp;O79):INDIRECT(O108&amp;O80),R110,INDIRECT("N"&amp;O79):INDIRECT("N"&amp;O80),"Iya")</f>
        <v>0</v>
      </c>
      <c r="U110" s="5">
        <f ca="1">COUNTIFS(INDIRECT(O108&amp;O79):INDIRECT(O108&amp;O80),R110,INDIRECT("N"&amp;O79):INDIRECT("N"&amp;O80),"Tidak")</f>
        <v>1</v>
      </c>
      <c r="V110" s="6">
        <v>0</v>
      </c>
      <c r="W110" s="45"/>
    </row>
    <row r="111" spans="15:23" ht="15.75" x14ac:dyDescent="0.25">
      <c r="O111" s="2" t="s">
        <v>33</v>
      </c>
      <c r="P111" s="8">
        <v>10</v>
      </c>
      <c r="Q111" t="s">
        <v>10</v>
      </c>
      <c r="R111" s="25"/>
      <c r="W111" s="40"/>
    </row>
    <row r="112" spans="15:23" x14ac:dyDescent="0.25">
      <c r="O112" s="2"/>
      <c r="P112" s="8"/>
      <c r="R112" s="24" t="s">
        <v>68</v>
      </c>
      <c r="S112" s="5">
        <f ca="1">COUNTIF(INDIRECT(O111&amp;O79):INDIRECT(O111&amp;O80),R112)</f>
        <v>2</v>
      </c>
      <c r="T112" s="5">
        <f ca="1">COUNTIFS(INDIRECT(O111&amp;O79):INDIRECT(O111&amp;O80),R112,INDIRECT("N"&amp;O79):INDIRECT("N"&amp;O80),"Iya")</f>
        <v>1</v>
      </c>
      <c r="U112" s="5">
        <f ca="1">COUNTIFS(INDIRECT(O111&amp;O79):INDIRECT(O111&amp;O80),R112,INDIRECT("N"&amp;O79):INDIRECT("N"&amp;O80),"Tidak")</f>
        <v>1</v>
      </c>
      <c r="V112" s="6">
        <f ca="1">-(((T112/S112)*IMLOG2(T112/S112))+((U112/S112)*IMLOG2(U112/S112)))</f>
        <v>1</v>
      </c>
      <c r="W112" s="44">
        <f ca="1">V80-(((S112/S80)*V112)+((S113/S80)*V113))</f>
        <v>5.9777114237755669E-3</v>
      </c>
    </row>
    <row r="113" spans="1:25" x14ac:dyDescent="0.25">
      <c r="O113" s="2"/>
      <c r="P113" s="8"/>
      <c r="R113" s="24" t="s">
        <v>69</v>
      </c>
      <c r="S113" s="5">
        <f ca="1">COUNTIF(INDIRECT(O111&amp;O79):INDIRECT(O111&amp;O80),R113)</f>
        <v>5</v>
      </c>
      <c r="T113" s="5">
        <f ca="1">COUNTIFS(INDIRECT(O111&amp;O79):INDIRECT(O111&amp;O80),R113,INDIRECT("N"&amp;O79):INDIRECT("N"&amp;O80),"Iya")</f>
        <v>2</v>
      </c>
      <c r="U113" s="5">
        <f ca="1">COUNTIFS(INDIRECT(O111&amp;O79):INDIRECT(O111&amp;O80),R113,INDIRECT("N"&amp;O79):INDIRECT("N"&amp;O80),"Tidak")</f>
        <v>3</v>
      </c>
      <c r="V113" s="6">
        <f ca="1">-(((T113/S113)*IMLOG2(T113/S113))+((U113/S113)*IMLOG2(U113/S113)))</f>
        <v>0.97095059445466747</v>
      </c>
      <c r="W113" s="44"/>
    </row>
    <row r="114" spans="1:25" ht="15.75" x14ac:dyDescent="0.25">
      <c r="O114" s="2" t="s">
        <v>34</v>
      </c>
      <c r="P114" s="8">
        <v>11</v>
      </c>
      <c r="Q114" t="s">
        <v>11</v>
      </c>
      <c r="R114" s="25"/>
      <c r="W114" s="40"/>
    </row>
    <row r="115" spans="1:25" x14ac:dyDescent="0.25">
      <c r="O115" s="2"/>
      <c r="P115" s="8"/>
      <c r="R115" s="24" t="s">
        <v>88</v>
      </c>
      <c r="S115" s="5">
        <f ca="1">COUNTIF(INDIRECT(O114&amp;O79):INDIRECT(O114&amp;O80),R115)</f>
        <v>6</v>
      </c>
      <c r="T115" s="5">
        <f ca="1">COUNTIFS(INDIRECT(O114&amp;O79):INDIRECT(O114&amp;O80),R115,INDIRECT("N"&amp;O79):INDIRECT("N"&amp;O80),"Iya")</f>
        <v>2</v>
      </c>
      <c r="U115" s="5">
        <f ca="1">COUNTIFS(INDIRECT(O114&amp;O79):INDIRECT(O114&amp;O80),R115,INDIRECT("N"&amp;O79):INDIRECT("N"&amp;O80),"Tidak")</f>
        <v>4</v>
      </c>
      <c r="V115" s="6">
        <f ca="1">-(((T115/S115)*IMLOG2(T115/S115))+((U115/S115)*IMLOG2(U115/S115)))</f>
        <v>0.91829583405449056</v>
      </c>
      <c r="W115" s="44">
        <f ca="1">V80-(((S115/S80)*V115)+((S116/S80)*V116))</f>
        <v>0.19811742113040332</v>
      </c>
    </row>
    <row r="116" spans="1:25" x14ac:dyDescent="0.25">
      <c r="O116" s="2"/>
      <c r="P116" s="8"/>
      <c r="R116" s="24" t="s">
        <v>89</v>
      </c>
      <c r="S116" s="5">
        <f ca="1">COUNTIF(INDIRECT(O114&amp;O79):INDIRECT(O114&amp;O80),R116)</f>
        <v>1</v>
      </c>
      <c r="T116" s="5">
        <f ca="1">COUNTIFS(INDIRECT(O114&amp;O79):INDIRECT(O114&amp;O80),R116,INDIRECT("N"&amp;O79):INDIRECT("N"&amp;O80),"Iya")</f>
        <v>1</v>
      </c>
      <c r="U116" s="5">
        <f ca="1">COUNTIFS(INDIRECT(O114&amp;O79):INDIRECT(O114&amp;O80),R116,INDIRECT("N"&amp;O79):INDIRECT("N"&amp;O80),"Tidak")</f>
        <v>0</v>
      </c>
      <c r="V116" s="6">
        <v>0</v>
      </c>
      <c r="W116" s="44"/>
    </row>
    <row r="118" spans="1:25" x14ac:dyDescent="0.25">
      <c r="B118" s="1" t="s">
        <v>0</v>
      </c>
      <c r="C118" s="1" t="s">
        <v>1</v>
      </c>
      <c r="D118" s="1" t="s">
        <v>2</v>
      </c>
      <c r="E118" s="1" t="s">
        <v>3</v>
      </c>
      <c r="F118" s="1" t="s">
        <v>4</v>
      </c>
      <c r="G118" s="1" t="s">
        <v>5</v>
      </c>
      <c r="H118" s="1" t="s">
        <v>6</v>
      </c>
      <c r="I118" s="1" t="s">
        <v>7</v>
      </c>
      <c r="J118" s="1" t="s">
        <v>8</v>
      </c>
      <c r="K118" s="1" t="s">
        <v>9</v>
      </c>
      <c r="L118" s="1" t="s">
        <v>10</v>
      </c>
      <c r="M118" s="1" t="s">
        <v>11</v>
      </c>
      <c r="N118" s="1" t="s">
        <v>12</v>
      </c>
      <c r="O118" s="2">
        <v>119</v>
      </c>
      <c r="P118" s="3" t="s">
        <v>15</v>
      </c>
      <c r="Q118" s="3"/>
      <c r="R118" s="3"/>
      <c r="S118" s="3" t="s">
        <v>16</v>
      </c>
      <c r="T118" s="3" t="s">
        <v>17</v>
      </c>
      <c r="U118" s="3" t="s">
        <v>18</v>
      </c>
      <c r="V118" s="3" t="s">
        <v>19</v>
      </c>
      <c r="W118" s="38" t="s">
        <v>20</v>
      </c>
    </row>
    <row r="119" spans="1:25" x14ac:dyDescent="0.25">
      <c r="A119" s="1">
        <v>27</v>
      </c>
      <c r="B119">
        <v>3.06</v>
      </c>
      <c r="C119">
        <v>3.28</v>
      </c>
      <c r="D119">
        <v>3.64</v>
      </c>
      <c r="E119">
        <v>3.21</v>
      </c>
      <c r="F119">
        <v>3.46</v>
      </c>
      <c r="G119">
        <v>3.39</v>
      </c>
      <c r="H119">
        <v>3.53</v>
      </c>
      <c r="I119">
        <v>3.34</v>
      </c>
      <c r="J119">
        <v>500000</v>
      </c>
      <c r="K119">
        <v>3</v>
      </c>
      <c r="L119">
        <v>2018</v>
      </c>
      <c r="M119">
        <v>20</v>
      </c>
      <c r="N119" t="s">
        <v>14</v>
      </c>
      <c r="O119" s="2">
        <v>123</v>
      </c>
      <c r="P119" s="4">
        <f>1+P80</f>
        <v>4</v>
      </c>
      <c r="Q119" s="5" t="s">
        <v>21</v>
      </c>
      <c r="R119" s="5"/>
      <c r="S119" s="5">
        <f ca="1">COUNTA(INDIRECT("A"&amp;O118):INDIRECT("A"&amp;O119))</f>
        <v>5</v>
      </c>
      <c r="T119" s="5">
        <f ca="1">COUNTIF(INDIRECT("N"&amp;O118):INDIRECT("N"&amp;O119),"Iya")</f>
        <v>3</v>
      </c>
      <c r="U119" s="5">
        <f ca="1">COUNTIF(INDIRECT("N"&amp;O118):INDIRECT("N"&amp;O119),"Tidak")</f>
        <v>2</v>
      </c>
      <c r="V119" s="6">
        <f ca="1">-(((T119/S119)*IMLOG2(T119/S119))+((U119/S119)*IMLOG2(U119/S119)))</f>
        <v>0.97095059445466747</v>
      </c>
      <c r="W119" s="18"/>
      <c r="Y119" t="s">
        <v>98</v>
      </c>
    </row>
    <row r="120" spans="1:25" x14ac:dyDescent="0.25">
      <c r="A120" s="1">
        <v>15</v>
      </c>
      <c r="B120">
        <v>3.16</v>
      </c>
      <c r="C120">
        <v>3.38</v>
      </c>
      <c r="D120">
        <v>3.74</v>
      </c>
      <c r="E120">
        <v>3.8</v>
      </c>
      <c r="F120">
        <v>3.75</v>
      </c>
      <c r="G120">
        <v>3.39</v>
      </c>
      <c r="H120">
        <v>3.53</v>
      </c>
      <c r="I120">
        <v>3.45</v>
      </c>
      <c r="J120">
        <v>800000</v>
      </c>
      <c r="K120">
        <v>1</v>
      </c>
      <c r="L120">
        <v>2018</v>
      </c>
      <c r="M120">
        <v>19</v>
      </c>
      <c r="N120" t="s">
        <v>13</v>
      </c>
      <c r="O120" s="2" t="s">
        <v>22</v>
      </c>
      <c r="P120" s="7">
        <v>0</v>
      </c>
      <c r="Q120" s="9" t="s">
        <v>0</v>
      </c>
      <c r="R120" s="5"/>
      <c r="S120" s="5"/>
      <c r="T120" s="5"/>
      <c r="U120" s="5"/>
      <c r="V120" s="6"/>
      <c r="W120" s="18"/>
    </row>
    <row r="121" spans="1:25" x14ac:dyDescent="0.25">
      <c r="A121" s="1">
        <v>23</v>
      </c>
      <c r="B121">
        <v>3.24</v>
      </c>
      <c r="C121">
        <v>3.21</v>
      </c>
      <c r="D121">
        <v>2.67</v>
      </c>
      <c r="E121">
        <v>2.89</v>
      </c>
      <c r="F121">
        <v>2.64</v>
      </c>
      <c r="G121">
        <v>2.58</v>
      </c>
      <c r="H121">
        <v>3.25</v>
      </c>
      <c r="I121">
        <v>3.02</v>
      </c>
      <c r="J121">
        <v>700000</v>
      </c>
      <c r="K121">
        <v>1</v>
      </c>
      <c r="L121">
        <v>2017</v>
      </c>
      <c r="M121">
        <v>19</v>
      </c>
      <c r="N121" t="s">
        <v>13</v>
      </c>
      <c r="O121" s="26">
        <f ca="1">MAX(W121:W155)</f>
        <v>0.41997309402197314</v>
      </c>
      <c r="P121" s="7"/>
      <c r="Q121" s="5"/>
      <c r="R121" s="27" t="s">
        <v>119</v>
      </c>
      <c r="S121" s="5">
        <f ca="1">COUNTIF(INDIRECT(O120&amp;O118):INDIRECT(O120&amp;O119),R121)</f>
        <v>3</v>
      </c>
      <c r="T121" s="5">
        <f ca="1">COUNTIFS(INDIRECT(O120&amp;O118):INDIRECT(O120&amp;O119),R121,INDIRECT("N"&amp;O118):INDIRECT("N"&amp;O119),"Iya")</f>
        <v>1</v>
      </c>
      <c r="U121" s="5">
        <f ca="1">COUNTIFS(INDIRECT(O120&amp;O118):INDIRECT(O120&amp;O119),R121,INDIRECT("N"&amp;O118):INDIRECT("N"&amp;O119),"Tidak")</f>
        <v>2</v>
      </c>
      <c r="V121" s="6">
        <f ca="1">-(((T121/S121)*IMLOG2(T121/S121))+((U121/S121)*IMLOG2(U121/S121)))</f>
        <v>0.91829583405449056</v>
      </c>
      <c r="W121" s="43">
        <f ca="1">V119-(((S121/S119)*V121)+((S122/S119)*V122))</f>
        <v>0.41997309402197314</v>
      </c>
    </row>
    <row r="122" spans="1:25" x14ac:dyDescent="0.25">
      <c r="A122" s="30">
        <v>17</v>
      </c>
      <c r="B122" s="33">
        <v>3.59</v>
      </c>
      <c r="C122" s="31">
        <v>3</v>
      </c>
      <c r="D122" s="31">
        <v>2.5499999999999998</v>
      </c>
      <c r="E122" s="31">
        <v>1.53</v>
      </c>
      <c r="F122" s="31">
        <v>2.0499999999999998</v>
      </c>
      <c r="G122" s="31">
        <v>1.94</v>
      </c>
      <c r="H122" s="31">
        <v>2.2599999999999998</v>
      </c>
      <c r="I122" s="31">
        <v>3.28</v>
      </c>
      <c r="J122" s="31">
        <v>1000000</v>
      </c>
      <c r="K122" s="31">
        <v>1</v>
      </c>
      <c r="L122" s="31">
        <v>2017</v>
      </c>
      <c r="M122" s="31">
        <v>18</v>
      </c>
      <c r="N122" s="33" t="s">
        <v>14</v>
      </c>
      <c r="O122" s="2"/>
      <c r="P122" s="7"/>
      <c r="Q122" s="5"/>
      <c r="R122" s="27" t="s">
        <v>120</v>
      </c>
      <c r="S122" s="5">
        <f ca="1">COUNTIF(INDIRECT(O120&amp;O118):INDIRECT(O120&amp;O119),R122)</f>
        <v>2</v>
      </c>
      <c r="T122" s="5">
        <f ca="1">COUNTIFS(INDIRECT(O120&amp;O118):INDIRECT(O120&amp;O119),R122,INDIRECT("N"&amp;O118):INDIRECT("N"&amp;O119),"Iya")</f>
        <v>2</v>
      </c>
      <c r="U122" s="5">
        <f ca="1">COUNTIFS(INDIRECT(O120&amp;O118):INDIRECT(O120&amp;O119),R122,INDIRECT("N"&amp;O118):INDIRECT("N"&amp;O119),"Tidak")</f>
        <v>0</v>
      </c>
      <c r="V122" s="6">
        <v>0</v>
      </c>
      <c r="W122" s="43"/>
    </row>
    <row r="123" spans="1:25" ht="15.75" x14ac:dyDescent="0.25">
      <c r="A123" s="30">
        <v>8</v>
      </c>
      <c r="B123" s="33">
        <v>3.83</v>
      </c>
      <c r="C123" s="31">
        <v>3.56</v>
      </c>
      <c r="D123" s="31">
        <v>3.8</v>
      </c>
      <c r="E123" s="31">
        <v>3.71</v>
      </c>
      <c r="F123" s="31">
        <v>3.91</v>
      </c>
      <c r="G123" s="31">
        <v>3.39</v>
      </c>
      <c r="H123" s="31">
        <v>3.53</v>
      </c>
      <c r="I123" s="31">
        <v>3.73</v>
      </c>
      <c r="J123" s="31">
        <v>1000000</v>
      </c>
      <c r="K123" s="31">
        <v>3</v>
      </c>
      <c r="L123" s="31">
        <v>2018</v>
      </c>
      <c r="M123" s="31">
        <v>19</v>
      </c>
      <c r="N123" s="33" t="s">
        <v>14</v>
      </c>
      <c r="O123" s="2" t="s">
        <v>23</v>
      </c>
      <c r="P123" s="7">
        <v>1</v>
      </c>
      <c r="Q123" s="5" t="s">
        <v>1</v>
      </c>
      <c r="R123" s="25"/>
      <c r="S123" s="5"/>
      <c r="T123" s="5"/>
      <c r="U123" s="5"/>
      <c r="V123" s="6"/>
      <c r="W123" s="18"/>
    </row>
    <row r="124" spans="1:25" x14ac:dyDescent="0.25">
      <c r="O124" s="2"/>
      <c r="P124" s="7"/>
      <c r="Q124" s="5"/>
      <c r="R124" s="24" t="s">
        <v>121</v>
      </c>
      <c r="S124" s="5">
        <f ca="1">COUNTIF(INDIRECT(O123&amp;O118):INDIRECT(O123&amp;O119),R124)</f>
        <v>1</v>
      </c>
      <c r="T124" s="5">
        <f ca="1">COUNTIFS(INDIRECT(O123&amp;O118):INDIRECT(O123&amp;O119),R124,INDIRECT("N"&amp;O118):INDIRECT("N"&amp;O119),"Iya")</f>
        <v>1</v>
      </c>
      <c r="U124" s="5">
        <f ca="1">COUNTIFS(INDIRECT(O123&amp;O118):INDIRECT(O123&amp;O119),R124,INDIRECT("N"&amp;O118):INDIRECT("N"&amp;O119),"Tidak")</f>
        <v>0</v>
      </c>
      <c r="V124" s="6">
        <v>0</v>
      </c>
      <c r="W124" s="45">
        <f ca="1">V119-(((S124/S119)*V124)+((S125/S119)*V125))</f>
        <v>0.17095059445466743</v>
      </c>
    </row>
    <row r="125" spans="1:25" x14ac:dyDescent="0.25">
      <c r="O125" s="2"/>
      <c r="P125" s="7"/>
      <c r="Q125" s="5"/>
      <c r="R125" s="24" t="s">
        <v>122</v>
      </c>
      <c r="S125" s="5">
        <f ca="1">COUNTIF(INDIRECT(O123&amp;O118):INDIRECT(O123&amp;O119),R125)</f>
        <v>4</v>
      </c>
      <c r="T125" s="5">
        <f ca="1">COUNTIFS(INDIRECT(O123&amp;O118):INDIRECT(O123&amp;O119),R125,INDIRECT("N"&amp;O118):INDIRECT("N"&amp;O119),"Iya")</f>
        <v>2</v>
      </c>
      <c r="U125" s="5">
        <f ca="1">COUNTIFS(INDIRECT(O123&amp;O118):INDIRECT(O123&amp;O119),R125,INDIRECT("N"&amp;O118):INDIRECT("N"&amp;O119),"Tidak")</f>
        <v>2</v>
      </c>
      <c r="V125" s="6">
        <f ca="1">-(((T125/S125)*IMLOG2(T125/S125))+((U125/S125)*IMLOG2(U125/S125)))</f>
        <v>1</v>
      </c>
      <c r="W125" s="45"/>
    </row>
    <row r="126" spans="1:25" ht="15.75" x14ac:dyDescent="0.25">
      <c r="O126" s="2" t="s">
        <v>24</v>
      </c>
      <c r="P126" s="7">
        <v>2</v>
      </c>
      <c r="Q126" s="5" t="s">
        <v>2</v>
      </c>
      <c r="R126" s="25"/>
      <c r="S126" s="5"/>
      <c r="T126" s="5"/>
      <c r="U126" s="5"/>
      <c r="V126" s="6"/>
      <c r="W126" s="18"/>
    </row>
    <row r="127" spans="1:25" x14ac:dyDescent="0.25">
      <c r="O127" s="2"/>
      <c r="P127" s="7"/>
      <c r="Q127" s="5"/>
      <c r="R127" s="24" t="s">
        <v>123</v>
      </c>
      <c r="S127" s="5">
        <f ca="1">COUNTIF(INDIRECT(O126&amp;O118):INDIRECT(O126&amp;O119),R127)</f>
        <v>1</v>
      </c>
      <c r="T127" s="5">
        <f ca="1">COUNTIFS(INDIRECT(O126&amp;O118):INDIRECT(O126&amp;O119),R127,INDIRECT("N"&amp;O118):INDIRECT("N"&amp;O119),"Iya")</f>
        <v>1</v>
      </c>
      <c r="U127" s="5">
        <f ca="1">COUNTIFS(INDIRECT(O126&amp;O118):INDIRECT(O126&amp;O119),R127,INDIRECT("N"&amp;O118):INDIRECT("N"&amp;O119),"Tidak")</f>
        <v>0</v>
      </c>
      <c r="V127" s="6">
        <v>0</v>
      </c>
      <c r="W127" s="45">
        <f ca="1">V119-(((S127/S119)*V127)+((S128/S119)*V128))</f>
        <v>0.17095059445466743</v>
      </c>
    </row>
    <row r="128" spans="1:25" x14ac:dyDescent="0.25">
      <c r="O128" s="2"/>
      <c r="P128" s="7"/>
      <c r="Q128" s="5"/>
      <c r="R128" s="24" t="s">
        <v>124</v>
      </c>
      <c r="S128" s="5">
        <f ca="1">COUNTIF(INDIRECT(O126&amp;O118):INDIRECT(O126&amp;O119),R128)</f>
        <v>4</v>
      </c>
      <c r="T128" s="5">
        <f ca="1">COUNTIFS(INDIRECT(O126&amp;O118):INDIRECT(O126&amp;O119),R128,INDIRECT("N"&amp;O118):INDIRECT("N"&amp;O119),"Iya")</f>
        <v>2</v>
      </c>
      <c r="U128" s="5">
        <f ca="1">COUNTIFS(INDIRECT(O126&amp;O118):INDIRECT(O126&amp;O119),R128,INDIRECT("N"&amp;O118):INDIRECT("N"&amp;O119),"Tidak")</f>
        <v>2</v>
      </c>
      <c r="V128" s="6">
        <f ca="1">-(((T128/S128)*IMLOG2(T128/S128))+((U128/S128)*IMLOG2(U128/S128)))</f>
        <v>1</v>
      </c>
      <c r="W128" s="45"/>
    </row>
    <row r="129" spans="15:23" ht="15.75" x14ac:dyDescent="0.25">
      <c r="O129" s="2" t="s">
        <v>25</v>
      </c>
      <c r="P129" s="7">
        <v>3</v>
      </c>
      <c r="Q129" s="5" t="s">
        <v>3</v>
      </c>
      <c r="R129" s="25"/>
    </row>
    <row r="130" spans="15:23" x14ac:dyDescent="0.25">
      <c r="O130" s="2"/>
      <c r="P130" s="7"/>
      <c r="Q130" s="5"/>
      <c r="R130" s="24" t="s">
        <v>105</v>
      </c>
      <c r="S130" s="5">
        <f ca="1">COUNTIF(INDIRECT(O129&amp;O118):INDIRECT(O129&amp;O119),R130)</f>
        <v>1</v>
      </c>
      <c r="T130" s="5">
        <f ca="1">COUNTIFS(INDIRECT(O129&amp;O118):INDIRECT(O129&amp;O119),R130,INDIRECT("N"&amp;O118):INDIRECT("N"&amp;O119),"Iya")</f>
        <v>1</v>
      </c>
      <c r="U130" s="5">
        <f ca="1">COUNTIFS(INDIRECT(O129&amp;O118):INDIRECT(O129&amp;O119),R130,INDIRECT("N"&amp;O118):INDIRECT("N"&amp;O119),"Tidak")</f>
        <v>0</v>
      </c>
      <c r="V130" s="6">
        <v>0</v>
      </c>
      <c r="W130" s="45">
        <f ca="1">V119-(((S130/S119)*V130)+((S131/S119)*V131))</f>
        <v>0.17095059445466743</v>
      </c>
    </row>
    <row r="131" spans="15:23" x14ac:dyDescent="0.25">
      <c r="O131" s="2"/>
      <c r="P131" s="8"/>
      <c r="R131" s="24" t="s">
        <v>106</v>
      </c>
      <c r="S131" s="5">
        <f ca="1">COUNTIF(INDIRECT(O129&amp;O118):INDIRECT(O129&amp;O119),R131)</f>
        <v>4</v>
      </c>
      <c r="T131" s="5">
        <f ca="1">COUNTIFS(INDIRECT(O129&amp;O118):INDIRECT(O129&amp;O119),R131,INDIRECT("N"&amp;O118):INDIRECT("N"&amp;O119),"Iya")</f>
        <v>2</v>
      </c>
      <c r="U131" s="5">
        <f ca="1">COUNTIFS(INDIRECT(O129&amp;O118):INDIRECT(O129&amp;O119),R131,INDIRECT("N"&amp;O118):INDIRECT("N"&amp;O119),"Tidak")</f>
        <v>2</v>
      </c>
      <c r="V131" s="6">
        <f ca="1">-(((T131/S131)*IMLOG2(T131/S131))+((U131/S131)*IMLOG2(U131/S131)))</f>
        <v>1</v>
      </c>
      <c r="W131" s="45"/>
    </row>
    <row r="132" spans="15:23" ht="15.75" x14ac:dyDescent="0.25">
      <c r="O132" s="2" t="s">
        <v>26</v>
      </c>
      <c r="P132" s="8">
        <v>4</v>
      </c>
      <c r="Q132" t="s">
        <v>4</v>
      </c>
      <c r="R132" s="25"/>
    </row>
    <row r="133" spans="15:23" x14ac:dyDescent="0.25">
      <c r="O133" s="2"/>
      <c r="P133" s="8"/>
      <c r="R133" s="24" t="s">
        <v>107</v>
      </c>
      <c r="S133" s="5">
        <f ca="1">COUNTIF(INDIRECT(O132&amp;O118):INDIRECT(O132&amp;O119),R133)</f>
        <v>1</v>
      </c>
      <c r="T133" s="5">
        <f ca="1">COUNTIFS(INDIRECT(O132&amp;O118):INDIRECT(O132&amp;O119),R133,INDIRECT("N"&amp;O118):INDIRECT("N"&amp;O119),"Iya")</f>
        <v>1</v>
      </c>
      <c r="U133" s="5">
        <f ca="1">COUNTIFS(INDIRECT(O132&amp;O118):INDIRECT(O132&amp;O119),R133,INDIRECT("N"&amp;O118):INDIRECT("N"&amp;O119),"Tidak")</f>
        <v>0</v>
      </c>
      <c r="V133" s="6">
        <v>0</v>
      </c>
      <c r="W133" s="45">
        <f ca="1">V119-(((S133/S119)*V133)+((S134/S119)*V134))</f>
        <v>0.17095059445466743</v>
      </c>
    </row>
    <row r="134" spans="15:23" x14ac:dyDescent="0.25">
      <c r="O134" s="2"/>
      <c r="P134" s="8"/>
      <c r="R134" s="24" t="s">
        <v>108</v>
      </c>
      <c r="S134" s="5">
        <f ca="1">COUNTIF(INDIRECT(O132&amp;O118):INDIRECT(O132&amp;O119),R134)</f>
        <v>4</v>
      </c>
      <c r="T134" s="5">
        <f ca="1">COUNTIFS(INDIRECT(O132&amp;O118):INDIRECT(O132&amp;O119),R134,INDIRECT("N"&amp;O118):INDIRECT("N"&amp;O119),"Iya")</f>
        <v>2</v>
      </c>
      <c r="U134" s="5">
        <f ca="1">COUNTIFS(INDIRECT(O132&amp;O118):INDIRECT(O132&amp;O119),R134,INDIRECT("N"&amp;O118):INDIRECT("N"&amp;O119),"Tidak")</f>
        <v>2</v>
      </c>
      <c r="V134" s="6">
        <f ca="1">-(((T134/S134)*IMLOG2(T134/S134))+((U134/S134)*IMLOG2(U134/S134)))</f>
        <v>1</v>
      </c>
      <c r="W134" s="45"/>
    </row>
    <row r="135" spans="15:23" ht="15.75" x14ac:dyDescent="0.25">
      <c r="O135" s="2" t="s">
        <v>27</v>
      </c>
      <c r="P135" s="8">
        <v>5</v>
      </c>
      <c r="Q135" t="s">
        <v>5</v>
      </c>
      <c r="R135" s="25"/>
    </row>
    <row r="136" spans="15:23" x14ac:dyDescent="0.25">
      <c r="O136" s="2"/>
      <c r="P136" s="8"/>
      <c r="R136" s="24" t="s">
        <v>109</v>
      </c>
      <c r="S136" s="5">
        <f ca="1">COUNTIF(INDIRECT(O135&amp;O118):INDIRECT(O135&amp;O119),R136)</f>
        <v>1</v>
      </c>
      <c r="T136" s="5">
        <f ca="1">COUNTIFS(INDIRECT(O135&amp;O118):INDIRECT(O135&amp;O119),R136,INDIRECT("N"&amp;O118):INDIRECT("N"&amp;O119),"Iya")</f>
        <v>1</v>
      </c>
      <c r="U136" s="5">
        <f ca="1">COUNTIFS(INDIRECT(O135&amp;O118):INDIRECT(O135&amp;O119),R136,INDIRECT("N"&amp;O118):INDIRECT("N"&amp;O119),"Tidak")</f>
        <v>0</v>
      </c>
      <c r="V136" s="6">
        <v>0</v>
      </c>
      <c r="W136" s="45">
        <f ca="1">V119-(((S136/S119)*V136)+((S137/S119)*V137))</f>
        <v>0.17095059445466743</v>
      </c>
    </row>
    <row r="137" spans="15:23" x14ac:dyDescent="0.25">
      <c r="O137" s="2"/>
      <c r="P137" s="8"/>
      <c r="R137" s="24" t="s">
        <v>110</v>
      </c>
      <c r="S137" s="5">
        <f ca="1">COUNTIF(INDIRECT(O135&amp;O118):INDIRECT(O135&amp;O119),R137)</f>
        <v>4</v>
      </c>
      <c r="T137" s="5">
        <f ca="1">COUNTIFS(INDIRECT(O135&amp;O118):INDIRECT(O135&amp;O119),R137,INDIRECT("N"&amp;O118):INDIRECT("N"&amp;O119),"Iya")</f>
        <v>2</v>
      </c>
      <c r="U137" s="5">
        <f ca="1">COUNTIFS(INDIRECT(O135&amp;O118):INDIRECT(O135&amp;O119),R137,INDIRECT("N"&amp;O118):INDIRECT("N"&amp;O119),"Tidak")</f>
        <v>2</v>
      </c>
      <c r="V137" s="6">
        <f ca="1">-(((T137/S137)*IMLOG2(T137/S137))+((U137/S137)*IMLOG2(U137/S137)))</f>
        <v>1</v>
      </c>
      <c r="W137" s="45"/>
    </row>
    <row r="138" spans="15:23" ht="15.75" x14ac:dyDescent="0.25">
      <c r="O138" s="2" t="s">
        <v>28</v>
      </c>
      <c r="P138" s="8">
        <v>6</v>
      </c>
      <c r="Q138" t="s">
        <v>6</v>
      </c>
      <c r="R138" s="25"/>
    </row>
    <row r="139" spans="15:23" x14ac:dyDescent="0.25">
      <c r="O139" s="2"/>
      <c r="P139" s="8"/>
      <c r="R139" s="24" t="s">
        <v>111</v>
      </c>
      <c r="S139" s="5">
        <f ca="1">COUNTIF(INDIRECT(O138&amp;O118):INDIRECT(O138&amp;O119),R139)</f>
        <v>5</v>
      </c>
      <c r="T139" s="5">
        <f ca="1">COUNTIFS(INDIRECT(O138&amp;O118):INDIRECT(O138&amp;O119),R139,INDIRECT("N"&amp;O118):INDIRECT("N"&amp;O119),"Iya")</f>
        <v>3</v>
      </c>
      <c r="U139" s="5">
        <f ca="1">COUNTIFS(INDIRECT(O138&amp;O118):INDIRECT(O138&amp;O119),R139,INDIRECT("N"&amp;O118):INDIRECT("N"&amp;O119),"Tidak")</f>
        <v>2</v>
      </c>
      <c r="V139" s="6">
        <f ca="1">-(((T139/S139)*IMLOG2(T139/S139))+((U139/S139)*IMLOG2(U139/S139)))</f>
        <v>0.97095059445466747</v>
      </c>
      <c r="W139" s="45">
        <f ca="1">V119-(((S139/S119)*V139)+((S140/S119)*V140))</f>
        <v>0</v>
      </c>
    </row>
    <row r="140" spans="15:23" x14ac:dyDescent="0.25">
      <c r="O140" s="2"/>
      <c r="P140" s="8"/>
      <c r="R140" s="24" t="s">
        <v>112</v>
      </c>
      <c r="S140" s="5">
        <f ca="1">COUNTIF(INDIRECT(O138&amp;O118):INDIRECT(O138&amp;O119),R140)</f>
        <v>0</v>
      </c>
      <c r="T140" s="5">
        <f ca="1">COUNTIFS(INDIRECT(O138&amp;O118):INDIRECT(O138&amp;O119),R140,INDIRECT("N"&amp;O118):INDIRECT("N"&amp;O119),"Iya")</f>
        <v>0</v>
      </c>
      <c r="U140" s="5">
        <f ca="1">COUNTIFS(INDIRECT(O138&amp;O118):INDIRECT(O138&amp;O119),R140,INDIRECT("N"&amp;O118):INDIRECT("N"&amp;O119),"Tidak")</f>
        <v>0</v>
      </c>
      <c r="V140" s="6">
        <v>0</v>
      </c>
      <c r="W140" s="45"/>
    </row>
    <row r="141" spans="15:23" ht="15.75" x14ac:dyDescent="0.25">
      <c r="O141" s="2" t="s">
        <v>29</v>
      </c>
      <c r="P141" s="8">
        <v>7</v>
      </c>
      <c r="Q141" t="s">
        <v>7</v>
      </c>
      <c r="R141" s="25"/>
    </row>
    <row r="142" spans="15:23" x14ac:dyDescent="0.25">
      <c r="O142" s="2"/>
      <c r="P142" s="8"/>
      <c r="R142" s="24" t="s">
        <v>125</v>
      </c>
      <c r="S142" s="5">
        <f ca="1">COUNTIF(INDIRECT(O141&amp;O118):INDIRECT(O141&amp;O119),R142)</f>
        <v>1</v>
      </c>
      <c r="T142" s="5">
        <f ca="1">COUNTIFS(INDIRECT(O141&amp;O118):INDIRECT(O141&amp;O119),R142,INDIRECT("N"&amp;O118):INDIRECT("N"&amp;O119),"Iya")</f>
        <v>0</v>
      </c>
      <c r="U142" s="5">
        <f ca="1">COUNTIFS(INDIRECT(O141&amp;O118):INDIRECT(O141&amp;O119),R142,INDIRECT("N"&amp;O118):INDIRECT("N"&amp;O119),"Tidak")</f>
        <v>1</v>
      </c>
      <c r="V142" s="6">
        <v>0</v>
      </c>
      <c r="W142" s="45">
        <f ca="1">V119-(((S142/S119)*V142)+((S143/S119)*V143))</f>
        <v>0.32192809488736107</v>
      </c>
    </row>
    <row r="143" spans="15:23" x14ac:dyDescent="0.25">
      <c r="O143" s="2"/>
      <c r="P143" s="8"/>
      <c r="R143" s="24" t="s">
        <v>126</v>
      </c>
      <c r="S143" s="5">
        <f ca="1">COUNTIF(INDIRECT(O141&amp;O118):INDIRECT(O141&amp;O119),R143)</f>
        <v>4</v>
      </c>
      <c r="T143" s="5">
        <f ca="1">COUNTIFS(INDIRECT(O141&amp;O118):INDIRECT(O141&amp;O119),R143,INDIRECT("N"&amp;O118):INDIRECT("N"&amp;O119),"Iya")</f>
        <v>3</v>
      </c>
      <c r="U143" s="5">
        <f ca="1">COUNTIFS(INDIRECT(O141&amp;O118):INDIRECT(O141&amp;O119),R143,INDIRECT("N"&amp;O118):INDIRECT("N"&amp;O119),"Tidak")</f>
        <v>1</v>
      </c>
      <c r="V143" s="6">
        <f ca="1">-(((T143/S143)*IMLOG2(T143/S143))+((U143/S143)*IMLOG2(U143/S143)))</f>
        <v>0.81127812445913294</v>
      </c>
      <c r="W143" s="45"/>
    </row>
    <row r="144" spans="15:23" ht="15.75" x14ac:dyDescent="0.25">
      <c r="O144" s="2" t="s">
        <v>30</v>
      </c>
      <c r="P144" s="8">
        <v>8</v>
      </c>
      <c r="Q144" s="29" t="s">
        <v>31</v>
      </c>
      <c r="R144" s="25"/>
    </row>
    <row r="145" spans="1:25" x14ac:dyDescent="0.25">
      <c r="O145" s="2"/>
      <c r="P145" s="8"/>
      <c r="R145" s="27" t="s">
        <v>127</v>
      </c>
      <c r="S145">
        <f ca="1">COUNTIF(INDIRECT(O144&amp;O118):INDIRECT(O144&amp;O119),R145)</f>
        <v>3</v>
      </c>
      <c r="T145">
        <f ca="1">COUNTIFS(INDIRECT(O144&amp;O118):INDIRECT(O144&amp;O119),R145,INDIRECT("N"&amp;O118):INDIRECT("N"&amp;O119),"Iya")</f>
        <v>1</v>
      </c>
      <c r="U145">
        <f ca="1">COUNTIFS(INDIRECT(O144&amp;O118):INDIRECT(O144&amp;O119),R145,INDIRECT("N"&amp;O118):INDIRECT("N"&amp;O119),"Tidak")</f>
        <v>2</v>
      </c>
      <c r="V145" s="6">
        <f ca="1">-(((T145/S145)*IMLOG2(T145/S145))+((U145/S145)*IMLOG2(U145/S145)))</f>
        <v>0.91829583405449056</v>
      </c>
      <c r="W145" s="42">
        <f ca="1">V119-(((S145/S119)*V145)+((S146/S119)*V146))</f>
        <v>0.41997309402197314</v>
      </c>
    </row>
    <row r="146" spans="1:25" x14ac:dyDescent="0.25">
      <c r="O146" s="2"/>
      <c r="P146" s="8"/>
      <c r="R146" s="27" t="s">
        <v>128</v>
      </c>
      <c r="S146">
        <f ca="1">COUNTIF(INDIRECT(O144&amp;O118):INDIRECT(O144&amp;O119),R146)</f>
        <v>2</v>
      </c>
      <c r="T146">
        <f ca="1">COUNTIFS(INDIRECT(O144&amp;O118):INDIRECT(O144&amp;O119),R146,INDIRECT("N"&amp;O118):INDIRECT("N"&amp;O119),"Iya")</f>
        <v>2</v>
      </c>
      <c r="U146">
        <f ca="1">COUNTIFS(INDIRECT(O144&amp;O118):INDIRECT(O144&amp;O119),R146,INDIRECT("N"&amp;O118):INDIRECT("N"&amp;O119),"Tidak")</f>
        <v>0</v>
      </c>
      <c r="V146" s="6">
        <v>0</v>
      </c>
      <c r="W146" s="42"/>
    </row>
    <row r="147" spans="1:25" ht="15.75" x14ac:dyDescent="0.25">
      <c r="O147" s="2" t="s">
        <v>32</v>
      </c>
      <c r="P147" s="8">
        <v>9</v>
      </c>
      <c r="Q147" s="29" t="s">
        <v>9</v>
      </c>
      <c r="R147" s="28"/>
      <c r="S147" s="5"/>
      <c r="T147" s="5"/>
      <c r="U147" s="5"/>
      <c r="V147" s="6"/>
      <c r="W147" s="18"/>
    </row>
    <row r="148" spans="1:25" x14ac:dyDescent="0.25">
      <c r="O148" s="2"/>
      <c r="P148" s="8"/>
      <c r="Q148" s="29"/>
      <c r="R148" s="27" t="s">
        <v>129</v>
      </c>
      <c r="S148" s="5">
        <f ca="1">COUNTIF(INDIRECT(O147&amp;O118):INDIRECT(O147&amp;O119),R148)</f>
        <v>3</v>
      </c>
      <c r="T148" s="5">
        <f ca="1">COUNTIFS(INDIRECT(O147&amp;O118):INDIRECT(O147&amp;O119),R148,INDIRECT("N"&amp;O118):INDIRECT("N"&amp;O119),"Iya")</f>
        <v>1</v>
      </c>
      <c r="U148" s="5">
        <f ca="1">COUNTIFS(INDIRECT(O147&amp;O118):INDIRECT(O147&amp;O119),R148,INDIRECT("N"&amp;O118):INDIRECT("N"&amp;O119),"Tidak")</f>
        <v>2</v>
      </c>
      <c r="V148" s="6">
        <f ca="1">-(((T148/S148)*IMLOG2(T148/S148))+((U148/S148)*IMLOG2(U148/S148)))</f>
        <v>0.91829583405449056</v>
      </c>
      <c r="W148" s="43">
        <f ca="1">V119-(((S148/S119)*V148)+((S149/S119)*V149))</f>
        <v>0.41997309402197314</v>
      </c>
    </row>
    <row r="149" spans="1:25" x14ac:dyDescent="0.25">
      <c r="O149" s="2"/>
      <c r="P149" s="8"/>
      <c r="Q149" s="29"/>
      <c r="R149" s="27" t="s">
        <v>130</v>
      </c>
      <c r="S149" s="5">
        <f ca="1">COUNTIF(INDIRECT(O147&amp;O118):INDIRECT(O147&amp;O119),R149)</f>
        <v>2</v>
      </c>
      <c r="T149" s="5">
        <f ca="1">COUNTIFS(INDIRECT(O147&amp;O118):INDIRECT(O147&amp;O119),R149,INDIRECT("N"&amp;O118):INDIRECT("N"&amp;O119),"Iya")</f>
        <v>2</v>
      </c>
      <c r="U149" s="5">
        <f ca="1">COUNTIFS(INDIRECT(O147&amp;O118):INDIRECT(O147&amp;O119),R149,INDIRECT("N"&amp;O118):INDIRECT("N"&amp;O119),"Tidak")</f>
        <v>0</v>
      </c>
      <c r="V149" s="6">
        <v>0</v>
      </c>
      <c r="W149" s="43"/>
    </row>
    <row r="150" spans="1:25" ht="15.75" x14ac:dyDescent="0.25">
      <c r="O150" s="2" t="s">
        <v>33</v>
      </c>
      <c r="P150" s="8">
        <v>10</v>
      </c>
      <c r="Q150" t="s">
        <v>10</v>
      </c>
      <c r="R150" s="25"/>
      <c r="W150" s="40"/>
    </row>
    <row r="151" spans="1:25" x14ac:dyDescent="0.25">
      <c r="O151" s="2"/>
      <c r="P151" s="8"/>
      <c r="R151" s="24" t="s">
        <v>68</v>
      </c>
      <c r="S151" s="5">
        <f ca="1">COUNTIF(INDIRECT(O150&amp;O118):INDIRECT(O150&amp;O119),R151)</f>
        <v>2</v>
      </c>
      <c r="T151" s="5">
        <f ca="1">COUNTIFS(INDIRECT(O150&amp;O118):INDIRECT(O150&amp;O119),R151,INDIRECT("N"&amp;O118):INDIRECT("N"&amp;O119),"Iya")</f>
        <v>1</v>
      </c>
      <c r="U151" s="5">
        <f ca="1">COUNTIFS(INDIRECT(O150&amp;O118):INDIRECT(O150&amp;O119),R151,INDIRECT("N"&amp;O118):INDIRECT("N"&amp;O119),"Tidak")</f>
        <v>1</v>
      </c>
      <c r="V151" s="6">
        <f ca="1">-(((T151/S151)*IMLOG2(T151/S151))+((U151/S151)*IMLOG2(U151/S151)))</f>
        <v>1</v>
      </c>
      <c r="W151" s="44">
        <f ca="1">V119-(((S151/S119)*V151)+((S152/S119)*V152))</f>
        <v>1.9973094021973115E-2</v>
      </c>
    </row>
    <row r="152" spans="1:25" x14ac:dyDescent="0.25">
      <c r="O152" s="2"/>
      <c r="P152" s="8"/>
      <c r="R152" s="24" t="s">
        <v>69</v>
      </c>
      <c r="S152" s="5">
        <f ca="1">COUNTIF(INDIRECT(O150&amp;O118):INDIRECT(O150&amp;O119),R152)</f>
        <v>3</v>
      </c>
      <c r="T152" s="5">
        <f ca="1">COUNTIFS(INDIRECT(O150&amp;O118):INDIRECT(O150&amp;O119),R152,INDIRECT("N"&amp;O118):INDIRECT("N"&amp;O119),"Iya")</f>
        <v>2</v>
      </c>
      <c r="U152" s="5">
        <f ca="1">COUNTIFS(INDIRECT(O150&amp;O118):INDIRECT(O150&amp;O119),R152,INDIRECT("N"&amp;O118):INDIRECT("N"&amp;O119),"Tidak")</f>
        <v>1</v>
      </c>
      <c r="V152" s="6">
        <f ca="1">-(((T152/S152)*IMLOG2(T152/S152))+((U152/S152)*IMLOG2(U152/S152)))</f>
        <v>0.91829583405449056</v>
      </c>
      <c r="W152" s="44"/>
    </row>
    <row r="153" spans="1:25" ht="15.75" x14ac:dyDescent="0.25">
      <c r="O153" s="2" t="s">
        <v>34</v>
      </c>
      <c r="P153" s="8">
        <v>11</v>
      </c>
      <c r="Q153" t="s">
        <v>11</v>
      </c>
      <c r="R153" s="25"/>
      <c r="W153" s="40"/>
    </row>
    <row r="154" spans="1:25" x14ac:dyDescent="0.25">
      <c r="O154" s="2"/>
      <c r="P154" s="8"/>
      <c r="R154" s="24" t="s">
        <v>88</v>
      </c>
      <c r="S154" s="5">
        <f ca="1">COUNTIF(INDIRECT(O153&amp;O118):INDIRECT(O153&amp;O119),R154)</f>
        <v>4</v>
      </c>
      <c r="T154" s="5">
        <f ca="1">COUNTIFS(INDIRECT(O153&amp;O118):INDIRECT(O153&amp;O119),R154,INDIRECT("N"&amp;O118):INDIRECT("N"&amp;O119),"Iya")</f>
        <v>2</v>
      </c>
      <c r="U154" s="5">
        <f ca="1">COUNTIFS(INDIRECT(O153&amp;O118):INDIRECT(O153&amp;O119),R154,INDIRECT("N"&amp;O118):INDIRECT("N"&amp;O119),"Tidak")</f>
        <v>2</v>
      </c>
      <c r="V154" s="6">
        <f ca="1">-(((T154/S154)*IMLOG2(T154/S154))+((U154/S154)*IMLOG2(U154/S154)))</f>
        <v>1</v>
      </c>
      <c r="W154" s="44">
        <f ca="1">V119-(((S154/S119)*V154)+((S155/S119)*V155))</f>
        <v>0.17095059445466743</v>
      </c>
    </row>
    <row r="155" spans="1:25" x14ac:dyDescent="0.25">
      <c r="O155" s="2"/>
      <c r="P155" s="8"/>
      <c r="R155" s="24" t="s">
        <v>89</v>
      </c>
      <c r="S155" s="5">
        <f ca="1">COUNTIF(INDIRECT(O153&amp;O118):INDIRECT(O153&amp;O119),R155)</f>
        <v>1</v>
      </c>
      <c r="T155" s="5">
        <f ca="1">COUNTIFS(INDIRECT(O153&amp;O118):INDIRECT(O153&amp;O119),R155,INDIRECT("N"&amp;O118):INDIRECT("N"&amp;O119),"Iya")</f>
        <v>1</v>
      </c>
      <c r="U155" s="5">
        <f ca="1">COUNTIFS(INDIRECT(O153&amp;O118):INDIRECT(O153&amp;O119),R155,INDIRECT("N"&amp;O118):INDIRECT("N"&amp;O119),"Tidak")</f>
        <v>0</v>
      </c>
      <c r="V155" s="6">
        <v>0</v>
      </c>
      <c r="W155" s="44"/>
    </row>
    <row r="157" spans="1:25" x14ac:dyDescent="0.25">
      <c r="B157" s="1" t="s">
        <v>0</v>
      </c>
      <c r="C157" s="1" t="s">
        <v>1</v>
      </c>
      <c r="D157" s="1" t="s">
        <v>2</v>
      </c>
      <c r="E157" s="1" t="s">
        <v>3</v>
      </c>
      <c r="F157" s="1" t="s">
        <v>4</v>
      </c>
      <c r="G157" s="1" t="s">
        <v>5</v>
      </c>
      <c r="H157" s="1" t="s">
        <v>6</v>
      </c>
      <c r="I157" s="1" t="s">
        <v>7</v>
      </c>
      <c r="J157" s="1" t="s">
        <v>8</v>
      </c>
      <c r="K157" s="1" t="s">
        <v>9</v>
      </c>
      <c r="L157" s="1" t="s">
        <v>10</v>
      </c>
      <c r="M157" s="1" t="s">
        <v>11</v>
      </c>
      <c r="N157" s="1" t="s">
        <v>12</v>
      </c>
      <c r="O157" s="2">
        <v>158</v>
      </c>
      <c r="P157" s="3" t="s">
        <v>15</v>
      </c>
      <c r="Q157" s="3"/>
      <c r="R157" s="3"/>
      <c r="S157" s="3" t="s">
        <v>16</v>
      </c>
      <c r="T157" s="3" t="s">
        <v>17</v>
      </c>
      <c r="U157" s="3" t="s">
        <v>18</v>
      </c>
      <c r="V157" s="3" t="s">
        <v>19</v>
      </c>
      <c r="W157" s="38" t="s">
        <v>20</v>
      </c>
    </row>
    <row r="158" spans="1:25" x14ac:dyDescent="0.25">
      <c r="A158" s="1">
        <v>27</v>
      </c>
      <c r="B158">
        <v>3.24</v>
      </c>
      <c r="C158">
        <v>3.21</v>
      </c>
      <c r="D158">
        <v>2.67</v>
      </c>
      <c r="E158">
        <v>2.89</v>
      </c>
      <c r="F158">
        <v>2.64</v>
      </c>
      <c r="G158">
        <v>2.58</v>
      </c>
      <c r="H158">
        <v>3.25</v>
      </c>
      <c r="I158">
        <v>3.02</v>
      </c>
      <c r="J158">
        <v>700000</v>
      </c>
      <c r="K158">
        <v>1</v>
      </c>
      <c r="L158">
        <v>2017</v>
      </c>
      <c r="M158">
        <v>19</v>
      </c>
      <c r="N158" t="s">
        <v>13</v>
      </c>
      <c r="O158" s="2">
        <v>160</v>
      </c>
      <c r="P158" s="4">
        <f>1+P119</f>
        <v>5</v>
      </c>
      <c r="Q158" s="5" t="s">
        <v>21</v>
      </c>
      <c r="R158" s="5"/>
      <c r="S158" s="5">
        <f ca="1">COUNTA(INDIRECT("A"&amp;O157):INDIRECT("A"&amp;O158))</f>
        <v>3</v>
      </c>
      <c r="T158" s="5">
        <f ca="1">COUNTIF(INDIRECT("N"&amp;O157):INDIRECT("N"&amp;O158),"Iya")</f>
        <v>1</v>
      </c>
      <c r="U158" s="5">
        <f ca="1">COUNTIF(INDIRECT("N"&amp;O157):INDIRECT("N"&amp;O158),"Tidak")</f>
        <v>2</v>
      </c>
      <c r="V158" s="6">
        <f ca="1">-(((T158/S158)*IMLOG2(T158/S158))+((U158/S158)*IMLOG2(U158/S158)))</f>
        <v>0.91829583405449056</v>
      </c>
      <c r="W158" s="18"/>
      <c r="Y158" t="s">
        <v>98</v>
      </c>
    </row>
    <row r="159" spans="1:25" x14ac:dyDescent="0.25">
      <c r="A159" s="1">
        <v>15</v>
      </c>
      <c r="B159">
        <v>3.16</v>
      </c>
      <c r="C159">
        <v>3.38</v>
      </c>
      <c r="D159">
        <v>3.74</v>
      </c>
      <c r="E159">
        <v>3.8</v>
      </c>
      <c r="F159">
        <v>3.75</v>
      </c>
      <c r="G159">
        <v>3.39</v>
      </c>
      <c r="H159">
        <v>3.53</v>
      </c>
      <c r="I159">
        <v>3.45</v>
      </c>
      <c r="J159">
        <v>800000</v>
      </c>
      <c r="K159">
        <v>1</v>
      </c>
      <c r="L159">
        <v>2018</v>
      </c>
      <c r="M159">
        <v>19</v>
      </c>
      <c r="N159" t="s">
        <v>13</v>
      </c>
      <c r="O159" s="2" t="s">
        <v>22</v>
      </c>
      <c r="P159" s="7">
        <v>0</v>
      </c>
      <c r="Q159" s="9" t="s">
        <v>0</v>
      </c>
      <c r="R159" s="5"/>
      <c r="S159" s="5"/>
      <c r="T159" s="5"/>
      <c r="U159" s="5"/>
      <c r="V159" s="6"/>
      <c r="W159" s="18"/>
    </row>
    <row r="160" spans="1:25" x14ac:dyDescent="0.25">
      <c r="A160" s="1">
        <v>23</v>
      </c>
      <c r="B160">
        <v>3.06</v>
      </c>
      <c r="C160">
        <v>3.28</v>
      </c>
      <c r="D160">
        <v>3.64</v>
      </c>
      <c r="E160">
        <v>3.21</v>
      </c>
      <c r="F160">
        <v>3.46</v>
      </c>
      <c r="G160">
        <v>3.39</v>
      </c>
      <c r="H160">
        <v>3.53</v>
      </c>
      <c r="I160">
        <v>3.34</v>
      </c>
      <c r="J160">
        <v>500000</v>
      </c>
      <c r="K160">
        <v>3</v>
      </c>
      <c r="L160">
        <v>2018</v>
      </c>
      <c r="M160">
        <v>20</v>
      </c>
      <c r="N160" t="s">
        <v>14</v>
      </c>
      <c r="O160" s="26">
        <f ca="1">MAX(W160:W194)</f>
        <v>0.91829583405449056</v>
      </c>
      <c r="P160" s="7"/>
      <c r="Q160" s="5"/>
      <c r="R160" s="27" t="s">
        <v>99</v>
      </c>
      <c r="S160" s="5">
        <f ca="1">COUNTIF(INDIRECT(O159&amp;O157):INDIRECT(O159&amp;O158),R160)</f>
        <v>1</v>
      </c>
      <c r="T160" s="5">
        <f ca="1">COUNTIFS(INDIRECT(O159&amp;O157):INDIRECT(O159&amp;O158),R160,INDIRECT("N"&amp;O157):INDIRECT("N"&amp;O158),"Iya")</f>
        <v>1</v>
      </c>
      <c r="U160" s="5">
        <f ca="1">COUNTIFS(INDIRECT(O159&amp;O157):INDIRECT(O159&amp;O158),R160,INDIRECT("N"&amp;O157):INDIRECT("N"&amp;O158),"Tidak")</f>
        <v>0</v>
      </c>
      <c r="V160" s="6">
        <v>0</v>
      </c>
      <c r="W160" s="43">
        <f ca="1">V158-(((S160/S158)*V160)+((S161/S158)*V161))</f>
        <v>0.91829583405449056</v>
      </c>
    </row>
    <row r="161" spans="15:31" x14ac:dyDescent="0.25">
      <c r="O161" s="2"/>
      <c r="P161" s="7"/>
      <c r="Q161" s="5"/>
      <c r="R161" s="27" t="s">
        <v>100</v>
      </c>
      <c r="S161" s="5">
        <f ca="1">COUNTIF(INDIRECT(O159&amp;O157):INDIRECT(O159&amp;O158),R161)</f>
        <v>2</v>
      </c>
      <c r="T161" s="5">
        <f ca="1">COUNTIFS(INDIRECT(O159&amp;O157):INDIRECT(O159&amp;O158),R161,INDIRECT("N"&amp;O157):INDIRECT("N"&amp;O158),"Iya")</f>
        <v>0</v>
      </c>
      <c r="U161" s="5">
        <f ca="1">COUNTIFS(INDIRECT(O159&amp;O157):INDIRECT(O159&amp;O158),R161,INDIRECT("N"&amp;O157):INDIRECT("N"&amp;O158),"Tidak")</f>
        <v>2</v>
      </c>
      <c r="V161" s="6">
        <v>0</v>
      </c>
      <c r="W161" s="43"/>
    </row>
    <row r="162" spans="15:31" ht="15.75" x14ac:dyDescent="0.25">
      <c r="O162" s="2" t="s">
        <v>23</v>
      </c>
      <c r="P162" s="7">
        <v>1</v>
      </c>
      <c r="Q162" s="5" t="s">
        <v>1</v>
      </c>
      <c r="R162" s="25"/>
      <c r="S162" s="5"/>
      <c r="T162" s="5"/>
      <c r="U162" s="5"/>
      <c r="V162" s="6"/>
      <c r="W162" s="18"/>
    </row>
    <row r="163" spans="15:31" x14ac:dyDescent="0.25">
      <c r="O163" s="2"/>
      <c r="P163" s="7"/>
      <c r="Q163" s="5"/>
      <c r="R163" s="24" t="s">
        <v>131</v>
      </c>
      <c r="S163" s="5">
        <f ca="1">COUNTIF(INDIRECT(O162&amp;O157):INDIRECT(O162&amp;O158),R163)</f>
        <v>1</v>
      </c>
      <c r="T163" s="5">
        <f ca="1">COUNTIFS(INDIRECT(O162&amp;O157):INDIRECT(O162&amp;O158),R163,INDIRECT("N"&amp;O157):INDIRECT("N"&amp;O158),"Iya")</f>
        <v>0</v>
      </c>
      <c r="U163" s="5">
        <f ca="1">COUNTIFS(INDIRECT(O162&amp;O157):INDIRECT(O162&amp;O158),R163,INDIRECT("N"&amp;O157):INDIRECT("N"&amp;O158),"Tidak")</f>
        <v>1</v>
      </c>
      <c r="V163" s="6">
        <v>0</v>
      </c>
      <c r="W163" s="45">
        <f ca="1">V158-(((S163/S158)*V163)+((S164/S158)*V164))</f>
        <v>0.25162916738782393</v>
      </c>
    </row>
    <row r="164" spans="15:31" x14ac:dyDescent="0.25">
      <c r="O164" s="2"/>
      <c r="P164" s="7"/>
      <c r="Q164" s="5"/>
      <c r="R164" s="24" t="s">
        <v>132</v>
      </c>
      <c r="S164" s="5">
        <f ca="1">COUNTIF(INDIRECT(O162&amp;O157):INDIRECT(O162&amp;O158),R164)</f>
        <v>2</v>
      </c>
      <c r="T164" s="5">
        <f ca="1">COUNTIFS(INDIRECT(O162&amp;O157):INDIRECT(O162&amp;O158),R164,INDIRECT("N"&amp;O157):INDIRECT("N"&amp;O158),"Iya")</f>
        <v>1</v>
      </c>
      <c r="U164" s="5">
        <f ca="1">COUNTIFS(INDIRECT(O162&amp;O157):INDIRECT(O162&amp;O158),R164,INDIRECT("N"&amp;O157):INDIRECT("N"&amp;O158),"Tidak")</f>
        <v>1</v>
      </c>
      <c r="V164" s="6">
        <f ca="1">-(((T164/S164)*IMLOG2(T164/S164))+((U164/S164)*IMLOG2(U164/S164)))</f>
        <v>1</v>
      </c>
      <c r="W164" s="45"/>
    </row>
    <row r="165" spans="15:31" ht="15.75" x14ac:dyDescent="0.25">
      <c r="O165" s="2" t="s">
        <v>24</v>
      </c>
      <c r="P165" s="7">
        <v>2</v>
      </c>
      <c r="Q165" s="5" t="s">
        <v>2</v>
      </c>
      <c r="R165" s="25"/>
      <c r="S165" s="5"/>
      <c r="T165" s="5"/>
      <c r="U165" s="5"/>
      <c r="V165" s="6"/>
      <c r="W165" s="18"/>
    </row>
    <row r="166" spans="15:31" x14ac:dyDescent="0.25">
      <c r="O166" s="2"/>
      <c r="P166" s="7"/>
      <c r="Q166" s="5"/>
      <c r="R166" s="24" t="s">
        <v>103</v>
      </c>
      <c r="S166" s="5">
        <f ca="1">COUNTIF(INDIRECT(O165&amp;O157):INDIRECT(O165&amp;O158),R166)</f>
        <v>3</v>
      </c>
      <c r="T166" s="5">
        <f ca="1">COUNTIFS(INDIRECT(O165&amp;O157):INDIRECT(O165&amp;O158),R166,INDIRECT("N"&amp;O157):INDIRECT("N"&amp;O158),"Iya")</f>
        <v>1</v>
      </c>
      <c r="U166" s="5">
        <f ca="1">COUNTIFS(INDIRECT(O165&amp;O157):INDIRECT(O165&amp;O158),R166,INDIRECT("N"&amp;O157):INDIRECT("N"&amp;O158),"Tidak")</f>
        <v>2</v>
      </c>
      <c r="V166" s="6">
        <f ca="1">-(((T166/S166)*IMLOG2(T166/S166))+((U166/S166)*IMLOG2(U166/S166)))</f>
        <v>0.91829583405449056</v>
      </c>
      <c r="W166" s="45">
        <f ca="1">V158-(((S166/S158)*V166)+((S167/S158)*V167))</f>
        <v>0</v>
      </c>
    </row>
    <row r="167" spans="15:31" x14ac:dyDescent="0.25">
      <c r="O167" s="2"/>
      <c r="P167" s="7"/>
      <c r="Q167" s="5"/>
      <c r="R167" s="24" t="s">
        <v>104</v>
      </c>
      <c r="S167" s="5">
        <f ca="1">COUNTIF(INDIRECT(O165&amp;O157):INDIRECT(O165&amp;O158),R167)</f>
        <v>0</v>
      </c>
      <c r="T167" s="5">
        <f ca="1">COUNTIFS(INDIRECT(O165&amp;O157):INDIRECT(O165&amp;O158),R167,INDIRECT("N"&amp;O157):INDIRECT("N"&amp;O158),"Iya")</f>
        <v>0</v>
      </c>
      <c r="U167" s="5">
        <f ca="1">COUNTIFS(INDIRECT(O165&amp;O157):INDIRECT(O165&amp;O158),R167,INDIRECT("N"&amp;O157):INDIRECT("N"&amp;O158),"Tidak")</f>
        <v>0</v>
      </c>
      <c r="V167" s="6">
        <v>0</v>
      </c>
      <c r="W167" s="45"/>
    </row>
    <row r="168" spans="15:31" ht="15.75" x14ac:dyDescent="0.25">
      <c r="O168" s="2" t="s">
        <v>25</v>
      </c>
      <c r="P168" s="7">
        <v>3</v>
      </c>
      <c r="Q168" s="5" t="s">
        <v>3</v>
      </c>
      <c r="R168" s="25"/>
      <c r="S168" s="37"/>
      <c r="T168" s="37"/>
      <c r="U168" s="37"/>
      <c r="V168" s="37"/>
      <c r="W168" s="41"/>
      <c r="Y168" s="9"/>
      <c r="Z168" s="9"/>
      <c r="AA168" s="5"/>
      <c r="AB168" s="5"/>
      <c r="AC168" s="18"/>
      <c r="AD168" s="5"/>
      <c r="AE168" s="19"/>
    </row>
    <row r="169" spans="15:31" x14ac:dyDescent="0.25">
      <c r="O169" s="2"/>
      <c r="P169" s="7"/>
      <c r="Q169" s="5"/>
      <c r="R169" s="24" t="s">
        <v>133</v>
      </c>
      <c r="S169" s="5">
        <f ca="1">COUNTIF(INDIRECT(O168&amp;O157):INDIRECT(O168&amp;O158),R169)</f>
        <v>1</v>
      </c>
      <c r="T169" s="5">
        <f ca="1">COUNTIFS(INDIRECT(O168&amp;O157):INDIRECT(O168&amp;O158),R169,INDIRECT("N"&amp;O157):INDIRECT("N"&amp;O158),"Iya")</f>
        <v>0</v>
      </c>
      <c r="U169" s="5">
        <f ca="1">COUNTIFS(INDIRECT(O168&amp;O157):INDIRECT(O168&amp;O158),R169,INDIRECT("N"&amp;O157):INDIRECT("N"&amp;O158),"Tidak")</f>
        <v>1</v>
      </c>
      <c r="V169" s="6">
        <v>0</v>
      </c>
      <c r="W169" s="45">
        <f ca="1">V158-(((S169/S158)*V169)+((S170/S158)*V170))</f>
        <v>0.25162916738782393</v>
      </c>
      <c r="Y169" s="5"/>
      <c r="Z169" s="5"/>
      <c r="AA169" s="9"/>
      <c r="AB169" s="5"/>
      <c r="AC169" s="18"/>
      <c r="AD169" s="5"/>
      <c r="AE169" s="19"/>
    </row>
    <row r="170" spans="15:31" x14ac:dyDescent="0.25">
      <c r="O170" s="2"/>
      <c r="P170" s="8"/>
      <c r="Q170" s="37"/>
      <c r="R170" s="24" t="s">
        <v>134</v>
      </c>
      <c r="S170" s="5">
        <f ca="1">COUNTIF(INDIRECT(O168&amp;O157):INDIRECT(O168&amp;O158),R170)</f>
        <v>2</v>
      </c>
      <c r="T170" s="5">
        <f ca="1">COUNTIFS(INDIRECT(O168&amp;O157):INDIRECT(O168&amp;O158),R170,INDIRECT("N"&amp;O157):INDIRECT("N"&amp;O158),"Iya")</f>
        <v>1</v>
      </c>
      <c r="U170" s="5">
        <f ca="1">COUNTIFS(INDIRECT(O168&amp;O157):INDIRECT(O168&amp;O158),R170,INDIRECT("N"&amp;O157):INDIRECT("N"&amp;O158),"Tidak")</f>
        <v>1</v>
      </c>
      <c r="V170" s="6">
        <f ca="1">-(((T170/S170)*IMLOG2(T170/S170))+((U170/S170)*IMLOG2(U170/S170)))</f>
        <v>1</v>
      </c>
      <c r="W170" s="45"/>
      <c r="Y170" s="5"/>
      <c r="Z170" s="5"/>
      <c r="AA170" s="9"/>
      <c r="AB170" s="5"/>
      <c r="AC170" s="18"/>
      <c r="AD170" s="5"/>
      <c r="AE170" s="19"/>
    </row>
    <row r="171" spans="15:31" ht="15.75" x14ac:dyDescent="0.25">
      <c r="O171" s="2" t="s">
        <v>26</v>
      </c>
      <c r="P171" s="8">
        <v>4</v>
      </c>
      <c r="Q171" s="37" t="s">
        <v>4</v>
      </c>
      <c r="R171" s="25"/>
      <c r="S171" s="37"/>
      <c r="T171" s="37"/>
      <c r="U171" s="37"/>
      <c r="V171" s="37"/>
      <c r="W171" s="41"/>
    </row>
    <row r="172" spans="15:31" x14ac:dyDescent="0.25">
      <c r="O172" s="2"/>
      <c r="P172" s="8"/>
      <c r="Q172" s="37"/>
      <c r="R172" s="24" t="s">
        <v>133</v>
      </c>
      <c r="S172" s="5">
        <f ca="1">COUNTIF(INDIRECT(O171&amp;O157):INDIRECT(O171&amp;O158),R172)</f>
        <v>1</v>
      </c>
      <c r="T172" s="5">
        <f ca="1">COUNTIFS(INDIRECT(O171&amp;O157):INDIRECT(O171&amp;O158),R172,INDIRECT("N"&amp;O157):INDIRECT("N"&amp;O158),"Iya")</f>
        <v>0</v>
      </c>
      <c r="U172" s="5">
        <f ca="1">COUNTIFS(INDIRECT(O171&amp;O157):INDIRECT(O171&amp;O158),R172,INDIRECT("N"&amp;O157):INDIRECT("N"&amp;O158),"Tidak")</f>
        <v>1</v>
      </c>
      <c r="V172" s="6">
        <v>0</v>
      </c>
      <c r="W172" s="45">
        <f ca="1">V158-(((S172/S158)*V172)+((S173/S158)*V173))</f>
        <v>0.25162916738782393</v>
      </c>
    </row>
    <row r="173" spans="15:31" x14ac:dyDescent="0.25">
      <c r="O173" s="2"/>
      <c r="P173" s="8"/>
      <c r="Q173" s="37"/>
      <c r="R173" s="24" t="s">
        <v>134</v>
      </c>
      <c r="S173" s="5">
        <f ca="1">COUNTIF(INDIRECT(O171&amp;O157):INDIRECT(O171&amp;O158),R173)</f>
        <v>2</v>
      </c>
      <c r="T173" s="5">
        <f ca="1">COUNTIFS(INDIRECT(O171&amp;O157):INDIRECT(O171&amp;O158),R173,INDIRECT("N"&amp;O157):INDIRECT("N"&amp;O158),"Iya")</f>
        <v>1</v>
      </c>
      <c r="U173" s="5">
        <f ca="1">COUNTIFS(INDIRECT(O171&amp;O157):INDIRECT(O171&amp;O158),R173,INDIRECT("N"&amp;O157):INDIRECT("N"&amp;O158),"Tidak")</f>
        <v>1</v>
      </c>
      <c r="V173" s="6">
        <f ca="1">-(((T173/S173)*IMLOG2(T173/S173))+((U173/S173)*IMLOG2(U173/S173)))</f>
        <v>1</v>
      </c>
      <c r="W173" s="45"/>
    </row>
    <row r="174" spans="15:31" ht="15.75" x14ac:dyDescent="0.25">
      <c r="O174" s="2" t="s">
        <v>27</v>
      </c>
      <c r="P174" s="8">
        <v>5</v>
      </c>
      <c r="Q174" s="37" t="s">
        <v>5</v>
      </c>
      <c r="R174" s="25"/>
      <c r="S174" s="37"/>
      <c r="T174" s="37"/>
      <c r="U174" s="37"/>
      <c r="V174" s="37"/>
      <c r="W174" s="41"/>
    </row>
    <row r="175" spans="15:31" x14ac:dyDescent="0.25">
      <c r="O175" s="2"/>
      <c r="P175" s="8"/>
      <c r="Q175" s="37"/>
      <c r="R175" s="24" t="s">
        <v>135</v>
      </c>
      <c r="S175" s="5">
        <f ca="1">COUNTIF(INDIRECT(O174&amp;O157):INDIRECT(O174&amp;O158),R175)</f>
        <v>1</v>
      </c>
      <c r="T175" s="5">
        <f ca="1">COUNTIFS(INDIRECT(O174&amp;O157):INDIRECT(O174&amp;O158),R175,INDIRECT("N"&amp;O157):INDIRECT("N"&amp;O158),"Iya")</f>
        <v>0</v>
      </c>
      <c r="U175" s="5">
        <f ca="1">COUNTIFS(INDIRECT(O174&amp;O157):INDIRECT(O174&amp;O158),R175,INDIRECT("N"&amp;O157):INDIRECT("N"&amp;O158),"Tidak")</f>
        <v>1</v>
      </c>
      <c r="V175" s="6">
        <v>0</v>
      </c>
      <c r="W175" s="45">
        <f ca="1">V158-(((S175/S158)*V175)+((S176/S158)*V176))</f>
        <v>0.25162916738782393</v>
      </c>
    </row>
    <row r="176" spans="15:31" x14ac:dyDescent="0.25">
      <c r="O176" s="2"/>
      <c r="P176" s="8"/>
      <c r="Q176" s="37"/>
      <c r="R176" s="24" t="s">
        <v>136</v>
      </c>
      <c r="S176" s="5">
        <f ca="1">COUNTIF(INDIRECT(O174&amp;O157):INDIRECT(O174&amp;O158),R176)</f>
        <v>2</v>
      </c>
      <c r="T176" s="5">
        <f ca="1">COUNTIFS(INDIRECT(O174&amp;O157):INDIRECT(O174&amp;O158),R176,INDIRECT("N"&amp;O157):INDIRECT("N"&amp;O158),"Iya")</f>
        <v>1</v>
      </c>
      <c r="U176" s="5">
        <f ca="1">COUNTIFS(INDIRECT(O174&amp;O157):INDIRECT(O174&amp;O158),R176,INDIRECT("N"&amp;O157):INDIRECT("N"&amp;O158),"Tidak")</f>
        <v>1</v>
      </c>
      <c r="V176" s="6">
        <f ca="1">-(((T176/S176)*IMLOG2(T176/S176))+((U176/S176)*IMLOG2(U176/S176)))</f>
        <v>1</v>
      </c>
      <c r="W176" s="45"/>
    </row>
    <row r="177" spans="15:23" ht="15.75" x14ac:dyDescent="0.25">
      <c r="O177" s="2" t="s">
        <v>28</v>
      </c>
      <c r="P177" s="8">
        <v>6</v>
      </c>
      <c r="Q177" s="37" t="s">
        <v>6</v>
      </c>
      <c r="R177" s="25"/>
      <c r="S177" s="37"/>
      <c r="T177" s="37"/>
      <c r="U177" s="37"/>
      <c r="V177" s="37"/>
      <c r="W177" s="41"/>
    </row>
    <row r="178" spans="15:23" x14ac:dyDescent="0.25">
      <c r="O178" s="2"/>
      <c r="P178" s="8"/>
      <c r="Q178" s="37"/>
      <c r="R178" s="24" t="s">
        <v>137</v>
      </c>
      <c r="S178" s="5">
        <f ca="1">COUNTIF(INDIRECT(O177&amp;O157):INDIRECT(O177&amp;O158),R178)</f>
        <v>1</v>
      </c>
      <c r="T178" s="5">
        <f ca="1">COUNTIFS(INDIRECT(O177&amp;O157):INDIRECT(O177&amp;O158),R178,INDIRECT("N"&amp;O157):INDIRECT("N"&amp;O158),"Iya")</f>
        <v>0</v>
      </c>
      <c r="U178" s="5">
        <f ca="1">COUNTIFS(INDIRECT(O177&amp;O157):INDIRECT(O177&amp;O158),R178,INDIRECT("N"&amp;O157):INDIRECT("N"&amp;O158),"Tidak")</f>
        <v>1</v>
      </c>
      <c r="V178" s="6">
        <v>0</v>
      </c>
      <c r="W178" s="45">
        <f ca="1">V158-(((S178/S158)*V178)+((S179/S158)*V179))</f>
        <v>0.25162916738782393</v>
      </c>
    </row>
    <row r="179" spans="15:23" x14ac:dyDescent="0.25">
      <c r="O179" s="2"/>
      <c r="P179" s="8"/>
      <c r="Q179" s="37"/>
      <c r="R179" s="24" t="s">
        <v>138</v>
      </c>
      <c r="S179" s="5">
        <f ca="1">COUNTIF(INDIRECT(O177&amp;O157):INDIRECT(O177&amp;O158),R179)</f>
        <v>2</v>
      </c>
      <c r="T179" s="5">
        <f ca="1">COUNTIFS(INDIRECT(O177&amp;O157):INDIRECT(O177&amp;O158),R179,INDIRECT("N"&amp;O157):INDIRECT("N"&amp;O158),"Iya")</f>
        <v>1</v>
      </c>
      <c r="U179" s="5">
        <f ca="1">COUNTIFS(INDIRECT(O177&amp;O157):INDIRECT(O177&amp;O158),R179,INDIRECT("N"&amp;O157):INDIRECT("N"&amp;O158),"Tidak")</f>
        <v>1</v>
      </c>
      <c r="V179" s="6">
        <f ca="1">-(((T179/S179)*IMLOG2(T179/S179))+((U179/S179)*IMLOG2(U179/S179)))</f>
        <v>1</v>
      </c>
      <c r="W179" s="45"/>
    </row>
    <row r="180" spans="15:23" ht="15.75" x14ac:dyDescent="0.25">
      <c r="O180" s="2" t="s">
        <v>29</v>
      </c>
      <c r="P180" s="8">
        <v>7</v>
      </c>
      <c r="Q180" s="37" t="s">
        <v>7</v>
      </c>
      <c r="R180" s="25"/>
      <c r="S180" s="37"/>
      <c r="T180" s="37"/>
      <c r="U180" s="37"/>
      <c r="V180" s="37"/>
      <c r="W180" s="41"/>
    </row>
    <row r="181" spans="15:23" x14ac:dyDescent="0.25">
      <c r="O181" s="2"/>
      <c r="P181" s="8"/>
      <c r="Q181" s="37"/>
      <c r="R181" s="24" t="s">
        <v>139</v>
      </c>
      <c r="S181" s="5">
        <f ca="1">COUNTIF(INDIRECT(O180&amp;O157):INDIRECT(O180&amp;O158),R181)</f>
        <v>1</v>
      </c>
      <c r="T181" s="5">
        <f ca="1">COUNTIFS(INDIRECT(O180&amp;O157):INDIRECT(O180&amp;O158),R181,INDIRECT("N"&amp;O157):INDIRECT("N"&amp;O158),"Iya")</f>
        <v>0</v>
      </c>
      <c r="U181" s="5">
        <f ca="1">COUNTIFS(INDIRECT(O180&amp;O157):INDIRECT(O180&amp;O158),R181,INDIRECT("N"&amp;O157):INDIRECT("N"&amp;O158),"Tidak")</f>
        <v>1</v>
      </c>
      <c r="V181" s="6">
        <v>0</v>
      </c>
      <c r="W181" s="45">
        <f ca="1">V158-(((S181/S158)*V181)+((S182/S158)*V182))</f>
        <v>0.25162916738782393</v>
      </c>
    </row>
    <row r="182" spans="15:23" x14ac:dyDescent="0.25">
      <c r="O182" s="2"/>
      <c r="P182" s="8"/>
      <c r="Q182" s="37"/>
      <c r="R182" s="24" t="s">
        <v>140</v>
      </c>
      <c r="S182" s="5">
        <f ca="1">COUNTIF(INDIRECT(O180&amp;O157):INDIRECT(O180&amp;O158),R182)</f>
        <v>2</v>
      </c>
      <c r="T182" s="5">
        <f ca="1">COUNTIFS(INDIRECT(O180&amp;O157):INDIRECT(O180&amp;O158),R182,INDIRECT("N"&amp;O157):INDIRECT("N"&amp;O158),"Iya")</f>
        <v>1</v>
      </c>
      <c r="U182" s="5">
        <f ca="1">COUNTIFS(INDIRECT(O180&amp;O157):INDIRECT(O180&amp;O158),R182,INDIRECT("N"&amp;O157):INDIRECT("N"&amp;O158),"Tidak")</f>
        <v>1</v>
      </c>
      <c r="V182" s="6">
        <f ca="1">-(((T182/S182)*IMLOG2(T182/S182))+((U182/S182)*IMLOG2(U182/S182)))</f>
        <v>1</v>
      </c>
      <c r="W182" s="45"/>
    </row>
    <row r="183" spans="15:23" ht="15.75" x14ac:dyDescent="0.25">
      <c r="O183" s="2" t="s">
        <v>30</v>
      </c>
      <c r="P183" s="8">
        <v>8</v>
      </c>
      <c r="Q183" s="29" t="s">
        <v>31</v>
      </c>
      <c r="R183" s="25"/>
      <c r="S183" s="37"/>
      <c r="T183" s="37"/>
      <c r="U183" s="37"/>
      <c r="V183" s="37"/>
      <c r="W183" s="41"/>
    </row>
    <row r="184" spans="15:23" x14ac:dyDescent="0.25">
      <c r="O184" s="2"/>
      <c r="P184" s="8"/>
      <c r="Q184" s="37"/>
      <c r="R184" s="27" t="s">
        <v>115</v>
      </c>
      <c r="S184" s="37">
        <f ca="1">COUNTIF(INDIRECT(O183&amp;O157):INDIRECT(O183&amp;O158),R184)</f>
        <v>1</v>
      </c>
      <c r="T184" s="37">
        <f ca="1">COUNTIFS(INDIRECT(O183&amp;O157):INDIRECT(O183&amp;O158),R184,INDIRECT("N"&amp;O157):INDIRECT("N"&amp;O158),"Iya")</f>
        <v>1</v>
      </c>
      <c r="U184" s="37">
        <f ca="1">COUNTIFS(INDIRECT(O183&amp;O157):INDIRECT(O183&amp;O158),R184,INDIRECT("N"&amp;O157):INDIRECT("N"&amp;O158),"Tidak")</f>
        <v>0</v>
      </c>
      <c r="V184" s="6">
        <v>0</v>
      </c>
      <c r="W184" s="42">
        <f ca="1">V158-(((S184/S158)*V184)+((S185/S158)*V185))</f>
        <v>0.91829583405449056</v>
      </c>
    </row>
    <row r="185" spans="15:23" x14ac:dyDescent="0.25">
      <c r="O185" s="2"/>
      <c r="P185" s="8"/>
      <c r="Q185" s="37"/>
      <c r="R185" s="27" t="s">
        <v>116</v>
      </c>
      <c r="S185" s="37">
        <f ca="1">COUNTIF(INDIRECT(O183&amp;O157):INDIRECT(O183&amp;O158),R185)</f>
        <v>2</v>
      </c>
      <c r="T185" s="37">
        <f ca="1">COUNTIFS(INDIRECT(O183&amp;O157):INDIRECT(O183&amp;O158),R185,INDIRECT("N"&amp;O157):INDIRECT("N"&amp;O158),"Iya")</f>
        <v>0</v>
      </c>
      <c r="U185" s="37">
        <f ca="1">COUNTIFS(INDIRECT(O183&amp;O157):INDIRECT(O183&amp;O158),R185,INDIRECT("N"&amp;O157):INDIRECT("N"&amp;O158),"Tidak")</f>
        <v>2</v>
      </c>
      <c r="V185" s="6">
        <v>0</v>
      </c>
      <c r="W185" s="42"/>
    </row>
    <row r="186" spans="15:23" ht="15.75" x14ac:dyDescent="0.25">
      <c r="O186" s="2" t="s">
        <v>32</v>
      </c>
      <c r="P186" s="8">
        <v>9</v>
      </c>
      <c r="Q186" s="37" t="s">
        <v>9</v>
      </c>
      <c r="R186" s="25"/>
      <c r="S186" s="5"/>
      <c r="T186" s="5"/>
      <c r="U186" s="5"/>
      <c r="V186" s="6"/>
      <c r="W186" s="18"/>
    </row>
    <row r="187" spans="15:23" x14ac:dyDescent="0.25">
      <c r="O187" s="2"/>
      <c r="P187" s="8"/>
      <c r="Q187" s="37"/>
      <c r="R187" s="24" t="s">
        <v>117</v>
      </c>
      <c r="S187" s="5">
        <f ca="1">COUNTIF(INDIRECT(O186&amp;O157):INDIRECT(O186&amp;O158),R187)</f>
        <v>3</v>
      </c>
      <c r="T187" s="5">
        <f ca="1">COUNTIFS(INDIRECT(O186&amp;O157):INDIRECT(O186&amp;O158),R187,INDIRECT("N"&amp;O157):INDIRECT("N"&amp;O158),"Iya")</f>
        <v>1</v>
      </c>
      <c r="U187" s="5">
        <f ca="1">COUNTIFS(INDIRECT(O186&amp;O157):INDIRECT(O186&amp;O158),R187,INDIRECT("N"&amp;O157):INDIRECT("N"&amp;O158),"Tidak")</f>
        <v>2</v>
      </c>
      <c r="V187" s="6">
        <f ca="1">-(((T187/S187)*IMLOG2(T187/S187))+((U187/S187)*IMLOG2(U187/S187)))</f>
        <v>0.91829583405449056</v>
      </c>
      <c r="W187" s="45">
        <f ca="1">V158-(((S187/S158)*V187)+((S188/S158)*V188))</f>
        <v>0</v>
      </c>
    </row>
    <row r="188" spans="15:23" x14ac:dyDescent="0.25">
      <c r="O188" s="2"/>
      <c r="P188" s="8"/>
      <c r="Q188" s="37"/>
      <c r="R188" s="24" t="s">
        <v>118</v>
      </c>
      <c r="S188" s="5">
        <f ca="1">COUNTIF(INDIRECT(O186&amp;O157):INDIRECT(O186&amp;O158),R188)</f>
        <v>0</v>
      </c>
      <c r="T188" s="5">
        <f ca="1">COUNTIFS(INDIRECT(O186&amp;O157):INDIRECT(O186&amp;O158),R188,INDIRECT("N"&amp;O157):INDIRECT("N"&amp;O158),"Iya")</f>
        <v>0</v>
      </c>
      <c r="U188" s="5">
        <f ca="1">COUNTIFS(INDIRECT(O186&amp;O157):INDIRECT(O186&amp;O158),R188,INDIRECT("N"&amp;O157):INDIRECT("N"&amp;O158),"Tidak")</f>
        <v>0</v>
      </c>
      <c r="V188" s="6">
        <v>0</v>
      </c>
      <c r="W188" s="45"/>
    </row>
    <row r="189" spans="15:23" ht="15.75" x14ac:dyDescent="0.25">
      <c r="O189" s="2" t="s">
        <v>33</v>
      </c>
      <c r="P189" s="8">
        <v>10</v>
      </c>
      <c r="Q189" t="s">
        <v>10</v>
      </c>
      <c r="R189" s="25"/>
      <c r="W189" s="40"/>
    </row>
    <row r="190" spans="15:23" x14ac:dyDescent="0.25">
      <c r="O190" s="2"/>
      <c r="P190" s="8"/>
      <c r="R190" s="24" t="s">
        <v>96</v>
      </c>
      <c r="S190" s="5">
        <f ca="1">COUNTIF(INDIRECT(O189&amp;O157):INDIRECT(O189&amp;O158),R190)</f>
        <v>1</v>
      </c>
      <c r="T190" s="5">
        <f ca="1">COUNTIFS(INDIRECT(O189&amp;O157):INDIRECT(O189&amp;O158),R190,INDIRECT("N"&amp;O157):INDIRECT("N"&amp;O158),"Iya")</f>
        <v>0</v>
      </c>
      <c r="U190" s="5">
        <f ca="1">COUNTIFS(INDIRECT(O189&amp;O157):INDIRECT(O189&amp;O158),R190,INDIRECT("N"&amp;O157):INDIRECT("N"&amp;O158),"Tidak")</f>
        <v>1</v>
      </c>
      <c r="V190" s="6">
        <v>0</v>
      </c>
      <c r="W190" s="44">
        <f ca="1">V158-(((S190/S158)*V190)+((S191/S158)*V191))</f>
        <v>0.25162916738782393</v>
      </c>
    </row>
    <row r="191" spans="15:23" x14ac:dyDescent="0.25">
      <c r="O191" s="2"/>
      <c r="P191" s="8"/>
      <c r="R191" s="24" t="s">
        <v>97</v>
      </c>
      <c r="S191" s="5">
        <f ca="1">COUNTIF(INDIRECT(O189&amp;O157):INDIRECT(O189&amp;O158),R191)</f>
        <v>2</v>
      </c>
      <c r="T191" s="5">
        <f ca="1">COUNTIFS(INDIRECT(O189&amp;O157):INDIRECT(O189&amp;O158),R191,INDIRECT("N"&amp;O157):INDIRECT("N"&amp;O158),"Iya")</f>
        <v>1</v>
      </c>
      <c r="U191" s="5">
        <f ca="1">COUNTIFS(INDIRECT(O189&amp;O157):INDIRECT(O189&amp;O158),R191,INDIRECT("N"&amp;O157):INDIRECT("N"&amp;O158),"Tidak")</f>
        <v>1</v>
      </c>
      <c r="V191" s="6">
        <f ca="1">-(((T191/S191)*IMLOG2(T191/S191))+((U191/S191)*IMLOG2(U191/S191)))</f>
        <v>1</v>
      </c>
      <c r="W191" s="44"/>
    </row>
    <row r="192" spans="15:23" ht="15.75" x14ac:dyDescent="0.25">
      <c r="O192" s="2" t="s">
        <v>34</v>
      </c>
      <c r="P192" s="8">
        <v>11</v>
      </c>
      <c r="Q192" s="29" t="s">
        <v>11</v>
      </c>
      <c r="R192" s="25"/>
      <c r="W192" s="40"/>
    </row>
    <row r="193" spans="15:23" x14ac:dyDescent="0.25">
      <c r="O193" s="2"/>
      <c r="P193" s="8"/>
      <c r="R193" s="27" t="s">
        <v>88</v>
      </c>
      <c r="S193" s="5">
        <f ca="1">COUNTIF(INDIRECT(O192&amp;O157):INDIRECT(O192&amp;O158),R193)</f>
        <v>2</v>
      </c>
      <c r="T193" s="5">
        <f ca="1">COUNTIFS(INDIRECT(O192&amp;O157):INDIRECT(O192&amp;O158),R193,INDIRECT("N"&amp;O157):INDIRECT("N"&amp;O158),"Iya")</f>
        <v>0</v>
      </c>
      <c r="U193" s="5">
        <f ca="1">COUNTIFS(INDIRECT(O192&amp;O157):INDIRECT(O192&amp;O158),R193,INDIRECT("N"&amp;O157):INDIRECT("N"&amp;O158),"Tidak")</f>
        <v>2</v>
      </c>
      <c r="V193" s="6">
        <v>0</v>
      </c>
      <c r="W193" s="42">
        <f ca="1">V158-(((S193/S158)*V193)+((S194/S158)*V194))</f>
        <v>0.91829583405449056</v>
      </c>
    </row>
    <row r="194" spans="15:23" x14ac:dyDescent="0.25">
      <c r="O194" s="2"/>
      <c r="P194" s="8"/>
      <c r="R194" s="27" t="s">
        <v>89</v>
      </c>
      <c r="S194" s="5">
        <f ca="1">COUNTIF(INDIRECT(O192&amp;O157):INDIRECT(O192&amp;O158),R194)</f>
        <v>1</v>
      </c>
      <c r="T194" s="5">
        <f ca="1">COUNTIFS(INDIRECT(O192&amp;O157):INDIRECT(O192&amp;O158),R194,INDIRECT("N"&amp;O157):INDIRECT("N"&amp;O158),"Iya")</f>
        <v>1</v>
      </c>
      <c r="U194" s="5">
        <f ca="1">COUNTIFS(INDIRECT(O192&amp;O157):INDIRECT(O192&amp;O158),R194,INDIRECT("N"&amp;O157):INDIRECT("N"&amp;O158),"Tidak")</f>
        <v>0</v>
      </c>
      <c r="V194" s="6">
        <v>0</v>
      </c>
      <c r="W194" s="42"/>
    </row>
  </sheetData>
  <autoFilter ref="B157:N157" xr:uid="{00000000-0001-0000-0000-000000000000}">
    <sortState xmlns:xlrd2="http://schemas.microsoft.com/office/spreadsheetml/2017/richdata2" ref="B158:N160">
      <sortCondition ref="M157"/>
    </sortState>
  </autoFilter>
  <mergeCells count="60">
    <mergeCell ref="W190:W191"/>
    <mergeCell ref="W193:W194"/>
    <mergeCell ref="W175:W176"/>
    <mergeCell ref="W178:W179"/>
    <mergeCell ref="W181:W182"/>
    <mergeCell ref="W184:W185"/>
    <mergeCell ref="W187:W188"/>
    <mergeCell ref="W160:W161"/>
    <mergeCell ref="W163:W164"/>
    <mergeCell ref="W166:W167"/>
    <mergeCell ref="W169:W170"/>
    <mergeCell ref="W172:W173"/>
    <mergeCell ref="W76:W77"/>
    <mergeCell ref="W43:W44"/>
    <mergeCell ref="W46:W47"/>
    <mergeCell ref="W49:W50"/>
    <mergeCell ref="W52:W53"/>
    <mergeCell ref="W55:W56"/>
    <mergeCell ref="W58:W59"/>
    <mergeCell ref="W61:W62"/>
    <mergeCell ref="W64:W65"/>
    <mergeCell ref="W67:W68"/>
    <mergeCell ref="W70:W71"/>
    <mergeCell ref="W73:W74"/>
    <mergeCell ref="W37:W38"/>
    <mergeCell ref="W4:W5"/>
    <mergeCell ref="W7:W8"/>
    <mergeCell ref="W10:W11"/>
    <mergeCell ref="W13:W14"/>
    <mergeCell ref="W16:W17"/>
    <mergeCell ref="W19:W20"/>
    <mergeCell ref="W22:W23"/>
    <mergeCell ref="W25:W26"/>
    <mergeCell ref="W28:W29"/>
    <mergeCell ref="W31:W32"/>
    <mergeCell ref="W34:W35"/>
    <mergeCell ref="W82:W83"/>
    <mergeCell ref="W85:W86"/>
    <mergeCell ref="W88:W89"/>
    <mergeCell ref="W91:W92"/>
    <mergeCell ref="W94:W95"/>
    <mergeCell ref="W97:W98"/>
    <mergeCell ref="W100:W101"/>
    <mergeCell ref="W103:W104"/>
    <mergeCell ref="W106:W107"/>
    <mergeCell ref="W109:W110"/>
    <mergeCell ref="W112:W113"/>
    <mergeCell ref="W115:W116"/>
    <mergeCell ref="W121:W122"/>
    <mergeCell ref="W124:W125"/>
    <mergeCell ref="W127:W128"/>
    <mergeCell ref="W145:W146"/>
    <mergeCell ref="W148:W149"/>
    <mergeCell ref="W151:W152"/>
    <mergeCell ref="W154:W155"/>
    <mergeCell ref="W130:W131"/>
    <mergeCell ref="W133:W134"/>
    <mergeCell ref="W136:W137"/>
    <mergeCell ref="W139:W140"/>
    <mergeCell ref="W142:W14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39F8-DC88-445D-9191-6DA41CD2FB1B}">
  <dimension ref="A1:BD300"/>
  <sheetViews>
    <sheetView topLeftCell="AV1" zoomScaleNormal="100" workbookViewId="0">
      <pane ySplit="1" topLeftCell="A2" activePane="bottomLeft" state="frozen"/>
      <selection activeCell="K1" sqref="K1"/>
      <selection pane="bottomLeft" activeCell="BC15" sqref="BC15"/>
    </sheetView>
  </sheetViews>
  <sheetFormatPr defaultRowHeight="15" x14ac:dyDescent="0.25"/>
  <sheetData>
    <row r="1" spans="1:56" x14ac:dyDescent="0.25">
      <c r="A1" s="20" t="s">
        <v>0</v>
      </c>
      <c r="B1" s="20" t="s">
        <v>12</v>
      </c>
      <c r="C1" s="21" t="s">
        <v>36</v>
      </c>
      <c r="E1" s="20" t="s">
        <v>1</v>
      </c>
      <c r="F1" s="20" t="s">
        <v>12</v>
      </c>
      <c r="G1" s="21" t="s">
        <v>36</v>
      </c>
      <c r="I1" s="20" t="s">
        <v>2</v>
      </c>
      <c r="J1" s="20" t="s">
        <v>12</v>
      </c>
      <c r="K1" s="21" t="s">
        <v>36</v>
      </c>
      <c r="M1" s="20" t="s">
        <v>3</v>
      </c>
      <c r="N1" s="20" t="s">
        <v>12</v>
      </c>
      <c r="O1" s="21" t="s">
        <v>36</v>
      </c>
      <c r="Q1" s="20" t="s">
        <v>4</v>
      </c>
      <c r="R1" s="20" t="s">
        <v>12</v>
      </c>
      <c r="S1" s="21" t="s">
        <v>36</v>
      </c>
      <c r="U1" s="20" t="s">
        <v>5</v>
      </c>
      <c r="V1" s="20" t="s">
        <v>12</v>
      </c>
      <c r="W1" s="21" t="s">
        <v>36</v>
      </c>
      <c r="Y1" s="20" t="s">
        <v>6</v>
      </c>
      <c r="Z1" s="20" t="s">
        <v>12</v>
      </c>
      <c r="AA1" s="21" t="s">
        <v>36</v>
      </c>
      <c r="AC1" s="20" t="s">
        <v>7</v>
      </c>
      <c r="AD1" s="20" t="s">
        <v>12</v>
      </c>
      <c r="AE1" s="21" t="s">
        <v>36</v>
      </c>
      <c r="AG1" s="20" t="s">
        <v>8</v>
      </c>
      <c r="AH1" s="20" t="s">
        <v>12</v>
      </c>
      <c r="AI1" s="21" t="s">
        <v>36</v>
      </c>
      <c r="AK1" s="20" t="s">
        <v>9</v>
      </c>
      <c r="AL1" s="20" t="s">
        <v>12</v>
      </c>
      <c r="AM1" s="21" t="s">
        <v>36</v>
      </c>
      <c r="AO1" s="20" t="s">
        <v>10</v>
      </c>
      <c r="AP1" s="20" t="s">
        <v>12</v>
      </c>
      <c r="AQ1" s="21" t="s">
        <v>36</v>
      </c>
      <c r="AS1" s="20" t="s">
        <v>11</v>
      </c>
      <c r="AT1" s="20" t="s">
        <v>12</v>
      </c>
      <c r="AU1" s="21" t="s">
        <v>36</v>
      </c>
      <c r="AV1" s="8">
        <v>2</v>
      </c>
      <c r="AW1" s="3" t="s">
        <v>37</v>
      </c>
      <c r="AX1" s="3"/>
      <c r="AY1" s="3"/>
      <c r="AZ1" s="3" t="s">
        <v>16</v>
      </c>
      <c r="BA1" s="3" t="s">
        <v>17</v>
      </c>
      <c r="BB1" s="3" t="s">
        <v>18</v>
      </c>
      <c r="BC1" s="3" t="s">
        <v>19</v>
      </c>
      <c r="BD1" s="3" t="s">
        <v>20</v>
      </c>
    </row>
    <row r="2" spans="1:56" x14ac:dyDescent="0.25">
      <c r="A2" s="21">
        <v>2.71</v>
      </c>
      <c r="B2" s="22" t="s">
        <v>13</v>
      </c>
      <c r="C2" s="48">
        <f>AVERAGE(A2:A3)</f>
        <v>2.83</v>
      </c>
      <c r="E2" s="21">
        <v>2.65</v>
      </c>
      <c r="F2" s="22" t="s">
        <v>13</v>
      </c>
      <c r="G2" s="48">
        <f>AVERAGE(E2:E3)</f>
        <v>2.7050000000000001</v>
      </c>
      <c r="I2" s="21">
        <v>2.5499999999999998</v>
      </c>
      <c r="J2" s="22" t="s">
        <v>14</v>
      </c>
      <c r="K2" s="48">
        <f>AVERAGE(I2:I3)</f>
        <v>2.58</v>
      </c>
      <c r="M2" s="21">
        <v>1.53</v>
      </c>
      <c r="N2" s="22" t="s">
        <v>14</v>
      </c>
      <c r="O2" s="48">
        <f>AVERAGE(M2:M3)</f>
        <v>2.105</v>
      </c>
      <c r="Q2" s="21">
        <v>2.0499999999999998</v>
      </c>
      <c r="R2" s="22" t="s">
        <v>14</v>
      </c>
      <c r="S2" s="48">
        <f>AVERAGE(Q2:Q3)</f>
        <v>2.3099999999999996</v>
      </c>
      <c r="U2" s="21">
        <v>0.42</v>
      </c>
      <c r="V2" s="22" t="s">
        <v>14</v>
      </c>
      <c r="W2" s="48">
        <f>AVERAGE(U2:U3)</f>
        <v>1.18</v>
      </c>
      <c r="Y2" s="21">
        <v>0</v>
      </c>
      <c r="Z2" s="22" t="s">
        <v>14</v>
      </c>
      <c r="AA2" s="48">
        <f>AVERAGE(Y2:Y3)</f>
        <v>0.88</v>
      </c>
      <c r="AC2" s="21">
        <v>3</v>
      </c>
      <c r="AD2" s="22" t="s">
        <v>14</v>
      </c>
      <c r="AE2" s="48">
        <f>AVERAGE(AC2:AC3)</f>
        <v>3</v>
      </c>
      <c r="AG2" s="21">
        <v>500000</v>
      </c>
      <c r="AH2" s="22" t="s">
        <v>14</v>
      </c>
      <c r="AI2" s="48">
        <f>AVERAGE(AG2:AG3)</f>
        <v>600000</v>
      </c>
      <c r="AK2" s="21">
        <v>1</v>
      </c>
      <c r="AL2" s="22" t="s">
        <v>13</v>
      </c>
      <c r="AM2" s="48">
        <f>AVERAGE(AK2:AK3)</f>
        <v>1</v>
      </c>
      <c r="AO2" s="21">
        <v>2015</v>
      </c>
      <c r="AP2" s="22" t="s">
        <v>13</v>
      </c>
      <c r="AQ2" s="48">
        <f>AVERAGE(AO2:AO3)</f>
        <v>2015.5</v>
      </c>
      <c r="AS2" s="21">
        <v>18</v>
      </c>
      <c r="AT2" s="22" t="s">
        <v>14</v>
      </c>
      <c r="AU2" s="48">
        <f>AVERAGE(AS2:AS3)</f>
        <v>18</v>
      </c>
      <c r="AV2" s="8">
        <v>22</v>
      </c>
      <c r="AW2">
        <v>1</v>
      </c>
      <c r="AX2" s="5" t="s">
        <v>21</v>
      </c>
      <c r="AY2" s="5"/>
      <c r="AZ2" s="5">
        <f ca="1">COUNTA(INDIRECT(AV3&amp;AV1):INDIRECT(AV3&amp;AV2))</f>
        <v>21</v>
      </c>
      <c r="BA2" s="5">
        <f ca="1">COUNTIF(INDIRECT(AV4&amp;AV1):INDIRECT(AV4&amp;AV2),"Iya")</f>
        <v>11</v>
      </c>
      <c r="BB2" s="5">
        <f ca="1">COUNTIF(INDIRECT(AV4&amp;AV1):INDIRECT(AV4&amp;AV2),"Tidak")</f>
        <v>10</v>
      </c>
      <c r="BC2" s="6">
        <f ca="1">-(((BA2/AZ2)*IMLOG2(BA2/AZ2))+((BB2/AZ2)*IMLOG2(BB2/AZ2)))</f>
        <v>0.99836367259381398</v>
      </c>
      <c r="BD2" s="5"/>
    </row>
    <row r="3" spans="1:56" x14ac:dyDescent="0.25">
      <c r="A3" s="21">
        <v>2.95</v>
      </c>
      <c r="B3" s="22" t="s">
        <v>13</v>
      </c>
      <c r="C3" s="48"/>
      <c r="E3" s="21">
        <v>2.76</v>
      </c>
      <c r="F3" s="22" t="s">
        <v>13</v>
      </c>
      <c r="G3" s="48"/>
      <c r="I3" s="21">
        <v>2.61</v>
      </c>
      <c r="J3" s="22" t="s">
        <v>14</v>
      </c>
      <c r="K3" s="48"/>
      <c r="M3" s="21">
        <v>2.68</v>
      </c>
      <c r="N3" s="22" t="s">
        <v>13</v>
      </c>
      <c r="O3" s="48"/>
      <c r="Q3" s="21">
        <v>2.57</v>
      </c>
      <c r="R3" s="22" t="s">
        <v>14</v>
      </c>
      <c r="S3" s="48"/>
      <c r="U3" s="21">
        <v>1.94</v>
      </c>
      <c r="V3" s="22" t="s">
        <v>14</v>
      </c>
      <c r="W3" s="48"/>
      <c r="Y3" s="21">
        <v>1.76</v>
      </c>
      <c r="Z3" s="22" t="s">
        <v>14</v>
      </c>
      <c r="AA3" s="48"/>
      <c r="AC3" s="21">
        <v>3</v>
      </c>
      <c r="AD3" s="22" t="s">
        <v>13</v>
      </c>
      <c r="AE3" s="48"/>
      <c r="AG3" s="21">
        <v>700000</v>
      </c>
      <c r="AH3" s="22" t="s">
        <v>13</v>
      </c>
      <c r="AI3" s="48"/>
      <c r="AK3" s="21">
        <v>1</v>
      </c>
      <c r="AL3" s="22" t="s">
        <v>13</v>
      </c>
      <c r="AM3" s="48"/>
      <c r="AO3" s="21">
        <v>2016</v>
      </c>
      <c r="AP3" s="22" t="s">
        <v>14</v>
      </c>
      <c r="AQ3" s="48"/>
      <c r="AS3" s="21">
        <v>18</v>
      </c>
      <c r="AT3" s="22" t="s">
        <v>14</v>
      </c>
      <c r="AU3" s="48"/>
      <c r="AV3" s="8" t="s">
        <v>35</v>
      </c>
      <c r="AX3" s="9" t="s">
        <v>0</v>
      </c>
      <c r="AY3" s="5"/>
      <c r="AZ3" s="5"/>
      <c r="BA3" s="5"/>
      <c r="BB3" s="5"/>
      <c r="BC3" s="6"/>
      <c r="BD3" s="6"/>
    </row>
    <row r="4" spans="1:56" x14ac:dyDescent="0.25">
      <c r="A4" s="21">
        <v>3.06</v>
      </c>
      <c r="B4" s="22" t="s">
        <v>14</v>
      </c>
      <c r="C4" s="48">
        <f>AVERAGE(A4:A5)</f>
        <v>3.06</v>
      </c>
      <c r="E4" s="21">
        <v>2.89</v>
      </c>
      <c r="F4" s="22" t="s">
        <v>13</v>
      </c>
      <c r="G4" s="48">
        <f>AVERAGE(E4:E5)</f>
        <v>2.92</v>
      </c>
      <c r="I4" s="21">
        <v>2.67</v>
      </c>
      <c r="J4" s="22" t="s">
        <v>13</v>
      </c>
      <c r="K4" s="48">
        <f>AVERAGE(I4:I5)</f>
        <v>2.75</v>
      </c>
      <c r="M4" s="21">
        <v>2.7</v>
      </c>
      <c r="N4" s="22" t="s">
        <v>14</v>
      </c>
      <c r="O4" s="48">
        <f>AVERAGE(M4:M5)</f>
        <v>2.7949999999999999</v>
      </c>
      <c r="Q4" s="21">
        <v>2.64</v>
      </c>
      <c r="R4" s="22" t="s">
        <v>13</v>
      </c>
      <c r="S4" s="48">
        <f>AVERAGE(Q4:Q5)</f>
        <v>2.6749999999999998</v>
      </c>
      <c r="U4" s="21">
        <v>2.58</v>
      </c>
      <c r="V4" s="22" t="s">
        <v>13</v>
      </c>
      <c r="W4" s="48">
        <f>AVERAGE(U4:U5)</f>
        <v>2.69</v>
      </c>
      <c r="Y4" s="21">
        <v>2.2599999999999998</v>
      </c>
      <c r="Z4" s="22" t="s">
        <v>14</v>
      </c>
      <c r="AA4" s="48">
        <f>AVERAGE(Y4:Y5)</f>
        <v>2.38</v>
      </c>
      <c r="AC4" s="21">
        <v>3.02</v>
      </c>
      <c r="AD4" s="22" t="s">
        <v>13</v>
      </c>
      <c r="AE4" s="48">
        <f>AVERAGE(AC4:AC5)</f>
        <v>3.0750000000000002</v>
      </c>
      <c r="AG4" s="21">
        <v>800000</v>
      </c>
      <c r="AH4" s="22" t="s">
        <v>13</v>
      </c>
      <c r="AI4" s="48">
        <f>AVERAGE(AG4:AG5)</f>
        <v>800000</v>
      </c>
      <c r="AK4" s="21">
        <v>1</v>
      </c>
      <c r="AL4" s="22" t="s">
        <v>14</v>
      </c>
      <c r="AM4" s="48">
        <f>AVERAGE(AK4:AK5)</f>
        <v>1</v>
      </c>
      <c r="AO4" s="21">
        <v>2016</v>
      </c>
      <c r="AP4" s="22" t="s">
        <v>13</v>
      </c>
      <c r="AQ4" s="48">
        <f>AVERAGE(AO4:AO5)</f>
        <v>2016.5</v>
      </c>
      <c r="AS4" s="21">
        <v>18</v>
      </c>
      <c r="AT4" s="22" t="s">
        <v>13</v>
      </c>
      <c r="AU4" s="48">
        <f>AVERAGE(AS4:AS5)</f>
        <v>18.5</v>
      </c>
      <c r="AV4" s="8" t="s">
        <v>22</v>
      </c>
      <c r="AX4" s="5"/>
      <c r="AY4" s="5" t="str">
        <f ca="1">CONCATENATE("&lt;=",INDIRECT(AV5&amp;2))</f>
        <v>&lt;=2,83</v>
      </c>
      <c r="AZ4" s="5">
        <f ca="1">COUNTIF(INDIRECT(AV3&amp;AV1):INDIRECT(AV3&amp;AV2),AY4)</f>
        <v>1</v>
      </c>
      <c r="BA4" s="5">
        <f ca="1">COUNTIFS(INDIRECT(AV3&amp;AV1):INDIRECT(AV3&amp;AV2),AY4,INDIRECT(AV4&amp;AV1):INDIRECT(AV4&amp;AV2),"Iya")</f>
        <v>0</v>
      </c>
      <c r="BB4" s="5">
        <f ca="1">COUNTIFS(INDIRECT(AV3&amp;AV1):INDIRECT(AV3&amp;AV2),AY4,INDIRECT(AV4&amp;AV1):INDIRECT(AV4&amp;AV2),"Tidak")</f>
        <v>1</v>
      </c>
      <c r="BC4" s="6">
        <v>0</v>
      </c>
      <c r="BD4" s="45">
        <f ca="1">BC2-(((AZ4/AZ2)*BC4)+((AZ5/AZ2)*BC5))</f>
        <v>5.2864192605425186E-2</v>
      </c>
    </row>
    <row r="5" spans="1:56" x14ac:dyDescent="0.25">
      <c r="A5" s="21">
        <v>3.06</v>
      </c>
      <c r="B5" s="22" t="s">
        <v>14</v>
      </c>
      <c r="C5" s="48"/>
      <c r="E5" s="21">
        <v>2.95</v>
      </c>
      <c r="F5" s="22" t="s">
        <v>14</v>
      </c>
      <c r="G5" s="48"/>
      <c r="I5" s="21">
        <v>2.83</v>
      </c>
      <c r="J5" s="22" t="s">
        <v>14</v>
      </c>
      <c r="K5" s="48"/>
      <c r="M5" s="21">
        <v>2.89</v>
      </c>
      <c r="N5" s="22" t="s">
        <v>13</v>
      </c>
      <c r="O5" s="48"/>
      <c r="Q5" s="21">
        <v>2.71</v>
      </c>
      <c r="R5" s="22" t="s">
        <v>14</v>
      </c>
      <c r="S5" s="48"/>
      <c r="U5" s="21">
        <v>2.8</v>
      </c>
      <c r="V5" s="22" t="s">
        <v>14</v>
      </c>
      <c r="W5" s="48"/>
      <c r="Y5" s="21">
        <v>2.5</v>
      </c>
      <c r="Z5" s="22" t="s">
        <v>14</v>
      </c>
      <c r="AA5" s="48"/>
      <c r="AC5" s="21">
        <v>3.13</v>
      </c>
      <c r="AD5" s="22" t="s">
        <v>13</v>
      </c>
      <c r="AE5" s="48"/>
      <c r="AG5" s="21">
        <v>800000</v>
      </c>
      <c r="AH5" s="22" t="s">
        <v>13</v>
      </c>
      <c r="AI5" s="48"/>
      <c r="AK5" s="21">
        <v>1</v>
      </c>
      <c r="AL5" s="22" t="s">
        <v>14</v>
      </c>
      <c r="AM5" s="48"/>
      <c r="AO5" s="21">
        <v>2017</v>
      </c>
      <c r="AP5" s="22" t="s">
        <v>13</v>
      </c>
      <c r="AQ5" s="48"/>
      <c r="AS5" s="21">
        <v>19</v>
      </c>
      <c r="AT5" s="22" t="s">
        <v>13</v>
      </c>
      <c r="AU5" s="48"/>
      <c r="AV5" s="8" t="s">
        <v>23</v>
      </c>
      <c r="AX5" s="5"/>
      <c r="AY5" s="5" t="str">
        <f ca="1">CONCATENATE("&gt;",INDIRECT(AV5&amp;2))</f>
        <v>&gt;2,83</v>
      </c>
      <c r="AZ5" s="5">
        <f ca="1">COUNTIF(INDIRECT(AV3&amp;AV1):INDIRECT(AV3&amp;AV2),AY5)</f>
        <v>20</v>
      </c>
      <c r="BA5" s="5">
        <f ca="1">COUNTIFS(INDIRECT(AV3&amp;AV1):INDIRECT(AV3&amp;AV2),AY5,INDIRECT(AV4&amp;AV1):INDIRECT(AV4&amp;AV2),"Iya")</f>
        <v>11</v>
      </c>
      <c r="BB5" s="5">
        <f ca="1">COUNTIFS(INDIRECT(AV3&amp;AV1):INDIRECT(AV3&amp;AV2),AY5,INDIRECT(AV4&amp;AV1):INDIRECT(AV4&amp;AV2),"Tidak")</f>
        <v>9</v>
      </c>
      <c r="BC5" s="6">
        <f t="shared" ref="BC5:BC24" ca="1" si="0">-(((BA5/AZ5)*IMLOG2(BA5/AZ5))+((BB5/AZ5)*IMLOG2(BB5/AZ5)))</f>
        <v>0.99277445398780828</v>
      </c>
      <c r="BD5" s="45"/>
    </row>
    <row r="6" spans="1:56" x14ac:dyDescent="0.25">
      <c r="A6" s="21">
        <v>3.16</v>
      </c>
      <c r="B6" s="22" t="s">
        <v>13</v>
      </c>
      <c r="C6" s="48">
        <f t="shared" ref="C6" si="1">AVERAGE(A6:A7)</f>
        <v>3.2</v>
      </c>
      <c r="E6" s="21">
        <v>3</v>
      </c>
      <c r="F6" s="22" t="s">
        <v>14</v>
      </c>
      <c r="G6" s="48">
        <f t="shared" ref="G6" si="2">AVERAGE(E6:E7)</f>
        <v>3.105</v>
      </c>
      <c r="I6" s="21">
        <v>2.98</v>
      </c>
      <c r="J6" s="22" t="s">
        <v>13</v>
      </c>
      <c r="K6" s="48">
        <f t="shared" ref="K6" si="3">AVERAGE(I6:I7)</f>
        <v>3.0049999999999999</v>
      </c>
      <c r="M6" s="21">
        <v>2.93</v>
      </c>
      <c r="N6" s="22" t="s">
        <v>14</v>
      </c>
      <c r="O6" s="48">
        <f t="shared" ref="O6" si="4">AVERAGE(M6:M7)</f>
        <v>2.99</v>
      </c>
      <c r="Q6" s="21">
        <v>3.05</v>
      </c>
      <c r="R6" s="22" t="s">
        <v>13</v>
      </c>
      <c r="S6" s="48">
        <f t="shared" ref="S6" si="5">AVERAGE(Q6:Q7)</f>
        <v>3.145</v>
      </c>
      <c r="U6" s="21">
        <v>2.9</v>
      </c>
      <c r="V6" s="22" t="s">
        <v>13</v>
      </c>
      <c r="W6" s="48">
        <f t="shared" ref="W6" si="6">AVERAGE(U6:U7)</f>
        <v>2.9299999999999997</v>
      </c>
      <c r="Y6" s="21">
        <v>3.25</v>
      </c>
      <c r="Z6" s="22" t="s">
        <v>13</v>
      </c>
      <c r="AA6" s="48">
        <f t="shared" ref="AA6" si="7">AVERAGE(Y6:Y7)</f>
        <v>3.31</v>
      </c>
      <c r="AC6" s="21">
        <v>3.23</v>
      </c>
      <c r="AD6" s="22" t="s">
        <v>13</v>
      </c>
      <c r="AE6" s="48">
        <f t="shared" ref="AE6" si="8">AVERAGE(AC6:AC7)</f>
        <v>3.25</v>
      </c>
      <c r="AG6" s="21">
        <v>1000000</v>
      </c>
      <c r="AH6" s="22" t="s">
        <v>14</v>
      </c>
      <c r="AI6" s="48">
        <f t="shared" ref="AI6" si="9">AVERAGE(AG6:AG7)</f>
        <v>1000000</v>
      </c>
      <c r="AK6" s="21">
        <v>3</v>
      </c>
      <c r="AL6" s="22" t="s">
        <v>14</v>
      </c>
      <c r="AM6" s="48">
        <f t="shared" ref="AM6" si="10">AVERAGE(AK6:AK7)</f>
        <v>3</v>
      </c>
      <c r="AO6" s="21">
        <v>2017</v>
      </c>
      <c r="AP6" s="22" t="s">
        <v>14</v>
      </c>
      <c r="AQ6" s="48">
        <f t="shared" ref="AQ6" si="11">AVERAGE(AO6:AO7)</f>
        <v>2017</v>
      </c>
      <c r="AS6" s="21">
        <v>19</v>
      </c>
      <c r="AT6" s="22" t="s">
        <v>13</v>
      </c>
      <c r="AU6" s="48">
        <f t="shared" ref="AU6" si="12">AVERAGE(AS6:AS7)</f>
        <v>19</v>
      </c>
      <c r="AV6" s="10">
        <f ca="1">MAX(BD4:BD25)</f>
        <v>0.13589846806268391</v>
      </c>
      <c r="AX6" s="5"/>
      <c r="AY6" s="5" t="str">
        <f ca="1">CONCATENATE("&lt;=",INDIRECT(AV5&amp;4))</f>
        <v>&lt;=3,06</v>
      </c>
      <c r="AZ6" s="5">
        <f ca="1">COUNTIF(INDIRECT(AV3&amp;AV1):INDIRECT(AV3&amp;AV2),AY6)</f>
        <v>4</v>
      </c>
      <c r="BA6" s="5">
        <f ca="1">COUNTIFS(INDIRECT(AV3&amp;AV1):INDIRECT(AV3&amp;AV2),AY6,INDIRECT(AV4&amp;AV1):INDIRECT(AV4&amp;AV2),"Iya")</f>
        <v>2</v>
      </c>
      <c r="BB6" s="5">
        <f ca="1">COUNTIFS(INDIRECT(AV3&amp;AV1):INDIRECT(AV3&amp;AV2),AY6,INDIRECT(AV4&amp;AV1):INDIRECT(AV4&amp;AV2),"Tidak")</f>
        <v>2</v>
      </c>
      <c r="BC6" s="6">
        <f t="shared" ca="1" si="0"/>
        <v>1</v>
      </c>
      <c r="BD6" s="45">
        <f ca="1">BC2-(((AZ6/AZ2)*BC6)+((AZ7/AZ2)*BC7))</f>
        <v>3.8542077119674278E-4</v>
      </c>
    </row>
    <row r="7" spans="1:56" x14ac:dyDescent="0.25">
      <c r="A7" s="21">
        <v>3.24</v>
      </c>
      <c r="B7" s="22" t="s">
        <v>13</v>
      </c>
      <c r="C7" s="48"/>
      <c r="E7" s="21">
        <v>3.21</v>
      </c>
      <c r="F7" s="22" t="s">
        <v>13</v>
      </c>
      <c r="G7" s="48"/>
      <c r="I7" s="21">
        <v>3.03</v>
      </c>
      <c r="J7" s="22" t="s">
        <v>13</v>
      </c>
      <c r="K7" s="48"/>
      <c r="M7" s="21">
        <v>3.05</v>
      </c>
      <c r="N7" s="22" t="s">
        <v>13</v>
      </c>
      <c r="O7" s="48"/>
      <c r="Q7" s="21">
        <v>3.24</v>
      </c>
      <c r="R7" s="22" t="s">
        <v>13</v>
      </c>
      <c r="S7" s="48"/>
      <c r="U7" s="21">
        <v>2.96</v>
      </c>
      <c r="V7" s="22" t="s">
        <v>14</v>
      </c>
      <c r="W7" s="48"/>
      <c r="Y7" s="21">
        <v>3.37</v>
      </c>
      <c r="Z7" s="22" t="s">
        <v>13</v>
      </c>
      <c r="AA7" s="48"/>
      <c r="AC7" s="21">
        <v>3.27</v>
      </c>
      <c r="AD7" s="22" t="s">
        <v>14</v>
      </c>
      <c r="AE7" s="48"/>
      <c r="AG7" s="21">
        <v>1000000</v>
      </c>
      <c r="AH7" s="22" t="s">
        <v>14</v>
      </c>
      <c r="AI7" s="48"/>
      <c r="AK7" s="21">
        <v>3</v>
      </c>
      <c r="AL7" s="22" t="s">
        <v>14</v>
      </c>
      <c r="AM7" s="48"/>
      <c r="AO7" s="21">
        <v>2017</v>
      </c>
      <c r="AP7" s="22" t="s">
        <v>14</v>
      </c>
      <c r="AQ7" s="48"/>
      <c r="AS7" s="21">
        <v>19</v>
      </c>
      <c r="AT7" s="22" t="s">
        <v>14</v>
      </c>
      <c r="AU7" s="48"/>
      <c r="AX7" s="5"/>
      <c r="AY7" s="5" t="str">
        <f ca="1">CONCATENATE("&gt;",INDIRECT(AV5&amp;4))</f>
        <v>&gt;3,06</v>
      </c>
      <c r="AZ7" s="5">
        <f ca="1">COUNTIF(INDIRECT(AV3&amp;AV1):INDIRECT(AV3&amp;AV2),AY7)</f>
        <v>17</v>
      </c>
      <c r="BA7" s="5">
        <f ca="1">COUNTIFS(INDIRECT(AV3&amp;AV1):INDIRECT(AV3&amp;AV2),AY7,INDIRECT(AV4&amp;AV1):INDIRECT(AV4&amp;AV2),"Iya")</f>
        <v>9</v>
      </c>
      <c r="BB7" s="5">
        <f ca="1">COUNTIFS(INDIRECT(AV3&amp;AV1):INDIRECT(AV3&amp;AV2),AY7,INDIRECT(AV4&amp;AV1):INDIRECT(AV4&amp;AV2),"Tidak")</f>
        <v>8</v>
      </c>
      <c r="BC7" s="6">
        <f t="shared" ca="1" si="0"/>
        <v>0.99750254636911539</v>
      </c>
      <c r="BD7" s="45"/>
    </row>
    <row r="8" spans="1:56" x14ac:dyDescent="0.25">
      <c r="A8" s="21">
        <v>3.29</v>
      </c>
      <c r="B8" s="22" t="s">
        <v>14</v>
      </c>
      <c r="C8" s="48">
        <f t="shared" ref="C8" si="13">AVERAGE(A8:A9)</f>
        <v>3.33</v>
      </c>
      <c r="E8" s="21">
        <v>3.21</v>
      </c>
      <c r="F8" s="22" t="s">
        <v>14</v>
      </c>
      <c r="G8" s="48">
        <f t="shared" ref="G8" si="14">AVERAGE(E8:E9)</f>
        <v>3.2450000000000001</v>
      </c>
      <c r="I8" s="21">
        <v>3.05</v>
      </c>
      <c r="J8" s="22" t="s">
        <v>13</v>
      </c>
      <c r="K8" s="48">
        <f t="shared" ref="K8" si="15">AVERAGE(I8:I9)</f>
        <v>3.1150000000000002</v>
      </c>
      <c r="M8" s="21">
        <v>3.2</v>
      </c>
      <c r="N8" s="22" t="s">
        <v>13</v>
      </c>
      <c r="O8" s="48">
        <f t="shared" ref="O8" si="16">AVERAGE(M8:M9)</f>
        <v>3.2050000000000001</v>
      </c>
      <c r="Q8" s="21">
        <v>3.26</v>
      </c>
      <c r="R8" s="22" t="s">
        <v>14</v>
      </c>
      <c r="S8" s="48">
        <f t="shared" ref="S8" si="17">AVERAGE(Q8:Q9)</f>
        <v>3.36</v>
      </c>
      <c r="U8" s="21">
        <v>3.07</v>
      </c>
      <c r="V8" s="22" t="s">
        <v>13</v>
      </c>
      <c r="W8" s="48">
        <f t="shared" ref="W8" si="18">AVERAGE(U8:U9)</f>
        <v>3.0999999999999996</v>
      </c>
      <c r="Y8" s="21">
        <v>3.48</v>
      </c>
      <c r="Z8" s="22" t="s">
        <v>13</v>
      </c>
      <c r="AA8" s="48">
        <f t="shared" ref="AA8" si="19">AVERAGE(Y8:Y9)</f>
        <v>3.49</v>
      </c>
      <c r="AC8" s="21">
        <v>3.28</v>
      </c>
      <c r="AD8" s="22" t="s">
        <v>14</v>
      </c>
      <c r="AE8" s="48">
        <f t="shared" ref="AE8" si="20">AVERAGE(AC8:AC9)</f>
        <v>3.2949999999999999</v>
      </c>
      <c r="AG8" s="21">
        <v>1000000</v>
      </c>
      <c r="AH8" s="22" t="s">
        <v>13</v>
      </c>
      <c r="AI8" s="48">
        <f t="shared" ref="AI8" si="21">AVERAGE(AG8:AG9)</f>
        <v>1100000</v>
      </c>
      <c r="AK8" s="21">
        <v>3</v>
      </c>
      <c r="AL8" s="22" t="s">
        <v>13</v>
      </c>
      <c r="AM8" s="48">
        <f t="shared" ref="AM8" si="22">AVERAGE(AK8:AK9)</f>
        <v>3</v>
      </c>
      <c r="AO8" s="21">
        <v>2017</v>
      </c>
      <c r="AP8" s="22" t="s">
        <v>14</v>
      </c>
      <c r="AQ8" s="48">
        <f t="shared" ref="AQ8" si="23">AVERAGE(AO8:AO9)</f>
        <v>2017</v>
      </c>
      <c r="AS8" s="21">
        <v>19</v>
      </c>
      <c r="AT8" s="22" t="s">
        <v>13</v>
      </c>
      <c r="AU8" s="48">
        <f t="shared" ref="AU8" si="24">AVERAGE(AS8:AS9)</f>
        <v>19</v>
      </c>
      <c r="AX8" s="5"/>
      <c r="AY8" s="5" t="str">
        <f ca="1">CONCATENATE("&lt;=",INDIRECT(AV5&amp;6))</f>
        <v>&lt;=3,2</v>
      </c>
      <c r="AZ8" s="5">
        <f ca="1">COUNTIF(INDIRECT(AV3&amp;AV1):INDIRECT(AV3&amp;AV2),AY8)</f>
        <v>5</v>
      </c>
      <c r="BA8" s="5">
        <f ca="1">COUNTIFS(INDIRECT(AV3&amp;AV1):INDIRECT(AV3&amp;AV2),AY8,INDIRECT(AV4&amp;AV1):INDIRECT(AV4&amp;AV2),"Iya")</f>
        <v>2</v>
      </c>
      <c r="BB8" s="5">
        <f ca="1">COUNTIFS(INDIRECT(AV3&amp;AV1):INDIRECT(AV3&amp;AV2),AY8,INDIRECT(AV4&amp;AV1):INDIRECT(AV4&amp;AV2),"Tidak")</f>
        <v>3</v>
      </c>
      <c r="BC8" s="6">
        <f t="shared" ca="1" si="0"/>
        <v>0.97095059445466747</v>
      </c>
      <c r="BD8" s="45">
        <f ca="1">BC2-(((AZ8/AZ2)*BC8)+((AZ9/AZ2)*BC9))</f>
        <v>1.3890172360988884E-2</v>
      </c>
    </row>
    <row r="9" spans="1:56" x14ac:dyDescent="0.25">
      <c r="A9" s="21">
        <v>3.37</v>
      </c>
      <c r="B9" s="22" t="s">
        <v>13</v>
      </c>
      <c r="C9" s="48"/>
      <c r="E9" s="21">
        <v>3.28</v>
      </c>
      <c r="F9" s="22" t="s">
        <v>14</v>
      </c>
      <c r="G9" s="48"/>
      <c r="I9" s="21">
        <v>3.18</v>
      </c>
      <c r="J9" s="22" t="s">
        <v>13</v>
      </c>
      <c r="K9" s="48"/>
      <c r="M9" s="21">
        <v>3.21</v>
      </c>
      <c r="N9" s="22" t="s">
        <v>14</v>
      </c>
      <c r="O9" s="48"/>
      <c r="Q9" s="21">
        <v>3.46</v>
      </c>
      <c r="R9" s="22" t="s">
        <v>14</v>
      </c>
      <c r="S9" s="48"/>
      <c r="U9" s="21">
        <v>3.13</v>
      </c>
      <c r="V9" s="22" t="s">
        <v>13</v>
      </c>
      <c r="W9" s="48"/>
      <c r="Y9" s="21">
        <v>3.5</v>
      </c>
      <c r="Z9" s="22" t="s">
        <v>13</v>
      </c>
      <c r="AA9" s="48"/>
      <c r="AC9" s="21">
        <v>3.31</v>
      </c>
      <c r="AD9" s="22" t="s">
        <v>13</v>
      </c>
      <c r="AE9" s="48"/>
      <c r="AG9" s="21">
        <v>1200000</v>
      </c>
      <c r="AH9" s="22" t="s">
        <v>14</v>
      </c>
      <c r="AI9" s="48"/>
      <c r="AK9" s="21">
        <v>3</v>
      </c>
      <c r="AL9" s="22" t="s">
        <v>14</v>
      </c>
      <c r="AM9" s="48"/>
      <c r="AO9" s="21">
        <v>2017</v>
      </c>
      <c r="AP9" s="22" t="s">
        <v>13</v>
      </c>
      <c r="AQ9" s="48"/>
      <c r="AS9" s="21">
        <v>19</v>
      </c>
      <c r="AT9" s="22" t="s">
        <v>13</v>
      </c>
      <c r="AU9" s="48"/>
      <c r="AX9" s="5"/>
      <c r="AY9" s="5" t="str">
        <f ca="1">CONCATENATE("&gt;",INDIRECT(AV5&amp;6))</f>
        <v>&gt;3,2</v>
      </c>
      <c r="AZ9" s="5">
        <f ca="1">COUNTIF(INDIRECT(AV3&amp;AV1):INDIRECT(AV3&amp;AV2),AY9)</f>
        <v>16</v>
      </c>
      <c r="BA9" s="5">
        <f ca="1">COUNTIFS(INDIRECT(AV3&amp;AV1):INDIRECT(AV3&amp;AV2),AY9,INDIRECT(AV4&amp;AV1):INDIRECT(AV4&amp;AV2),"Iya")</f>
        <v>9</v>
      </c>
      <c r="BB9" s="5">
        <f ca="1">COUNTIFS(INDIRECT(AV3&amp;AV1):INDIRECT(AV3&amp;AV2),AY9,INDIRECT(AV4&amp;AV1):INDIRECT(AV4&amp;AV2),"Tidak")</f>
        <v>7</v>
      </c>
      <c r="BC9" s="6">
        <f t="shared" ca="1" si="0"/>
        <v>0.98869940828849945</v>
      </c>
      <c r="BD9" s="45"/>
    </row>
    <row r="10" spans="1:56" x14ac:dyDescent="0.25">
      <c r="A10" s="21">
        <v>3.38</v>
      </c>
      <c r="B10" s="22" t="s">
        <v>13</v>
      </c>
      <c r="C10" s="48">
        <f t="shared" ref="C10" si="25">AVERAGE(A10:A11)</f>
        <v>3.38</v>
      </c>
      <c r="E10" s="21">
        <v>3.28</v>
      </c>
      <c r="F10" s="22" t="s">
        <v>13</v>
      </c>
      <c r="G10" s="48">
        <f t="shared" ref="G10" si="26">AVERAGE(E10:E11)</f>
        <v>3.29</v>
      </c>
      <c r="I10" s="21">
        <v>3.28</v>
      </c>
      <c r="J10" s="22" t="s">
        <v>13</v>
      </c>
      <c r="K10" s="48">
        <f t="shared" ref="K10" si="27">AVERAGE(I10:I11)</f>
        <v>3.415</v>
      </c>
      <c r="M10" s="21">
        <v>3.31</v>
      </c>
      <c r="N10" s="22" t="s">
        <v>14</v>
      </c>
      <c r="O10" s="48">
        <f t="shared" ref="O10" si="28">AVERAGE(M10:M11)</f>
        <v>3.3200000000000003</v>
      </c>
      <c r="Q10" s="21">
        <v>3.48</v>
      </c>
      <c r="R10" s="22" t="s">
        <v>13</v>
      </c>
      <c r="S10" s="48">
        <f t="shared" ref="S10" si="29">AVERAGE(Q10:Q11)</f>
        <v>3.5049999999999999</v>
      </c>
      <c r="U10" s="21">
        <v>3.39</v>
      </c>
      <c r="V10" s="22" t="s">
        <v>14</v>
      </c>
      <c r="W10" s="48">
        <f t="shared" ref="W10" si="30">AVERAGE(U10:U11)</f>
        <v>3.39</v>
      </c>
      <c r="Y10" s="21">
        <v>3.53</v>
      </c>
      <c r="Z10" s="22" t="s">
        <v>14</v>
      </c>
      <c r="AA10" s="48">
        <f t="shared" ref="AA10" si="31">AVERAGE(Y10:Y11)</f>
        <v>3.53</v>
      </c>
      <c r="AC10" s="21">
        <v>3.34</v>
      </c>
      <c r="AD10" s="22" t="s">
        <v>14</v>
      </c>
      <c r="AE10" s="48">
        <f t="shared" ref="AE10" si="32">AVERAGE(AC10:AC11)</f>
        <v>3.36</v>
      </c>
      <c r="AG10" s="21">
        <v>1200000</v>
      </c>
      <c r="AH10" s="22" t="s">
        <v>14</v>
      </c>
      <c r="AI10" s="48">
        <f t="shared" ref="AI10" si="33">AVERAGE(AG10:AG11)</f>
        <v>1200000</v>
      </c>
      <c r="AK10" s="21">
        <v>3</v>
      </c>
      <c r="AL10" s="22" t="s">
        <v>14</v>
      </c>
      <c r="AM10" s="48">
        <f t="shared" ref="AM10" si="34">AVERAGE(AK10:AK11)</f>
        <v>3</v>
      </c>
      <c r="AO10" s="21">
        <v>2017</v>
      </c>
      <c r="AP10" s="22" t="s">
        <v>13</v>
      </c>
      <c r="AQ10" s="48">
        <f t="shared" ref="AQ10" si="35">AVERAGE(AO10:AO11)</f>
        <v>2017</v>
      </c>
      <c r="AS10" s="21">
        <v>19</v>
      </c>
      <c r="AT10" s="22" t="s">
        <v>14</v>
      </c>
      <c r="AU10" s="48">
        <f t="shared" ref="AU10" si="36">AVERAGE(AS10:AS11)</f>
        <v>19</v>
      </c>
      <c r="AX10" s="5"/>
      <c r="AY10" s="5" t="str">
        <f ca="1">CONCATENATE("&lt;=",INDIRECT(AV5&amp;8))</f>
        <v>&lt;=3,33</v>
      </c>
      <c r="AZ10" s="5">
        <f ca="1">COUNTIF(INDIRECT(AV3&amp;AV1):INDIRECT(AV3&amp;AV2),AY10)</f>
        <v>7</v>
      </c>
      <c r="BA10" s="5">
        <f ca="1">COUNTIFS(INDIRECT(AV3&amp;AV1):INDIRECT(AV3&amp;AV2),AY10,INDIRECT(AV4&amp;AV1):INDIRECT(AV4&amp;AV2),"Iya")</f>
        <v>3</v>
      </c>
      <c r="BB10" s="5">
        <f ca="1">COUNTIFS(INDIRECT(AV3&amp;AV1):INDIRECT(AV3&amp;AV2),AY10,INDIRECT(AV4&amp;AV1):INDIRECT(AV4&amp;AV2),"Tidak")</f>
        <v>4</v>
      </c>
      <c r="BC10" s="6">
        <f t="shared" ca="1" si="0"/>
        <v>0.9852281360342523</v>
      </c>
      <c r="BD10" s="45">
        <f ca="1">BC2-(((AZ10/AZ2)*BC10)+((AZ11/AZ2)*BC11))</f>
        <v>1.3135536559561789E-2</v>
      </c>
    </row>
    <row r="11" spans="1:56" x14ac:dyDescent="0.25">
      <c r="A11" s="21">
        <v>3.38</v>
      </c>
      <c r="B11" s="22" t="s">
        <v>13</v>
      </c>
      <c r="C11" s="48"/>
      <c r="E11" s="21">
        <v>3.3</v>
      </c>
      <c r="F11" s="22" t="s">
        <v>13</v>
      </c>
      <c r="G11" s="48"/>
      <c r="I11" s="21">
        <v>3.55</v>
      </c>
      <c r="J11" s="22" t="s">
        <v>13</v>
      </c>
      <c r="K11" s="48"/>
      <c r="M11" s="21">
        <v>3.33</v>
      </c>
      <c r="N11" s="22" t="s">
        <v>13</v>
      </c>
      <c r="O11" s="48"/>
      <c r="Q11" s="21">
        <v>3.53</v>
      </c>
      <c r="R11" s="22" t="s">
        <v>14</v>
      </c>
      <c r="S11" s="48"/>
      <c r="U11" s="21">
        <v>3.39</v>
      </c>
      <c r="V11" s="22" t="s">
        <v>13</v>
      </c>
      <c r="W11" s="48"/>
      <c r="Y11" s="21">
        <v>3.53</v>
      </c>
      <c r="Z11" s="22" t="s">
        <v>13</v>
      </c>
      <c r="AA11" s="48"/>
      <c r="AC11" s="21">
        <v>3.38</v>
      </c>
      <c r="AD11" s="22" t="s">
        <v>13</v>
      </c>
      <c r="AE11" s="48"/>
      <c r="AG11" s="21">
        <v>1200000</v>
      </c>
      <c r="AH11" s="22" t="s">
        <v>14</v>
      </c>
      <c r="AI11" s="48"/>
      <c r="AK11" s="21">
        <v>3</v>
      </c>
      <c r="AL11" s="22" t="s">
        <v>13</v>
      </c>
      <c r="AM11" s="48"/>
      <c r="AO11" s="21">
        <v>2017</v>
      </c>
      <c r="AP11" s="22" t="s">
        <v>13</v>
      </c>
      <c r="AQ11" s="48"/>
      <c r="AS11" s="21">
        <v>19</v>
      </c>
      <c r="AT11" s="22" t="s">
        <v>14</v>
      </c>
      <c r="AU11" s="48"/>
      <c r="AX11" s="5"/>
      <c r="AY11" s="5" t="str">
        <f ca="1">CONCATENATE("&gt;",INDIRECT(AV5&amp;8))</f>
        <v>&gt;3,33</v>
      </c>
      <c r="AZ11" s="5">
        <f ca="1">COUNTIF(INDIRECT(AV3&amp;AV1):INDIRECT(AV3&amp;AV2),AY11)</f>
        <v>14</v>
      </c>
      <c r="BA11" s="5">
        <f ca="1">COUNTIFS(INDIRECT(AV3&amp;AV1):INDIRECT(AV3&amp;AV2),AY11,INDIRECT(AV4&amp;AV1):INDIRECT(AV4&amp;AV2),"Iya")</f>
        <v>8</v>
      </c>
      <c r="BB11" s="5">
        <f ca="1">COUNTIFS(INDIRECT(AV3&amp;AV1):INDIRECT(AV3&amp;AV2),AY11,INDIRECT(AV4&amp;AV1):INDIRECT(AV4&amp;AV2),"Tidak")</f>
        <v>6</v>
      </c>
      <c r="BC11" s="6">
        <f t="shared" ca="1" si="0"/>
        <v>0.9852281360342523</v>
      </c>
      <c r="BD11" s="45"/>
    </row>
    <row r="12" spans="1:56" x14ac:dyDescent="0.25">
      <c r="A12" s="21">
        <v>3.47</v>
      </c>
      <c r="B12" s="22" t="s">
        <v>14</v>
      </c>
      <c r="C12" s="48">
        <f t="shared" ref="C12" si="37">AVERAGE(A12:A13)</f>
        <v>3.5300000000000002</v>
      </c>
      <c r="E12" s="21">
        <v>3.34</v>
      </c>
      <c r="F12" s="22" t="s">
        <v>14</v>
      </c>
      <c r="G12" s="48">
        <f t="shared" ref="G12" si="38">AVERAGE(E12:E13)</f>
        <v>3.3449999999999998</v>
      </c>
      <c r="I12" s="21">
        <v>3.57</v>
      </c>
      <c r="J12" s="22" t="s">
        <v>13</v>
      </c>
      <c r="K12" s="48">
        <f t="shared" ref="K12" si="39">AVERAGE(I12:I13)</f>
        <v>3.5999999999999996</v>
      </c>
      <c r="M12" s="21">
        <v>3.33</v>
      </c>
      <c r="N12" s="22" t="s">
        <v>14</v>
      </c>
      <c r="O12" s="48">
        <f t="shared" ref="O12" si="40">AVERAGE(M12:M13)</f>
        <v>3.3650000000000002</v>
      </c>
      <c r="Q12" s="21">
        <v>3.59</v>
      </c>
      <c r="R12" s="22" t="s">
        <v>13</v>
      </c>
      <c r="S12" s="48">
        <f t="shared" ref="S12" si="41">AVERAGE(Q12:Q13)</f>
        <v>3.63</v>
      </c>
      <c r="U12" s="21">
        <v>3.39</v>
      </c>
      <c r="V12" s="22" t="s">
        <v>13</v>
      </c>
      <c r="W12" s="48">
        <f t="shared" ref="W12" si="42">AVERAGE(U12:U13)</f>
        <v>3.39</v>
      </c>
      <c r="Y12" s="21">
        <v>3.53</v>
      </c>
      <c r="Z12" s="22" t="s">
        <v>13</v>
      </c>
      <c r="AA12" s="48">
        <f t="shared" ref="AA12" si="43">AVERAGE(Y12:Y13)</f>
        <v>3.53</v>
      </c>
      <c r="AC12" s="21">
        <v>3.4</v>
      </c>
      <c r="AD12" s="22" t="s">
        <v>14</v>
      </c>
      <c r="AE12" s="48">
        <f t="shared" ref="AE12" si="44">AVERAGE(AC12:AC13)</f>
        <v>3.4249999999999998</v>
      </c>
      <c r="AG12" s="21">
        <v>1200000</v>
      </c>
      <c r="AH12" s="22" t="s">
        <v>14</v>
      </c>
      <c r="AI12" s="48">
        <f t="shared" ref="AI12" si="45">AVERAGE(AG12:AG13)</f>
        <v>1350000</v>
      </c>
      <c r="AK12" s="21">
        <v>3</v>
      </c>
      <c r="AL12" s="22" t="s">
        <v>13</v>
      </c>
      <c r="AM12" s="48">
        <f t="shared" ref="AM12" si="46">AVERAGE(AK12:AK13)</f>
        <v>3</v>
      </c>
      <c r="AO12" s="21">
        <v>2017</v>
      </c>
      <c r="AP12" s="22" t="s">
        <v>14</v>
      </c>
      <c r="AQ12" s="48">
        <f t="shared" ref="AQ12" si="47">AVERAGE(AO12:AO13)</f>
        <v>2017</v>
      </c>
      <c r="AS12" s="21">
        <v>19</v>
      </c>
      <c r="AT12" s="22" t="s">
        <v>13</v>
      </c>
      <c r="AU12" s="48">
        <f t="shared" ref="AU12" si="48">AVERAGE(AS12:AS13)</f>
        <v>19</v>
      </c>
      <c r="AX12" s="5"/>
      <c r="AY12" s="9" t="str">
        <f ca="1">CONCATENATE("&lt;=",INDIRECT(AV5&amp;10))</f>
        <v>&lt;=3,38</v>
      </c>
      <c r="AZ12" s="5">
        <f ca="1">COUNTIF(INDIRECT(AV3&amp;AV1):INDIRECT(AV3&amp;AV2),AY12)</f>
        <v>10</v>
      </c>
      <c r="BA12" s="5">
        <f ca="1">COUNTIFS(INDIRECT(AV3&amp;AV1):INDIRECT(AV3&amp;AV2),AY12,INDIRECT(AV4&amp;AV1):INDIRECT(AV4&amp;AV2),"Iya")</f>
        <v>3</v>
      </c>
      <c r="BB12" s="5">
        <f ca="1">COUNTIFS(INDIRECT(AV3&amp;AV1):INDIRECT(AV3&amp;AV2),AY12,INDIRECT(AV4&amp;AV1):INDIRECT(AV4&amp;AV2),"Tidak")</f>
        <v>7</v>
      </c>
      <c r="BC12" s="6">
        <f t="shared" ca="1" si="0"/>
        <v>0.88129089923069359</v>
      </c>
      <c r="BD12" s="43">
        <f ca="1">BC2-(((AZ12/AZ2)*BC12)+((AZ13/AZ2)*BC13))</f>
        <v>0.13589846806268391</v>
      </c>
    </row>
    <row r="13" spans="1:56" x14ac:dyDescent="0.25">
      <c r="A13" s="21">
        <v>3.59</v>
      </c>
      <c r="B13" s="22" t="s">
        <v>14</v>
      </c>
      <c r="C13" s="48"/>
      <c r="E13" s="21">
        <v>3.35</v>
      </c>
      <c r="F13" s="22" t="s">
        <v>14</v>
      </c>
      <c r="G13" s="48"/>
      <c r="I13" s="21">
        <v>3.63</v>
      </c>
      <c r="J13" s="22" t="s">
        <v>14</v>
      </c>
      <c r="K13" s="48"/>
      <c r="M13" s="21">
        <v>3.4</v>
      </c>
      <c r="N13" s="22" t="s">
        <v>13</v>
      </c>
      <c r="O13" s="48"/>
      <c r="Q13" s="21">
        <v>3.67</v>
      </c>
      <c r="R13" s="22" t="s">
        <v>13</v>
      </c>
      <c r="S13" s="48"/>
      <c r="U13" s="21">
        <v>3.39</v>
      </c>
      <c r="V13" s="22" t="s">
        <v>13</v>
      </c>
      <c r="W13" s="48"/>
      <c r="Y13" s="21">
        <v>3.53</v>
      </c>
      <c r="Z13" s="22" t="s">
        <v>13</v>
      </c>
      <c r="AA13" s="48"/>
      <c r="AC13" s="21">
        <v>3.45</v>
      </c>
      <c r="AD13" s="22" t="s">
        <v>13</v>
      </c>
      <c r="AE13" s="48"/>
      <c r="AG13" s="21">
        <v>1500000</v>
      </c>
      <c r="AH13" s="22" t="s">
        <v>14</v>
      </c>
      <c r="AI13" s="48"/>
      <c r="AK13" s="21">
        <v>3</v>
      </c>
      <c r="AL13" s="22" t="s">
        <v>13</v>
      </c>
      <c r="AM13" s="48"/>
      <c r="AO13" s="21">
        <v>2017</v>
      </c>
      <c r="AP13" s="22" t="s">
        <v>14</v>
      </c>
      <c r="AQ13" s="48"/>
      <c r="AS13" s="21">
        <v>19</v>
      </c>
      <c r="AT13" s="22" t="s">
        <v>14</v>
      </c>
      <c r="AU13" s="48"/>
      <c r="AX13" s="5"/>
      <c r="AY13" s="9" t="str">
        <f ca="1">CONCATENATE("&gt;",INDIRECT(AV5&amp;10))</f>
        <v>&gt;3,38</v>
      </c>
      <c r="AZ13" s="5">
        <f ca="1">COUNTIF(INDIRECT(AV3&amp;AV1):INDIRECT(AV3&amp;AV2),AY13)</f>
        <v>11</v>
      </c>
      <c r="BA13" s="5">
        <f ca="1">COUNTIFS(INDIRECT(AV3&amp;AV1):INDIRECT(AV3&amp;AV2),AY13,INDIRECT(AV4&amp;AV1):INDIRECT(AV4&amp;AV2),"Iya")</f>
        <v>8</v>
      </c>
      <c r="BB13" s="5">
        <f ca="1">COUNTIFS(INDIRECT(AV3&amp;AV1):INDIRECT(AV3&amp;AV2),AY13,INDIRECT(AV4&amp;AV1):INDIRECT(AV4&amp;AV2),"Tidak")</f>
        <v>3</v>
      </c>
      <c r="BC13" s="6">
        <f t="shared" ca="1" si="0"/>
        <v>0.84535093662243588</v>
      </c>
      <c r="BD13" s="43"/>
    </row>
    <row r="14" spans="1:56" x14ac:dyDescent="0.25">
      <c r="A14" s="21">
        <v>3.64</v>
      </c>
      <c r="B14" s="22" t="s">
        <v>13</v>
      </c>
      <c r="C14" s="48">
        <f t="shared" ref="C14" si="49">AVERAGE(A14:A15)</f>
        <v>3.6749999999999998</v>
      </c>
      <c r="E14" s="21">
        <v>3.38</v>
      </c>
      <c r="F14" s="22" t="s">
        <v>13</v>
      </c>
      <c r="G14" s="48">
        <f t="shared" ref="G14" si="50">AVERAGE(E14:E15)</f>
        <v>3.4</v>
      </c>
      <c r="I14" s="21">
        <v>3.64</v>
      </c>
      <c r="J14" s="22" t="s">
        <v>14</v>
      </c>
      <c r="K14" s="48">
        <f t="shared" ref="K14" si="51">AVERAGE(I14:I15)</f>
        <v>3.67</v>
      </c>
      <c r="M14" s="21">
        <v>3.43</v>
      </c>
      <c r="N14" s="22" t="s">
        <v>13</v>
      </c>
      <c r="O14" s="48">
        <f t="shared" ref="O14" si="52">AVERAGE(M14:M15)</f>
        <v>3.4649999999999999</v>
      </c>
      <c r="Q14" s="21">
        <v>3.69</v>
      </c>
      <c r="R14" s="22" t="s">
        <v>14</v>
      </c>
      <c r="S14" s="48">
        <f t="shared" ref="S14" si="53">AVERAGE(Q14:Q15)</f>
        <v>3.6950000000000003</v>
      </c>
      <c r="U14" s="21">
        <v>3.39</v>
      </c>
      <c r="V14" s="22" t="s">
        <v>13</v>
      </c>
      <c r="W14" s="48">
        <f t="shared" ref="W14" si="54">AVERAGE(U14:U15)</f>
        <v>3.39</v>
      </c>
      <c r="Y14" s="21">
        <v>3.53</v>
      </c>
      <c r="Z14" s="22" t="s">
        <v>13</v>
      </c>
      <c r="AA14" s="48">
        <f t="shared" ref="AA14" si="55">AVERAGE(Y14:Y15)</f>
        <v>3.53</v>
      </c>
      <c r="AC14" s="21">
        <v>3.49</v>
      </c>
      <c r="AD14" s="22" t="s">
        <v>13</v>
      </c>
      <c r="AE14" s="48">
        <f t="shared" ref="AE14" si="56">AVERAGE(AC14:AC15)</f>
        <v>3.52</v>
      </c>
      <c r="AG14" s="21">
        <v>2000000</v>
      </c>
      <c r="AH14" s="22" t="s">
        <v>14</v>
      </c>
      <c r="AI14" s="48">
        <f t="shared" ref="AI14" si="57">AVERAGE(AG14:AG15)</f>
        <v>2250000</v>
      </c>
      <c r="AK14" s="21">
        <v>3</v>
      </c>
      <c r="AL14" s="22" t="s">
        <v>13</v>
      </c>
      <c r="AM14" s="48">
        <f t="shared" ref="AM14" si="58">AVERAGE(AK14:AK15)</f>
        <v>3.5</v>
      </c>
      <c r="AO14" s="21">
        <v>2017</v>
      </c>
      <c r="AP14" s="22" t="s">
        <v>14</v>
      </c>
      <c r="AQ14" s="48">
        <f t="shared" ref="AQ14" si="59">AVERAGE(AO14:AO15)</f>
        <v>2017</v>
      </c>
      <c r="AS14" s="21">
        <v>19</v>
      </c>
      <c r="AT14" s="22" t="s">
        <v>13</v>
      </c>
      <c r="AU14" s="48">
        <f t="shared" ref="AU14" si="60">AVERAGE(AS14:AS15)</f>
        <v>19</v>
      </c>
      <c r="AX14" s="5"/>
      <c r="AY14" s="5" t="str">
        <f ca="1">CONCATENATE("&lt;=",INDIRECT(AV5&amp;12))</f>
        <v>&lt;=3,53</v>
      </c>
      <c r="AZ14" s="5">
        <f ca="1">COUNTIF(INDIRECT(AV3&amp;AV1):INDIRECT(AV3&amp;AV2),AY14)</f>
        <v>11</v>
      </c>
      <c r="BA14" s="5">
        <f ca="1">COUNTIFS(INDIRECT(AV3&amp;AV1):INDIRECT(AV3&amp;AV2),AY14,INDIRECT(AV4&amp;AV1):INDIRECT(AV4&amp;AV2),"Iya")</f>
        <v>4</v>
      </c>
      <c r="BB14" s="5">
        <f ca="1">COUNTIFS(INDIRECT(AV3&amp;AV1):INDIRECT(AV3&amp;AV2),AY14,INDIRECT(AV4&amp;AV1):INDIRECT(AV4&amp;AV2),"Tidak")</f>
        <v>7</v>
      </c>
      <c r="BC14" s="6">
        <f t="shared" ca="1" si="0"/>
        <v>0.9456603046006411</v>
      </c>
      <c r="BD14" s="45">
        <f ca="1">BC2-(((AZ14/AZ2)*BC14)+((AZ15/AZ2)*BC15))</f>
        <v>8.3355465788386041E-2</v>
      </c>
    </row>
    <row r="15" spans="1:56" x14ac:dyDescent="0.25">
      <c r="A15" s="21">
        <v>3.71</v>
      </c>
      <c r="B15" s="22" t="s">
        <v>14</v>
      </c>
      <c r="C15" s="48"/>
      <c r="E15" s="21">
        <v>3.42</v>
      </c>
      <c r="F15" s="22" t="s">
        <v>13</v>
      </c>
      <c r="G15" s="48"/>
      <c r="I15" s="21">
        <v>3.7</v>
      </c>
      <c r="J15" s="22" t="s">
        <v>14</v>
      </c>
      <c r="K15" s="48"/>
      <c r="M15" s="21">
        <v>3.5</v>
      </c>
      <c r="N15" s="22" t="s">
        <v>13</v>
      </c>
      <c r="O15" s="48"/>
      <c r="Q15" s="21">
        <v>3.7</v>
      </c>
      <c r="R15" s="22" t="s">
        <v>14</v>
      </c>
      <c r="S15" s="48"/>
      <c r="U15" s="21">
        <v>3.39</v>
      </c>
      <c r="V15" s="22" t="s">
        <v>14</v>
      </c>
      <c r="W15" s="48"/>
      <c r="Y15" s="21">
        <v>3.53</v>
      </c>
      <c r="Z15" s="22" t="s">
        <v>14</v>
      </c>
      <c r="AA15" s="48"/>
      <c r="AC15" s="21">
        <v>3.55</v>
      </c>
      <c r="AD15" s="22" t="s">
        <v>14</v>
      </c>
      <c r="AE15" s="48"/>
      <c r="AG15" s="21">
        <v>2500000</v>
      </c>
      <c r="AH15" s="22" t="s">
        <v>14</v>
      </c>
      <c r="AI15" s="48"/>
      <c r="AK15" s="21">
        <v>4</v>
      </c>
      <c r="AL15" s="22" t="s">
        <v>13</v>
      </c>
      <c r="AM15" s="48"/>
      <c r="AO15" s="21">
        <v>2017</v>
      </c>
      <c r="AP15" s="22" t="s">
        <v>14</v>
      </c>
      <c r="AQ15" s="48"/>
      <c r="AS15" s="21">
        <v>19</v>
      </c>
      <c r="AT15" s="22" t="s">
        <v>13</v>
      </c>
      <c r="AU15" s="48"/>
      <c r="AX15" s="5"/>
      <c r="AY15" s="5" t="str">
        <f ca="1">CONCATENATE("&gt;",INDIRECT(AV5&amp;12))</f>
        <v>&gt;3,53</v>
      </c>
      <c r="AZ15" s="5">
        <f ca="1">COUNTIF(INDIRECT(AV3&amp;AV1):INDIRECT(AV3&amp;AV2),AY15)</f>
        <v>10</v>
      </c>
      <c r="BA15" s="5">
        <f ca="1">COUNTIFS(INDIRECT(AV3&amp;AV1):INDIRECT(AV3&amp;AV2),AY15,INDIRECT(AV4&amp;AV1):INDIRECT(AV4&amp;AV2),"Iya")</f>
        <v>7</v>
      </c>
      <c r="BB15" s="5">
        <f ca="1">COUNTIFS(INDIRECT(AV3&amp;AV1):INDIRECT(AV3&amp;AV2),AY15,INDIRECT(AV4&amp;AV1):INDIRECT(AV4&amp;AV2),"Tidak")</f>
        <v>3</v>
      </c>
      <c r="BC15" s="6">
        <f t="shared" ca="1" si="0"/>
        <v>0.88129089923069359</v>
      </c>
      <c r="BD15" s="45"/>
    </row>
    <row r="16" spans="1:56" x14ac:dyDescent="0.25">
      <c r="A16" s="21">
        <v>3.75</v>
      </c>
      <c r="B16" s="22" t="s">
        <v>14</v>
      </c>
      <c r="C16" s="48">
        <f>AVERAGE(A16:A17)</f>
        <v>3.7549999999999999</v>
      </c>
      <c r="E16" s="21">
        <v>3.47</v>
      </c>
      <c r="F16" s="22" t="s">
        <v>14</v>
      </c>
      <c r="G16" s="48">
        <f>AVERAGE(E16:E17)</f>
        <v>3.5150000000000001</v>
      </c>
      <c r="I16" s="21">
        <v>3.73</v>
      </c>
      <c r="J16" s="22" t="s">
        <v>14</v>
      </c>
      <c r="K16" s="48">
        <f>AVERAGE(I16:I17)</f>
        <v>3.7350000000000003</v>
      </c>
      <c r="M16" s="21">
        <v>3.52</v>
      </c>
      <c r="N16" s="22" t="s">
        <v>13</v>
      </c>
      <c r="O16" s="48">
        <f>AVERAGE(M16:M17)</f>
        <v>3.55</v>
      </c>
      <c r="Q16" s="21">
        <v>3.75</v>
      </c>
      <c r="R16" s="22" t="s">
        <v>13</v>
      </c>
      <c r="S16" s="48">
        <f>AVERAGE(Q16:Q17)</f>
        <v>3.75</v>
      </c>
      <c r="U16" s="21">
        <v>3.39</v>
      </c>
      <c r="V16" s="22" t="s">
        <v>14</v>
      </c>
      <c r="W16" s="48">
        <f>AVERAGE(U16:U17)</f>
        <v>3.4699999999999998</v>
      </c>
      <c r="Y16" s="21">
        <v>3.53</v>
      </c>
      <c r="Z16" s="22" t="s">
        <v>14</v>
      </c>
      <c r="AA16" s="48">
        <f>AVERAGE(Y16:Y17)</f>
        <v>3.6549999999999998</v>
      </c>
      <c r="AC16" s="21">
        <v>3.58</v>
      </c>
      <c r="AD16" s="22" t="s">
        <v>13</v>
      </c>
      <c r="AE16" s="48">
        <f>AVERAGE(AC16:AC17)</f>
        <v>3.6</v>
      </c>
      <c r="AG16" s="21">
        <v>2700000</v>
      </c>
      <c r="AH16" s="22" t="s">
        <v>14</v>
      </c>
      <c r="AI16" s="48">
        <f>AVERAGE(AG16:AG17)</f>
        <v>2850000</v>
      </c>
      <c r="AK16" s="21">
        <v>4</v>
      </c>
      <c r="AL16" s="22" t="s">
        <v>14</v>
      </c>
      <c r="AM16" s="48">
        <f>AVERAGE(AK16:AK17)</f>
        <v>4</v>
      </c>
      <c r="AO16" s="21">
        <v>2018</v>
      </c>
      <c r="AP16" s="22" t="s">
        <v>13</v>
      </c>
      <c r="AQ16" s="48">
        <f>AVERAGE(AO16:AO17)</f>
        <v>2018</v>
      </c>
      <c r="AS16" s="21">
        <v>20</v>
      </c>
      <c r="AT16" s="22" t="s">
        <v>14</v>
      </c>
      <c r="AU16" s="48">
        <f>AVERAGE(AS16:AS17)</f>
        <v>20</v>
      </c>
      <c r="AX16" s="5"/>
      <c r="AY16" s="5" t="str">
        <f ca="1">CONCATENATE("&lt;=",INDIRECT(AV5&amp;14))</f>
        <v>&lt;=3,675</v>
      </c>
      <c r="AZ16" s="5">
        <f ca="1">COUNTIF(INDIRECT(AV3&amp;AV1):INDIRECT(AV3&amp;AV2),AY16)</f>
        <v>13</v>
      </c>
      <c r="BA16" s="5">
        <f ca="1">COUNTIFS(INDIRECT(AV3&amp;AV1):INDIRECT(AV3&amp;AV2),AY16,INDIRECT(AV4&amp;AV1):INDIRECT(AV4&amp;AV2),"Iya")</f>
        <v>5</v>
      </c>
      <c r="BB16" s="5">
        <f ca="1">COUNTIFS(INDIRECT(AV3&amp;AV1):INDIRECT(AV3&amp;AV2),AY16,INDIRECT(AV4&amp;AV1):INDIRECT(AV4&amp;AV2),"Tidak")</f>
        <v>8</v>
      </c>
      <c r="BC16" s="6">
        <f t="shared" ca="1" si="0"/>
        <v>0.96123660472287598</v>
      </c>
      <c r="BD16" s="45">
        <f ca="1">BC2-(((AZ16/AZ2)*BC16)+((AZ17/AZ2)*BC17))</f>
        <v>9.4254107971411538E-2</v>
      </c>
    </row>
    <row r="17" spans="1:56" x14ac:dyDescent="0.25">
      <c r="A17" s="21">
        <v>3.76</v>
      </c>
      <c r="B17" s="22" t="s">
        <v>13</v>
      </c>
      <c r="C17" s="48"/>
      <c r="E17" s="21">
        <v>3.56</v>
      </c>
      <c r="F17" s="22" t="s">
        <v>14</v>
      </c>
      <c r="G17" s="48"/>
      <c r="I17" s="21">
        <v>3.74</v>
      </c>
      <c r="J17" s="22" t="s">
        <v>13</v>
      </c>
      <c r="K17" s="48"/>
      <c r="M17" s="21">
        <v>3.58</v>
      </c>
      <c r="N17" s="22" t="s">
        <v>14</v>
      </c>
      <c r="O17" s="48"/>
      <c r="Q17" s="21">
        <v>3.75</v>
      </c>
      <c r="R17" s="22" t="s">
        <v>13</v>
      </c>
      <c r="S17" s="48"/>
      <c r="U17" s="21">
        <v>3.55</v>
      </c>
      <c r="V17" s="22" t="s">
        <v>14</v>
      </c>
      <c r="W17" s="48"/>
      <c r="Y17" s="21">
        <v>3.78</v>
      </c>
      <c r="Z17" s="22" t="s">
        <v>14</v>
      </c>
      <c r="AA17" s="48"/>
      <c r="AC17" s="21">
        <v>3.62</v>
      </c>
      <c r="AD17" s="22" t="s">
        <v>14</v>
      </c>
      <c r="AE17" s="48"/>
      <c r="AG17" s="21">
        <v>3000000</v>
      </c>
      <c r="AH17" s="22" t="s">
        <v>13</v>
      </c>
      <c r="AI17" s="48"/>
      <c r="AK17" s="21">
        <v>4</v>
      </c>
      <c r="AL17" s="22" t="s">
        <v>14</v>
      </c>
      <c r="AM17" s="48"/>
      <c r="AO17" s="21">
        <v>2018</v>
      </c>
      <c r="AP17" s="22" t="s">
        <v>14</v>
      </c>
      <c r="AQ17" s="48"/>
      <c r="AS17" s="21">
        <v>20</v>
      </c>
      <c r="AT17" s="22" t="s">
        <v>14</v>
      </c>
      <c r="AU17" s="48"/>
      <c r="AX17" s="5"/>
      <c r="AY17" s="5" t="str">
        <f ca="1">CONCATENATE("&gt;",INDIRECT(AV5&amp;14))</f>
        <v>&gt;3,675</v>
      </c>
      <c r="AZ17" s="5">
        <f ca="1">COUNTIF(INDIRECT(AV3&amp;AV1):INDIRECT(AV3&amp;AV2),AY17)</f>
        <v>8</v>
      </c>
      <c r="BA17" s="5">
        <f ca="1">COUNTIFS(INDIRECT(AV3&amp;AV1):INDIRECT(AV3&amp;AV2),AY17,INDIRECT(AV4&amp;AV1):INDIRECT(AV4&amp;AV2),"Iya")</f>
        <v>6</v>
      </c>
      <c r="BB17" s="5">
        <f ca="1">COUNTIFS(INDIRECT(AV3&amp;AV1):INDIRECT(AV3&amp;AV2),AY17,INDIRECT(AV4&amp;AV1):INDIRECT(AV4&amp;AV2),"Tidak")</f>
        <v>2</v>
      </c>
      <c r="BC17" s="6">
        <f t="shared" ca="1" si="0"/>
        <v>0.81127812445913294</v>
      </c>
      <c r="BD17" s="45"/>
    </row>
    <row r="18" spans="1:56" x14ac:dyDescent="0.25">
      <c r="A18" s="21">
        <v>3.82</v>
      </c>
      <c r="B18" s="22" t="s">
        <v>14</v>
      </c>
      <c r="C18" s="48">
        <f t="shared" ref="C18" si="61">AVERAGE(A18:A19)</f>
        <v>3.8250000000000002</v>
      </c>
      <c r="E18" s="21">
        <v>3.56</v>
      </c>
      <c r="F18" s="22" t="s">
        <v>14</v>
      </c>
      <c r="G18" s="48">
        <f t="shared" ref="G18" si="62">AVERAGE(E18:E19)</f>
        <v>3.585</v>
      </c>
      <c r="I18" s="21">
        <v>3.74</v>
      </c>
      <c r="J18" s="22" t="s">
        <v>13</v>
      </c>
      <c r="K18" s="48">
        <f t="shared" ref="K18" si="63">AVERAGE(I18:I19)</f>
        <v>3.77</v>
      </c>
      <c r="M18" s="21">
        <v>3.71</v>
      </c>
      <c r="N18" s="22" t="s">
        <v>14</v>
      </c>
      <c r="O18" s="48">
        <f t="shared" ref="O18" si="64">AVERAGE(M18:M19)</f>
        <v>3.7450000000000001</v>
      </c>
      <c r="Q18" s="21">
        <v>3.82</v>
      </c>
      <c r="R18" s="22" t="s">
        <v>13</v>
      </c>
      <c r="S18" s="48">
        <f t="shared" ref="S18" si="65">AVERAGE(Q18:Q19)</f>
        <v>3.82</v>
      </c>
      <c r="U18" s="21">
        <v>3.63</v>
      </c>
      <c r="V18" s="22" t="s">
        <v>13</v>
      </c>
      <c r="W18" s="48">
        <f t="shared" ref="W18" si="66">AVERAGE(U18:U19)</f>
        <v>3.6349999999999998</v>
      </c>
      <c r="Y18" s="21">
        <v>3.83</v>
      </c>
      <c r="Z18" s="22" t="s">
        <v>14</v>
      </c>
      <c r="AA18" s="48">
        <f t="shared" ref="AA18" si="67">AVERAGE(Y18:Y19)</f>
        <v>3.8600000000000003</v>
      </c>
      <c r="AC18" s="21">
        <v>3.71</v>
      </c>
      <c r="AD18" s="22" t="s">
        <v>14</v>
      </c>
      <c r="AE18" s="48">
        <f t="shared" ref="AE18" si="68">AVERAGE(AC18:AC19)</f>
        <v>3.7149999999999999</v>
      </c>
      <c r="AG18" s="21">
        <v>3600000</v>
      </c>
      <c r="AH18" s="22" t="s">
        <v>13</v>
      </c>
      <c r="AI18" s="48">
        <f t="shared" ref="AI18" si="69">AVERAGE(AG18:AG19)</f>
        <v>4300000</v>
      </c>
      <c r="AK18" s="21">
        <v>4</v>
      </c>
      <c r="AL18" s="22" t="s">
        <v>14</v>
      </c>
      <c r="AM18" s="48">
        <f t="shared" ref="AM18" si="70">AVERAGE(AK18:AK19)</f>
        <v>4</v>
      </c>
      <c r="AO18" s="21">
        <v>2018</v>
      </c>
      <c r="AP18" s="22" t="s">
        <v>14</v>
      </c>
      <c r="AQ18" s="48">
        <f t="shared" ref="AQ18" si="71">AVERAGE(AO18:AO19)</f>
        <v>2018</v>
      </c>
      <c r="AS18" s="21">
        <v>20</v>
      </c>
      <c r="AT18" s="22" t="s">
        <v>14</v>
      </c>
      <c r="AU18" s="48">
        <f t="shared" ref="AU18" si="72">AVERAGE(AS18:AS19)</f>
        <v>20</v>
      </c>
      <c r="AX18" s="5"/>
      <c r="AY18" s="14" t="str">
        <f ca="1">CONCATENATE("&lt;=",INDIRECT(AV5&amp;16))</f>
        <v>&lt;=3,755</v>
      </c>
      <c r="AZ18" s="14">
        <f ca="1">COUNTIF(INDIRECT(AV3&amp;AV1):INDIRECT(AV3&amp;AV2),AY18)</f>
        <v>15</v>
      </c>
      <c r="BA18" s="14">
        <f ca="1">COUNTIFS(INDIRECT(AV3&amp;AV1):INDIRECT(AV3&amp;AV2),AY18,INDIRECT(AV4&amp;AV1):INDIRECT(AV4&amp;AV2),"Iya")</f>
        <v>7</v>
      </c>
      <c r="BB18" s="14">
        <f ca="1">COUNTIFS(INDIRECT(AV3&amp;AV1):INDIRECT(AV3&amp;AV2),AY18,INDIRECT(AV4&amp;AV1):INDIRECT(AV4&amp;AV2),"Tidak")</f>
        <v>8</v>
      </c>
      <c r="BC18" s="6">
        <f t="shared" ca="1" si="0"/>
        <v>0.9967916319816349</v>
      </c>
      <c r="BD18" s="49">
        <f ca="1">BC2-(((AZ18/AZ2)*BC18)+((AZ19/AZ2)*BC19))</f>
        <v>2.3999411448506147E-2</v>
      </c>
    </row>
    <row r="19" spans="1:56" x14ac:dyDescent="0.25">
      <c r="A19" s="21">
        <v>3.83</v>
      </c>
      <c r="B19" s="22" t="s">
        <v>14</v>
      </c>
      <c r="C19" s="48"/>
      <c r="E19" s="21">
        <v>3.61</v>
      </c>
      <c r="F19" s="22" t="s">
        <v>14</v>
      </c>
      <c r="G19" s="48"/>
      <c r="I19" s="21">
        <v>3.8</v>
      </c>
      <c r="J19" s="22" t="s">
        <v>14</v>
      </c>
      <c r="K19" s="48"/>
      <c r="M19" s="21">
        <v>3.78</v>
      </c>
      <c r="N19" s="22" t="s">
        <v>14</v>
      </c>
      <c r="O19" s="48"/>
      <c r="Q19" s="21">
        <v>3.82</v>
      </c>
      <c r="R19" s="22" t="s">
        <v>14</v>
      </c>
      <c r="S19" s="48"/>
      <c r="U19" s="21">
        <v>3.64</v>
      </c>
      <c r="V19" s="22" t="s">
        <v>14</v>
      </c>
      <c r="W19" s="48"/>
      <c r="Y19" s="21">
        <v>3.89</v>
      </c>
      <c r="Z19" s="22" t="s">
        <v>13</v>
      </c>
      <c r="AA19" s="48"/>
      <c r="AC19" s="21">
        <v>3.72</v>
      </c>
      <c r="AD19" s="22" t="s">
        <v>14</v>
      </c>
      <c r="AE19" s="48"/>
      <c r="AG19" s="21">
        <v>5000000</v>
      </c>
      <c r="AH19" s="22" t="s">
        <v>13</v>
      </c>
      <c r="AI19" s="48"/>
      <c r="AK19" s="21">
        <v>4</v>
      </c>
      <c r="AL19" s="22" t="s">
        <v>13</v>
      </c>
      <c r="AM19" s="48"/>
      <c r="AO19" s="21">
        <v>2018</v>
      </c>
      <c r="AP19" s="22" t="s">
        <v>13</v>
      </c>
      <c r="AQ19" s="48"/>
      <c r="AS19" s="21">
        <v>20</v>
      </c>
      <c r="AT19" s="22" t="s">
        <v>13</v>
      </c>
      <c r="AU19" s="48"/>
      <c r="AX19" s="5"/>
      <c r="AY19" s="14" t="str">
        <f ca="1">CONCATENATE("&gt;",INDIRECT(AV5&amp;16))</f>
        <v>&gt;3,755</v>
      </c>
      <c r="AZ19" s="14">
        <f ca="1">COUNTIF(INDIRECT(AV3&amp;AV1):INDIRECT(AV3&amp;AV2),AY19)</f>
        <v>6</v>
      </c>
      <c r="BA19" s="14">
        <f ca="1">COUNTIFS(INDIRECT(AV3&amp;AV1):INDIRECT(AV3&amp;AV2),AY19,INDIRECT(AV4&amp;AV1):INDIRECT(AV4&amp;AV2),"Iya")</f>
        <v>4</v>
      </c>
      <c r="BB19" s="14">
        <f ca="1">COUNTIFS(INDIRECT(AV3&amp;AV1):INDIRECT(AV3&amp;AV2),AY19,INDIRECT(AV4&amp;AV1):INDIRECT(AV4&amp;AV2),"Tidak")</f>
        <v>2</v>
      </c>
      <c r="BC19" s="6">
        <f t="shared" ca="1" si="0"/>
        <v>0.91829583405449056</v>
      </c>
      <c r="BD19" s="49"/>
    </row>
    <row r="20" spans="1:56" x14ac:dyDescent="0.25">
      <c r="A20" s="21">
        <v>3.83</v>
      </c>
      <c r="B20" s="22" t="s">
        <v>14</v>
      </c>
      <c r="C20" s="48">
        <f t="shared" ref="C20" si="73">AVERAGE(A20:A21)</f>
        <v>3.83</v>
      </c>
      <c r="E20" s="21">
        <v>3.74</v>
      </c>
      <c r="F20" s="22" t="s">
        <v>13</v>
      </c>
      <c r="G20" s="48">
        <f t="shared" ref="G20" si="74">AVERAGE(E20:E21)</f>
        <v>3.7800000000000002</v>
      </c>
      <c r="I20" s="21">
        <v>3.8</v>
      </c>
      <c r="J20" s="22" t="s">
        <v>14</v>
      </c>
      <c r="K20" s="48">
        <f t="shared" ref="K20" si="75">AVERAGE(I20:I21)</f>
        <v>3.83</v>
      </c>
      <c r="M20" s="21">
        <v>3.8</v>
      </c>
      <c r="N20" s="22" t="s">
        <v>13</v>
      </c>
      <c r="O20" s="48">
        <f t="shared" ref="O20" si="76">AVERAGE(M20:M21)</f>
        <v>3.8250000000000002</v>
      </c>
      <c r="Q20" s="21">
        <v>3.83</v>
      </c>
      <c r="R20" s="22" t="s">
        <v>13</v>
      </c>
      <c r="S20" s="48">
        <f t="shared" ref="S20" si="77">AVERAGE(Q20:Q21)</f>
        <v>3.87</v>
      </c>
      <c r="U20" s="21">
        <v>3.81</v>
      </c>
      <c r="V20" s="22" t="s">
        <v>13</v>
      </c>
      <c r="W20" s="48">
        <f t="shared" ref="W20" si="78">AVERAGE(U20:U21)</f>
        <v>3.875</v>
      </c>
      <c r="Y20" s="21">
        <v>4</v>
      </c>
      <c r="Z20" s="22" t="s">
        <v>13</v>
      </c>
      <c r="AA20" s="48">
        <f t="shared" ref="AA20" si="79">AVERAGE(Y20:Y21)</f>
        <v>4</v>
      </c>
      <c r="AC20" s="21">
        <v>3.73</v>
      </c>
      <c r="AD20" s="22" t="s">
        <v>14</v>
      </c>
      <c r="AE20" s="48">
        <f t="shared" ref="AE20" si="80">AVERAGE(AC20:AC21)</f>
        <v>3.7549999999999999</v>
      </c>
      <c r="AG20" s="21">
        <v>5482100</v>
      </c>
      <c r="AH20" s="22" t="s">
        <v>13</v>
      </c>
      <c r="AI20" s="48">
        <f t="shared" ref="AI20" si="81">AVERAGE(AG20:AG21)</f>
        <v>6589387</v>
      </c>
      <c r="AK20" s="21">
        <v>4</v>
      </c>
      <c r="AL20" s="22" t="s">
        <v>13</v>
      </c>
      <c r="AM20" s="48">
        <f t="shared" ref="AM20" si="82">AVERAGE(AK20:AK21)</f>
        <v>4.5</v>
      </c>
      <c r="AO20" s="21">
        <v>2018</v>
      </c>
      <c r="AP20" s="22" t="s">
        <v>13</v>
      </c>
      <c r="AQ20" s="48">
        <f t="shared" ref="AQ20" si="83">AVERAGE(AO20:AO21)</f>
        <v>2018</v>
      </c>
      <c r="AS20" s="21">
        <v>21</v>
      </c>
      <c r="AT20" s="22" t="s">
        <v>13</v>
      </c>
      <c r="AU20" s="48">
        <f t="shared" ref="AU20" si="84">AVERAGE(AS20:AS21)</f>
        <v>21</v>
      </c>
      <c r="AX20" s="5"/>
      <c r="AY20" s="5" t="str">
        <f ca="1">CONCATENATE("&lt;=",INDIRECT(AV5&amp;18))</f>
        <v>&lt;=3,825</v>
      </c>
      <c r="AZ20" s="5">
        <f ca="1">COUNTIF(INDIRECT(AV3&amp;AV1):INDIRECT(AV3&amp;AV2),AY20)</f>
        <v>17</v>
      </c>
      <c r="BA20" s="5">
        <f ca="1">COUNTIFS(INDIRECT(AV3&amp;AV1):INDIRECT(AV3&amp;AV2),AY20,INDIRECT(AV4&amp;AV1):INDIRECT(AV4&amp;AV2),"Iya")</f>
        <v>8</v>
      </c>
      <c r="BB20" s="5">
        <f ca="1">COUNTIFS(INDIRECT(AV3&amp;AV1):INDIRECT(AV3&amp;AV2),AY20,INDIRECT(AV4&amp;AV1):INDIRECT(AV4&amp;AV2),"Tidak")</f>
        <v>9</v>
      </c>
      <c r="BC20" s="6">
        <f t="shared" ca="1" si="0"/>
        <v>0.99750254636911539</v>
      </c>
      <c r="BD20" s="45">
        <f ca="1">BC2-(((AZ20/AZ2)*BC20)+((AZ21/AZ2)*BC21))</f>
        <v>3.6332444683742859E-2</v>
      </c>
    </row>
    <row r="21" spans="1:56" x14ac:dyDescent="0.25">
      <c r="A21" s="21">
        <v>3.83</v>
      </c>
      <c r="B21" s="22" t="s">
        <v>14</v>
      </c>
      <c r="C21" s="48"/>
      <c r="E21" s="21">
        <v>3.82</v>
      </c>
      <c r="F21" s="22" t="s">
        <v>14</v>
      </c>
      <c r="G21" s="48"/>
      <c r="I21" s="21">
        <v>3.86</v>
      </c>
      <c r="J21" s="22" t="s">
        <v>14</v>
      </c>
      <c r="K21" s="48"/>
      <c r="M21" s="21">
        <v>3.85</v>
      </c>
      <c r="N21" s="22" t="s">
        <v>14</v>
      </c>
      <c r="O21" s="48"/>
      <c r="Q21" s="21">
        <v>3.91</v>
      </c>
      <c r="R21" s="22" t="s">
        <v>14</v>
      </c>
      <c r="S21" s="48"/>
      <c r="U21" s="21">
        <v>3.94</v>
      </c>
      <c r="V21" s="22" t="s">
        <v>14</v>
      </c>
      <c r="W21" s="48"/>
      <c r="Y21" s="21">
        <v>4</v>
      </c>
      <c r="Z21" s="22" t="s">
        <v>14</v>
      </c>
      <c r="AA21" s="48"/>
      <c r="AC21" s="21">
        <v>3.78</v>
      </c>
      <c r="AD21" s="22" t="s">
        <v>14</v>
      </c>
      <c r="AE21" s="48"/>
      <c r="AG21" s="21">
        <v>7696674</v>
      </c>
      <c r="AH21" s="22" t="s">
        <v>13</v>
      </c>
      <c r="AI21" s="48"/>
      <c r="AK21" s="21">
        <v>5</v>
      </c>
      <c r="AL21" s="22" t="s">
        <v>14</v>
      </c>
      <c r="AM21" s="48"/>
      <c r="AO21" s="21">
        <v>2018</v>
      </c>
      <c r="AP21" s="22" t="s">
        <v>14</v>
      </c>
      <c r="AQ21" s="48"/>
      <c r="AS21" s="21">
        <v>21</v>
      </c>
      <c r="AT21" s="22" t="s">
        <v>14</v>
      </c>
      <c r="AU21" s="48"/>
      <c r="AX21" s="5"/>
      <c r="AY21" s="5" t="str">
        <f ca="1">CONCATENATE("&gt;",INDIRECT(AV5&amp;18))</f>
        <v>&gt;3,825</v>
      </c>
      <c r="AZ21" s="5">
        <f ca="1">COUNTIF(INDIRECT(AV3&amp;AV1):INDIRECT(AV3&amp;AV2),AY21)</f>
        <v>4</v>
      </c>
      <c r="BA21" s="5">
        <f ca="1">COUNTIFS(INDIRECT(AV3&amp;AV1):INDIRECT(AV3&amp;AV2),AY21,INDIRECT(AV4&amp;AV1):INDIRECT(AV4&amp;AV2),"Iya")</f>
        <v>3</v>
      </c>
      <c r="BB21" s="5">
        <f ca="1">COUNTIFS(INDIRECT(AV3&amp;AV1):INDIRECT(AV3&amp;AV2),AY21,INDIRECT(AV4&amp;AV1):INDIRECT(AV4&amp;AV2),"Tidak")</f>
        <v>1</v>
      </c>
      <c r="BC21" s="6">
        <f t="shared" ca="1" si="0"/>
        <v>0.81127812445913294</v>
      </c>
      <c r="BD21" s="45"/>
    </row>
    <row r="22" spans="1:56" x14ac:dyDescent="0.25">
      <c r="A22" s="21">
        <v>3.89</v>
      </c>
      <c r="B22" s="22" t="s">
        <v>13</v>
      </c>
      <c r="C22" s="48">
        <f t="shared" ref="C22" si="85">AVERAGE(A22:A23)</f>
        <v>3.89</v>
      </c>
      <c r="E22" s="21">
        <v>3.94</v>
      </c>
      <c r="F22" s="22" t="s">
        <v>13</v>
      </c>
      <c r="G22" s="48">
        <f t="shared" ref="G22" si="86">AVERAGE(E22:E23)</f>
        <v>3.94</v>
      </c>
      <c r="I22" s="21">
        <v>3.86</v>
      </c>
      <c r="J22" s="22" t="s">
        <v>14</v>
      </c>
      <c r="K22" s="48">
        <f t="shared" ref="K22" si="87">AVERAGE(I22:I23)</f>
        <v>3.86</v>
      </c>
      <c r="M22" s="21">
        <v>4</v>
      </c>
      <c r="N22" s="22" t="s">
        <v>14</v>
      </c>
      <c r="O22" s="48">
        <f t="shared" ref="O22" si="88">AVERAGE(M22:M23)</f>
        <v>4</v>
      </c>
      <c r="Q22" s="21">
        <v>4</v>
      </c>
      <c r="R22" s="22" t="s">
        <v>14</v>
      </c>
      <c r="S22" s="48">
        <f t="shared" ref="S22" si="89">AVERAGE(Q22:Q23)</f>
        <v>4</v>
      </c>
      <c r="U22" s="21">
        <v>4</v>
      </c>
      <c r="V22" s="22" t="s">
        <v>14</v>
      </c>
      <c r="W22" s="48">
        <f t="shared" ref="W22" si="90">AVERAGE(U22:U23)</f>
        <v>4</v>
      </c>
      <c r="Y22" s="21">
        <v>4</v>
      </c>
      <c r="Z22" s="22" t="s">
        <v>14</v>
      </c>
      <c r="AA22" s="48">
        <f t="shared" ref="AA22" si="91">AVERAGE(Y22:Y23)</f>
        <v>4</v>
      </c>
      <c r="AC22" s="21">
        <v>3.85</v>
      </c>
      <c r="AD22" s="22" t="s">
        <v>13</v>
      </c>
      <c r="AE22" s="48">
        <f t="shared" ref="AE22" si="92">AVERAGE(AC22:AC23)</f>
        <v>3.85</v>
      </c>
      <c r="AG22" s="21">
        <v>14273780</v>
      </c>
      <c r="AH22" s="22" t="s">
        <v>13</v>
      </c>
      <c r="AI22" s="48">
        <f t="shared" ref="AI22" si="93">AVERAGE(AG22:AG23)</f>
        <v>14273780</v>
      </c>
      <c r="AK22" s="21">
        <v>6</v>
      </c>
      <c r="AL22" s="22" t="s">
        <v>14</v>
      </c>
      <c r="AM22" s="48">
        <f t="shared" ref="AM22" si="94">AVERAGE(AK22:AK23)</f>
        <v>6</v>
      </c>
      <c r="AO22" s="21">
        <v>2018</v>
      </c>
      <c r="AP22" s="22" t="s">
        <v>13</v>
      </c>
      <c r="AQ22" s="48">
        <f t="shared" ref="AQ22" si="95">AVERAGE(AO22:AO23)</f>
        <v>2018</v>
      </c>
      <c r="AS22" s="21">
        <v>21</v>
      </c>
      <c r="AT22" s="22" t="s">
        <v>14</v>
      </c>
      <c r="AU22" s="48">
        <f t="shared" ref="AU22" si="96">AVERAGE(AS22:AS23)</f>
        <v>21</v>
      </c>
      <c r="AX22" s="5"/>
      <c r="AY22" s="5" t="str">
        <f ca="1">CONCATENATE("&lt;=",INDIRECT(AV5&amp;20))</f>
        <v>&lt;=3,83</v>
      </c>
      <c r="AZ22" s="5">
        <f ca="1">COUNTIF(INDIRECT(AV3&amp;AV1):INDIRECT(AV3&amp;AV2),AY22)</f>
        <v>20</v>
      </c>
      <c r="BA22" s="5">
        <f ca="1">COUNTIFS(INDIRECT(AV3&amp;AV1):INDIRECT(AV3&amp;AV2),AY22,INDIRECT(AV4&amp;AV1):INDIRECT(AV4&amp;AV2),"Iya")</f>
        <v>11</v>
      </c>
      <c r="BB22" s="5">
        <f ca="1">COUNTIFS(INDIRECT(AV3&amp;AV1):INDIRECT(AV3&amp;AV2),AY22,INDIRECT(AV4&amp;AV1):INDIRECT(AV4&amp;AV2),"Tidak")</f>
        <v>9</v>
      </c>
      <c r="BC22" s="6">
        <f t="shared" ca="1" si="0"/>
        <v>0.99277445398780828</v>
      </c>
      <c r="BD22" s="45">
        <f ca="1">BC2-(((AZ22/AZ2)*BC22)+((AZ23/AZ2)*BC23))</f>
        <v>5.2864192605425186E-2</v>
      </c>
    </row>
    <row r="23" spans="1:56" x14ac:dyDescent="0.25">
      <c r="A23" s="22"/>
      <c r="B23" s="22"/>
      <c r="C23" s="48"/>
      <c r="E23" s="22"/>
      <c r="F23" s="22"/>
      <c r="G23" s="48"/>
      <c r="I23" s="22"/>
      <c r="J23" s="22"/>
      <c r="K23" s="48"/>
      <c r="M23" s="22"/>
      <c r="N23" s="22"/>
      <c r="O23" s="48"/>
      <c r="Q23" s="22"/>
      <c r="R23" s="22"/>
      <c r="S23" s="48"/>
      <c r="U23" s="22"/>
      <c r="V23" s="22"/>
      <c r="W23" s="48"/>
      <c r="Y23" s="22"/>
      <c r="Z23" s="22"/>
      <c r="AA23" s="48"/>
      <c r="AC23" s="22"/>
      <c r="AD23" s="22"/>
      <c r="AE23" s="48"/>
      <c r="AG23" s="22"/>
      <c r="AH23" s="22"/>
      <c r="AI23" s="48"/>
      <c r="AK23" s="22"/>
      <c r="AL23" s="22"/>
      <c r="AM23" s="48"/>
      <c r="AO23" s="22"/>
      <c r="AP23" s="22"/>
      <c r="AQ23" s="48"/>
      <c r="AS23" s="22"/>
      <c r="AT23" s="22"/>
      <c r="AU23" s="48"/>
      <c r="AX23" s="5"/>
      <c r="AY23" s="5" t="str">
        <f ca="1">CONCATENATE("&gt;",INDIRECT(AV5&amp;20))</f>
        <v>&gt;3,83</v>
      </c>
      <c r="AZ23" s="5">
        <f ca="1">COUNTIF(INDIRECT(AV3&amp;AV1):INDIRECT(AV3&amp;AV2),AY23)</f>
        <v>1</v>
      </c>
      <c r="BA23" s="5">
        <f ca="1">COUNTIFS(INDIRECT(AV3&amp;AV1):INDIRECT(AV3&amp;AV2),AY23,INDIRECT(AV4&amp;AV1):INDIRECT(AV4&amp;AV2),"Iya")</f>
        <v>0</v>
      </c>
      <c r="BB23" s="5">
        <f ca="1">COUNTIFS(INDIRECT(AV3&amp;AV1):INDIRECT(AV3&amp;AV2),AY23,INDIRECT(AV4&amp;AV1):INDIRECT(AV4&amp;AV2),"Tidak")</f>
        <v>1</v>
      </c>
      <c r="BC23" s="6">
        <v>0</v>
      </c>
      <c r="BD23" s="45"/>
    </row>
    <row r="24" spans="1:56" x14ac:dyDescent="0.25">
      <c r="AX24" s="5"/>
      <c r="AY24" s="5" t="str">
        <f ca="1">CONCATENATE("&lt;=",INDIRECT(AV5&amp;22))</f>
        <v>&lt;=3,89</v>
      </c>
      <c r="AZ24" s="5">
        <f ca="1">COUNTIF(INDIRECT(AV3&amp;AV1):INDIRECT(AV3&amp;AV2),AY24)</f>
        <v>21</v>
      </c>
      <c r="BA24" s="5">
        <f ca="1">COUNTIFS(INDIRECT(AV3&amp;AV1):INDIRECT(AV3&amp;AV2),AY24,INDIRECT(AV4&amp;AV1):INDIRECT(AV4&amp;AV2),"Iya")</f>
        <v>11</v>
      </c>
      <c r="BB24" s="5">
        <f ca="1">COUNTIFS(INDIRECT(AV3&amp;AV1):INDIRECT(AV3&amp;AV2),AY24,INDIRECT(AV4&amp;AV1):INDIRECT(AV4&amp;AV2),"Tidak")</f>
        <v>10</v>
      </c>
      <c r="BC24" s="6">
        <f t="shared" ca="1" si="0"/>
        <v>0.99836367259381398</v>
      </c>
      <c r="BD24" s="45">
        <f ca="1">BC2-(((AZ24/AZ2)*BC24)+((AZ25/AZ2)*BC25))</f>
        <v>0</v>
      </c>
    </row>
    <row r="25" spans="1:56" x14ac:dyDescent="0.25">
      <c r="AX25" s="5"/>
      <c r="AY25" s="5" t="str">
        <f ca="1">CONCATENATE("&gt;",INDIRECT(AV5&amp;22))</f>
        <v>&gt;3,89</v>
      </c>
      <c r="AZ25" s="5">
        <f ca="1">COUNTIF(INDIRECT(AV3&amp;AV1):INDIRECT(AV3&amp;AV2),AY25)</f>
        <v>0</v>
      </c>
      <c r="BA25" s="5">
        <f ca="1">COUNTIFS(INDIRECT(AV3&amp;AV1):INDIRECT(AV3&amp;AV2),AY25,INDIRECT(AV4&amp;AV1):INDIRECT(AV4&amp;AV2),"Iya")</f>
        <v>0</v>
      </c>
      <c r="BB25" s="5">
        <f ca="1">COUNTIFS(INDIRECT(AV3&amp;AV1):INDIRECT(AV3&amp;AV2),AY25,INDIRECT(AV4&amp;AV1):INDIRECT(AV4&amp;AV2),"Tidak")</f>
        <v>0</v>
      </c>
      <c r="BC25" s="6">
        <v>0</v>
      </c>
      <c r="BD25" s="45"/>
    </row>
    <row r="26" spans="1:56" x14ac:dyDescent="0.25">
      <c r="AV26" s="8">
        <f>AV1</f>
        <v>2</v>
      </c>
      <c r="AW26" s="3" t="s">
        <v>37</v>
      </c>
      <c r="AX26" s="3"/>
      <c r="AY26" s="3"/>
      <c r="AZ26" s="3" t="s">
        <v>16</v>
      </c>
      <c r="BA26" s="3" t="s">
        <v>17</v>
      </c>
      <c r="BB26" s="3" t="s">
        <v>18</v>
      </c>
      <c r="BC26" s="3" t="s">
        <v>19</v>
      </c>
      <c r="BD26" s="3" t="s">
        <v>20</v>
      </c>
    </row>
    <row r="27" spans="1:56" x14ac:dyDescent="0.25">
      <c r="AV27" s="8">
        <f>AV2</f>
        <v>22</v>
      </c>
      <c r="AW27">
        <f>AW2+1</f>
        <v>2</v>
      </c>
      <c r="AX27" s="5" t="s">
        <v>21</v>
      </c>
      <c r="AY27" s="5"/>
      <c r="AZ27" s="5">
        <f ca="1">COUNTA(INDIRECT(AV28&amp;AV26):INDIRECT(AV28&amp;AV27))</f>
        <v>21</v>
      </c>
      <c r="BA27" s="5">
        <f ca="1">COUNTIF(INDIRECT(AV29&amp;AV26):INDIRECT(AV29&amp;AV27),"Iya")</f>
        <v>11</v>
      </c>
      <c r="BB27" s="5">
        <f ca="1">COUNTIF(INDIRECT(AV29&amp;AV26):INDIRECT(AV29&amp;AV27),"Tidak")</f>
        <v>10</v>
      </c>
      <c r="BC27" s="6">
        <f ca="1">-(((BA27/AZ27)*IMLOG2(BA27/AZ27))+((BB27/AZ27)*IMLOG2(BB27/AZ27)))</f>
        <v>0.99836367259381398</v>
      </c>
      <c r="BD27" s="5"/>
    </row>
    <row r="28" spans="1:56" x14ac:dyDescent="0.25">
      <c r="AV28" s="8" t="str">
        <f>CHAR(CODE(AV3)+4)</f>
        <v>E</v>
      </c>
      <c r="AX28" s="9" t="str">
        <f ca="1">INDIRECT(AV28&amp;1)</f>
        <v>NR2</v>
      </c>
      <c r="AY28" s="5"/>
      <c r="AZ28" s="5"/>
      <c r="BA28" s="5"/>
      <c r="BB28" s="5"/>
      <c r="BC28" s="6"/>
      <c r="BD28" s="6"/>
    </row>
    <row r="29" spans="1:56" x14ac:dyDescent="0.25">
      <c r="AV29" s="8" t="str">
        <f t="shared" ref="AV29:AV30" si="97">CHAR(CODE(AV4)+4)</f>
        <v>F</v>
      </c>
      <c r="AX29" s="5"/>
      <c r="AY29" s="5" t="str">
        <f ca="1">CONCATENATE("&lt;=",INDIRECT(AV30&amp;2))</f>
        <v>&lt;=2,705</v>
      </c>
      <c r="AZ29" s="5">
        <f ca="1">COUNTIF(INDIRECT(AV28&amp;AV26):INDIRECT(AV28&amp;AV27),AY29)</f>
        <v>1</v>
      </c>
      <c r="BA29" s="5">
        <f ca="1">COUNTIFS(INDIRECT(AV28&amp;AV26):INDIRECT(AV28&amp;AV27),AY29,INDIRECT(AV29&amp;AV26):INDIRECT(AV29&amp;AV27),"Iya")</f>
        <v>0</v>
      </c>
      <c r="BB29" s="5">
        <f ca="1">COUNTIFS(INDIRECT(AV28&amp;AV26):INDIRECT(AV28&amp;AV27),AY29,INDIRECT(AV29&amp;AV26):INDIRECT(AV29&amp;AV27),"Tidak")</f>
        <v>1</v>
      </c>
      <c r="BC29" s="6">
        <v>0</v>
      </c>
      <c r="BD29" s="45">
        <f ca="1">BC27-(((AZ29/AZ27)*BC29)+((AZ30/AZ27)*BC30))</f>
        <v>5.2864192605425186E-2</v>
      </c>
    </row>
    <row r="30" spans="1:56" x14ac:dyDescent="0.25">
      <c r="AV30" s="8" t="str">
        <f t="shared" si="97"/>
        <v>G</v>
      </c>
      <c r="AX30" s="5"/>
      <c r="AY30" s="5" t="str">
        <f ca="1">CONCATENATE("&gt;",INDIRECT(AV30&amp;2))</f>
        <v>&gt;2,705</v>
      </c>
      <c r="AZ30" s="5">
        <f ca="1">COUNTIF(INDIRECT(AV28&amp;AV26):INDIRECT(AV28&amp;AV27),AY30)</f>
        <v>20</v>
      </c>
      <c r="BA30" s="5">
        <f ca="1">COUNTIFS(INDIRECT(AV28&amp;AV26):INDIRECT(AV28&amp;AV27),AY30,INDIRECT(AV29&amp;AV26):INDIRECT(AV29&amp;AV27),"Iya")</f>
        <v>11</v>
      </c>
      <c r="BB30" s="5">
        <f ca="1">COUNTIFS(INDIRECT(AV28&amp;AV26):INDIRECT(AV28&amp;AV27),AY30,INDIRECT(AV29&amp;AV26):INDIRECT(AV29&amp;AV27),"Tidak")</f>
        <v>9</v>
      </c>
      <c r="BC30" s="6">
        <f t="shared" ref="BC30:BC49" ca="1" si="98">-(((BA30/AZ30)*IMLOG2(BA30/AZ30))+((BB30/AZ30)*IMLOG2(BB30/AZ30)))</f>
        <v>0.99277445398780828</v>
      </c>
      <c r="BD30" s="45"/>
    </row>
    <row r="31" spans="1:56" x14ac:dyDescent="0.25">
      <c r="AV31" s="10">
        <f ca="1">MAX(BD29:BD50)</f>
        <v>0.1720104456153313</v>
      </c>
      <c r="AX31" s="5"/>
      <c r="AY31" s="9" t="str">
        <f ca="1">CONCATENATE("&lt;=",INDIRECT(AV30&amp;4))</f>
        <v>&lt;=2,92</v>
      </c>
      <c r="AZ31" s="5">
        <f ca="1">COUNTIF(INDIRECT(AV28&amp;AV26):INDIRECT(AV28&amp;AV27),AY31)</f>
        <v>3</v>
      </c>
      <c r="BA31" s="5">
        <f ca="1">COUNTIFS(INDIRECT(AV28&amp;AV26):INDIRECT(AV28&amp;AV27),AY31,INDIRECT(AV29&amp;AV26):INDIRECT(AV29&amp;AV27),"Iya")</f>
        <v>0</v>
      </c>
      <c r="BB31" s="5">
        <f ca="1">COUNTIFS(INDIRECT(AV28&amp;AV26):INDIRECT(AV28&amp;AV27),AY31,INDIRECT(AV29&amp;AV26):INDIRECT(AV29&amp;AV27),"Tidak")</f>
        <v>3</v>
      </c>
      <c r="BC31" s="6">
        <v>0</v>
      </c>
      <c r="BD31" s="43">
        <f ca="1">BC27-(((AZ31/AZ27)*BC31)+((AZ32/AZ27)*BC32))</f>
        <v>0.1720104456153313</v>
      </c>
    </row>
    <row r="32" spans="1:56" x14ac:dyDescent="0.25">
      <c r="AX32" s="5"/>
      <c r="AY32" s="9" t="str">
        <f ca="1">CONCATENATE("&gt;",INDIRECT(AV30&amp;4))</f>
        <v>&gt;2,92</v>
      </c>
      <c r="AZ32" s="5">
        <f ca="1">COUNTIF(INDIRECT(AV28&amp;AV26):INDIRECT(AV28&amp;AV27),AY32)</f>
        <v>18</v>
      </c>
      <c r="BA32" s="5">
        <f ca="1">COUNTIFS(INDIRECT(AV28&amp;AV26):INDIRECT(AV28&amp;AV27),AY32,INDIRECT(AV29&amp;AV26):INDIRECT(AV29&amp;AV27),"Iya")</f>
        <v>11</v>
      </c>
      <c r="BB32" s="5">
        <f ca="1">COUNTIFS(INDIRECT(AV28&amp;AV26):INDIRECT(AV28&amp;AV27),AY32,INDIRECT(AV29&amp;AV26):INDIRECT(AV29&amp;AV27),"Tidak")</f>
        <v>7</v>
      </c>
      <c r="BC32" s="6">
        <f t="shared" ca="1" si="98"/>
        <v>0.96407876480822985</v>
      </c>
      <c r="BD32" s="43"/>
    </row>
    <row r="33" spans="50:56" x14ac:dyDescent="0.25">
      <c r="AX33" s="5"/>
      <c r="AY33" s="5" t="str">
        <f ca="1">CONCATENATE("&lt;=",INDIRECT(AV30&amp;6))</f>
        <v>&lt;=3,105</v>
      </c>
      <c r="AZ33" s="5">
        <f ca="1">COUNTIF(INDIRECT(AV28&amp;AV26):INDIRECT(AV28&amp;AV27),AY33)</f>
        <v>5</v>
      </c>
      <c r="BA33" s="5">
        <f ca="1">COUNTIFS(INDIRECT(AV28&amp;AV26):INDIRECT(AV28&amp;AV27),AY33,INDIRECT(AV29&amp;AV26):INDIRECT(AV29&amp;AV27),"Iya")</f>
        <v>2</v>
      </c>
      <c r="BB33" s="5">
        <f ca="1">COUNTIFS(INDIRECT(AV28&amp;AV26):INDIRECT(AV28&amp;AV27),AY33,INDIRECT(AV29&amp;AV26):INDIRECT(AV29&amp;AV27),"Tidak")</f>
        <v>3</v>
      </c>
      <c r="BC33" s="6">
        <f t="shared" ca="1" si="98"/>
        <v>0.97095059445466747</v>
      </c>
      <c r="BD33" s="45">
        <f ca="1">BC27-(((AZ33/AZ27)*BC33)+((AZ34/AZ27)*BC34))</f>
        <v>1.3890172360988884E-2</v>
      </c>
    </row>
    <row r="34" spans="50:56" x14ac:dyDescent="0.25">
      <c r="AX34" s="5"/>
      <c r="AY34" s="5" t="str">
        <f ca="1">CONCATENATE("&gt;",INDIRECT(AV30&amp;6))</f>
        <v>&gt;3,105</v>
      </c>
      <c r="AZ34" s="5">
        <f ca="1">COUNTIF(INDIRECT(AV28&amp;AV26):INDIRECT(AV28&amp;AV27),AY34)</f>
        <v>16</v>
      </c>
      <c r="BA34" s="5">
        <f ca="1">COUNTIFS(INDIRECT(AV28&amp;AV26):INDIRECT(AV28&amp;AV27),AY34,INDIRECT(AV29&amp;AV26):INDIRECT(AV29&amp;AV27),"Iya")</f>
        <v>9</v>
      </c>
      <c r="BB34" s="5">
        <f ca="1">COUNTIFS(INDIRECT(AV28&amp;AV26):INDIRECT(AV28&amp;AV27),AY34,INDIRECT(AV29&amp;AV26):INDIRECT(AV29&amp;AV27),"Tidak")</f>
        <v>7</v>
      </c>
      <c r="BC34" s="6">
        <f t="shared" ca="1" si="98"/>
        <v>0.98869940828849945</v>
      </c>
      <c r="BD34" s="45"/>
    </row>
    <row r="35" spans="50:56" x14ac:dyDescent="0.25">
      <c r="AX35" s="5"/>
      <c r="AY35" s="5" t="str">
        <f ca="1">CONCATENATE("&lt;=",INDIRECT(AV30&amp;8))</f>
        <v>&lt;=3,245</v>
      </c>
      <c r="AZ35" s="5">
        <f ca="1">COUNTIF(INDIRECT(AV28&amp;AV26):INDIRECT(AV28&amp;AV27),AY35)</f>
        <v>7</v>
      </c>
      <c r="BA35" s="5">
        <f ca="1">COUNTIFS(INDIRECT(AV28&amp;AV26):INDIRECT(AV28&amp;AV27),AY35,INDIRECT(AV29&amp;AV26):INDIRECT(AV29&amp;AV27),"Iya")</f>
        <v>3</v>
      </c>
      <c r="BB35" s="5">
        <f ca="1">COUNTIFS(INDIRECT(AV28&amp;AV26):INDIRECT(AV28&amp;AV27),AY35,INDIRECT(AV29&amp;AV26):INDIRECT(AV29&amp;AV27),"Tidak")</f>
        <v>4</v>
      </c>
      <c r="BC35" s="6">
        <f t="shared" ca="1" si="98"/>
        <v>0.9852281360342523</v>
      </c>
      <c r="BD35" s="45">
        <f ca="1">BC27-(((AZ35/AZ27)*BC35)+((AZ36/AZ27)*BC36))</f>
        <v>1.3135536559561789E-2</v>
      </c>
    </row>
    <row r="36" spans="50:56" x14ac:dyDescent="0.25">
      <c r="AX36" s="5"/>
      <c r="AY36" s="5" t="str">
        <f ca="1">CONCATENATE("&gt;",INDIRECT(AV30&amp;8))</f>
        <v>&gt;3,245</v>
      </c>
      <c r="AZ36" s="5">
        <f ca="1">COUNTIF(INDIRECT(AV28&amp;AV26):INDIRECT(AV28&amp;AV27),AY36)</f>
        <v>14</v>
      </c>
      <c r="BA36" s="5">
        <f ca="1">COUNTIFS(INDIRECT(AV28&amp;AV26):INDIRECT(AV28&amp;AV27),AY36,INDIRECT(AV29&amp;AV26):INDIRECT(AV29&amp;AV27),"Iya")</f>
        <v>8</v>
      </c>
      <c r="BB36" s="5">
        <f ca="1">COUNTIFS(INDIRECT(AV28&amp;AV26):INDIRECT(AV28&amp;AV27),AY36,INDIRECT(AV29&amp;AV26):INDIRECT(AV29&amp;AV27),"Tidak")</f>
        <v>6</v>
      </c>
      <c r="BC36" s="6">
        <f t="shared" ca="1" si="98"/>
        <v>0.9852281360342523</v>
      </c>
      <c r="BD36" s="45"/>
    </row>
    <row r="37" spans="50:56" x14ac:dyDescent="0.25">
      <c r="AX37" s="5"/>
      <c r="AY37" s="5" t="str">
        <f ca="1">CONCATENATE("&lt;=",INDIRECT(AV30&amp;10))</f>
        <v>&lt;=3,29</v>
      </c>
      <c r="AZ37" s="5">
        <f ca="1">COUNTIF(INDIRECT(AV28&amp;AV26):INDIRECT(AV28&amp;AV27),AY37)</f>
        <v>9</v>
      </c>
      <c r="BA37" s="5">
        <f ca="1">COUNTIFS(INDIRECT(AV28&amp;AV26):INDIRECT(AV28&amp;AV27),AY37,INDIRECT(AV29&amp;AV26):INDIRECT(AV29&amp;AV27),"Iya")</f>
        <v>4</v>
      </c>
      <c r="BB37" s="5">
        <f ca="1">COUNTIFS(INDIRECT(AV28&amp;AV26):INDIRECT(AV28&amp;AV27),AY37,INDIRECT(AV29&amp;AV26):INDIRECT(AV29&amp;AV27),"Tidak")</f>
        <v>5</v>
      </c>
      <c r="BC37" s="6">
        <f t="shared" ca="1" si="98"/>
        <v>0.99107605983822111</v>
      </c>
      <c r="BD37" s="45">
        <f ca="1">BC27-(((AZ37/AZ27)*BC37)+((AZ38/AZ27)*BC38))</f>
        <v>1.3691786005347151E-2</v>
      </c>
    </row>
    <row r="38" spans="50:56" x14ac:dyDescent="0.25">
      <c r="AX38" s="5"/>
      <c r="AY38" s="5" t="str">
        <f ca="1">CONCATENATE("&gt;",INDIRECT(AV30&amp;10))</f>
        <v>&gt;3,29</v>
      </c>
      <c r="AZ38" s="5">
        <f ca="1">COUNTIF(INDIRECT(AV28&amp;AV26):INDIRECT(AV28&amp;AV27),AY38)</f>
        <v>12</v>
      </c>
      <c r="BA38" s="5">
        <f ca="1">COUNTIFS(INDIRECT(AV28&amp;AV26):INDIRECT(AV28&amp;AV27),AY38,INDIRECT(AV29&amp;AV26):INDIRECT(AV29&amp;AV27),"Iya")</f>
        <v>7</v>
      </c>
      <c r="BB38" s="5">
        <f ca="1">COUNTIFS(INDIRECT(AV28&amp;AV26):INDIRECT(AV28&amp;AV27),AY38,INDIRECT(AV29&amp;AV26):INDIRECT(AV29&amp;AV27),"Tidak")</f>
        <v>5</v>
      </c>
      <c r="BC38" s="6">
        <f t="shared" ca="1" si="98"/>
        <v>0.97986875665115125</v>
      </c>
      <c r="BD38" s="45"/>
    </row>
    <row r="39" spans="50:56" x14ac:dyDescent="0.25">
      <c r="AX39" s="5"/>
      <c r="AY39" s="5" t="str">
        <f ca="1">CONCATENATE("&lt;=",INDIRECT(AV30&amp;12))</f>
        <v>&lt;=3,345</v>
      </c>
      <c r="AZ39" s="5">
        <f ca="1">COUNTIF(INDIRECT(AV28&amp;AV26):INDIRECT(AV28&amp;AV27),AY39)</f>
        <v>11</v>
      </c>
      <c r="BA39" s="5">
        <f ca="1">COUNTIFS(INDIRECT(AV28&amp;AV26):INDIRECT(AV28&amp;AV27),AY39,INDIRECT(AV29&amp;AV26):INDIRECT(AV29&amp;AV27),"Iya")</f>
        <v>5</v>
      </c>
      <c r="BB39" s="5">
        <f ca="1">COUNTIFS(INDIRECT(AV28&amp;AV26):INDIRECT(AV28&amp;AV27),AY39,INDIRECT(AV29&amp;AV26):INDIRECT(AV29&amp;AV27),"Tidak")</f>
        <v>6</v>
      </c>
      <c r="BC39" s="6">
        <f t="shared" ca="1" si="98"/>
        <v>0.99403021147695869</v>
      </c>
      <c r="BD39" s="45">
        <f ca="1">BC27-(((AZ39/AZ27)*BC39)+((AZ40/AZ27)*BC40))</f>
        <v>1.5323754936994005E-2</v>
      </c>
    </row>
    <row r="40" spans="50:56" x14ac:dyDescent="0.25">
      <c r="AX40" s="5"/>
      <c r="AY40" s="5" t="str">
        <f ca="1">CONCATENATE("&gt;",INDIRECT(AV30&amp;12))</f>
        <v>&gt;3,345</v>
      </c>
      <c r="AZ40" s="5">
        <f ca="1">COUNTIF(INDIRECT(AV28&amp;AV26):INDIRECT(AV28&amp;AV27),AY40)</f>
        <v>10</v>
      </c>
      <c r="BA40" s="5">
        <f ca="1">COUNTIFS(INDIRECT(AV28&amp;AV26):INDIRECT(AV28&amp;AV27),AY40,INDIRECT(AV29&amp;AV26):INDIRECT(AV29&amp;AV27),"Iya")</f>
        <v>6</v>
      </c>
      <c r="BB40" s="5">
        <f ca="1">COUNTIFS(INDIRECT(AV28&amp;AV26):INDIRECT(AV28&amp;AV27),AY40,INDIRECT(AV29&amp;AV26):INDIRECT(AV29&amp;AV27),"Tidak")</f>
        <v>4</v>
      </c>
      <c r="BC40" s="6">
        <f t="shared" ca="1" si="98"/>
        <v>0.97095059445466747</v>
      </c>
      <c r="BD40" s="45"/>
    </row>
    <row r="41" spans="50:56" x14ac:dyDescent="0.25">
      <c r="AX41" s="5"/>
      <c r="AY41" s="5" t="str">
        <f ca="1">CONCATENATE("&lt;=",INDIRECT(AV30&amp;14))</f>
        <v>&lt;=3,4</v>
      </c>
      <c r="AZ41" s="5">
        <f ca="1">COUNTIF(INDIRECT(AV28&amp;AV26):INDIRECT(AV28&amp;AV27),AY41)</f>
        <v>13</v>
      </c>
      <c r="BA41" s="5">
        <f ca="1">COUNTIFS(INDIRECT(AV28&amp;AV26):INDIRECT(AV28&amp;AV27),AY41,INDIRECT(AV29&amp;AV26):INDIRECT(AV29&amp;AV27),"Iya")</f>
        <v>6</v>
      </c>
      <c r="BB41" s="5">
        <f ca="1">COUNTIFS(INDIRECT(AV28&amp;AV26):INDIRECT(AV28&amp;AV27),AY41,INDIRECT(AV29&amp;AV26):INDIRECT(AV29&amp;AV27),"Tidak")</f>
        <v>7</v>
      </c>
      <c r="BC41" s="6">
        <f t="shared" ca="1" si="98"/>
        <v>0.99572745208492741</v>
      </c>
      <c r="BD41" s="45">
        <f ca="1">BC27-(((AZ41/AZ27)*BC41)+((AZ42/AZ27)*BC42))</f>
        <v>1.8367058284110782E-2</v>
      </c>
    </row>
    <row r="42" spans="50:56" x14ac:dyDescent="0.25">
      <c r="AX42" s="5"/>
      <c r="AY42" s="5" t="str">
        <f ca="1">CONCATENATE("&gt;",INDIRECT(AV30&amp;14))</f>
        <v>&gt;3,4</v>
      </c>
      <c r="AZ42" s="5">
        <f ca="1">COUNTIF(INDIRECT(AV28&amp;AV26):INDIRECT(AV28&amp;AV27),AY42)</f>
        <v>8</v>
      </c>
      <c r="BA42" s="5">
        <f ca="1">COUNTIFS(INDIRECT(AV28&amp;AV26):INDIRECT(AV28&amp;AV27),AY42,INDIRECT(AV29&amp;AV26):INDIRECT(AV29&amp;AV27),"Iya")</f>
        <v>5</v>
      </c>
      <c r="BB42" s="5">
        <f ca="1">COUNTIFS(INDIRECT(AV28&amp;AV26):INDIRECT(AV28&amp;AV27),AY42,INDIRECT(AV29&amp;AV26):INDIRECT(AV29&amp;AV27),"Tidak")</f>
        <v>3</v>
      </c>
      <c r="BC42" s="6">
        <f t="shared" ca="1" si="98"/>
        <v>0.95443400292496372</v>
      </c>
      <c r="BD42" s="45"/>
    </row>
    <row r="43" spans="50:56" x14ac:dyDescent="0.25">
      <c r="AX43" s="5"/>
      <c r="AY43" s="14" t="str">
        <f ca="1">CONCATENATE("&lt;=",INDIRECT(AV30&amp;16))</f>
        <v>&lt;=3,515</v>
      </c>
      <c r="AZ43" s="14">
        <f ca="1">COUNTIF(INDIRECT(AV28&amp;AV26):INDIRECT(AV28&amp;AV27),AY43)</f>
        <v>15</v>
      </c>
      <c r="BA43" s="14">
        <f ca="1">COUNTIFS(INDIRECT(AV28&amp;AV26):INDIRECT(AV28&amp;AV27),AY43,INDIRECT(AV29&amp;AV26):INDIRECT(AV29&amp;AV27),"Iya")</f>
        <v>7</v>
      </c>
      <c r="BB43" s="14">
        <f ca="1">COUNTIFS(INDIRECT(AV28&amp;AV26):INDIRECT(AV28&amp;AV27),AY43,INDIRECT(AV29&amp;AV26):INDIRECT(AV29&amp;AV27),"Tidak")</f>
        <v>8</v>
      </c>
      <c r="BC43" s="6">
        <f t="shared" ca="1" si="98"/>
        <v>0.9967916319816349</v>
      </c>
      <c r="BD43" s="49">
        <f ca="1">BC27-(((AZ43/AZ27)*BC43)+((AZ44/AZ27)*BC44))</f>
        <v>2.3999411448506147E-2</v>
      </c>
    </row>
    <row r="44" spans="50:56" x14ac:dyDescent="0.25">
      <c r="AX44" s="5"/>
      <c r="AY44" s="14" t="str">
        <f ca="1">CONCATENATE("&gt;",INDIRECT(AV30&amp;16))</f>
        <v>&gt;3,515</v>
      </c>
      <c r="AZ44" s="14">
        <f ca="1">COUNTIF(INDIRECT(AV28&amp;AV26):INDIRECT(AV28&amp;AV27),AY44)</f>
        <v>6</v>
      </c>
      <c r="BA44" s="14">
        <f ca="1">COUNTIFS(INDIRECT(AV28&amp;AV26):INDIRECT(AV28&amp;AV27),AY44,INDIRECT(AV29&amp;AV26):INDIRECT(AV29&amp;AV27),"Iya")</f>
        <v>4</v>
      </c>
      <c r="BB44" s="14">
        <f ca="1">COUNTIFS(INDIRECT(AV28&amp;AV26):INDIRECT(AV28&amp;AV27),AY44,INDIRECT(AV29&amp;AV26):INDIRECT(AV29&amp;AV27),"Tidak")</f>
        <v>2</v>
      </c>
      <c r="BC44" s="6">
        <f t="shared" ca="1" si="98"/>
        <v>0.91829583405449056</v>
      </c>
      <c r="BD44" s="49"/>
    </row>
    <row r="45" spans="50:56" x14ac:dyDescent="0.25">
      <c r="AX45" s="5"/>
      <c r="AY45" s="5" t="str">
        <f ca="1">CONCATENATE("&lt;=",INDIRECT(AV30&amp;18))</f>
        <v>&lt;=3,585</v>
      </c>
      <c r="AZ45" s="5">
        <f ca="1">COUNTIF(INDIRECT(AV28&amp;AV26):INDIRECT(AV28&amp;AV27),AY45)</f>
        <v>17</v>
      </c>
      <c r="BA45" s="5">
        <f ca="1">COUNTIFS(INDIRECT(AV28&amp;AV26):INDIRECT(AV28&amp;AV27),AY45,INDIRECT(AV29&amp;AV26):INDIRECT(AV29&amp;AV27),"Iya")</f>
        <v>9</v>
      </c>
      <c r="BB45" s="5">
        <f ca="1">COUNTIFS(INDIRECT(AV28&amp;AV26):INDIRECT(AV28&amp;AV27),AY45,INDIRECT(AV29&amp;AV26):INDIRECT(AV29&amp;AV27),"Tidak")</f>
        <v>8</v>
      </c>
      <c r="BC45" s="6">
        <f t="shared" ca="1" si="98"/>
        <v>0.99750254636911539</v>
      </c>
      <c r="BD45" s="45">
        <f ca="1">BC27-(((AZ45/AZ27)*BC45)+((AZ46/AZ27)*BC46))</f>
        <v>3.8542077119674278E-4</v>
      </c>
    </row>
    <row r="46" spans="50:56" x14ac:dyDescent="0.25">
      <c r="AX46" s="5"/>
      <c r="AY46" s="5" t="str">
        <f ca="1">CONCATENATE("&gt;",INDIRECT(AV30&amp;18))</f>
        <v>&gt;3,585</v>
      </c>
      <c r="AZ46" s="5">
        <f ca="1">COUNTIF(INDIRECT(AV28&amp;AV26):INDIRECT(AV28&amp;AV27),AY46)</f>
        <v>4</v>
      </c>
      <c r="BA46" s="5">
        <f ca="1">COUNTIFS(INDIRECT(AV28&amp;AV26):INDIRECT(AV28&amp;AV27),AY46,INDIRECT(AV29&amp;AV26):INDIRECT(AV29&amp;AV27),"Iya")</f>
        <v>2</v>
      </c>
      <c r="BB46" s="5">
        <f ca="1">COUNTIFS(INDIRECT(AV28&amp;AV26):INDIRECT(AV28&amp;AV27),AY46,INDIRECT(AV29&amp;AV26):INDIRECT(AV29&amp;AV27),"Tidak")</f>
        <v>2</v>
      </c>
      <c r="BC46" s="6">
        <f t="shared" ca="1" si="98"/>
        <v>1</v>
      </c>
      <c r="BD46" s="45"/>
    </row>
    <row r="47" spans="50:56" x14ac:dyDescent="0.25">
      <c r="AX47" s="5"/>
      <c r="AY47" s="5" t="str">
        <f ca="1">CONCATENATE("&lt;=",INDIRECT(AV30&amp;20))</f>
        <v>&lt;=3,78</v>
      </c>
      <c r="AZ47" s="5">
        <f ca="1">COUNTIF(INDIRECT(AV28&amp;AV26):INDIRECT(AV28&amp;AV27),AY47)</f>
        <v>19</v>
      </c>
      <c r="BA47" s="5">
        <f ca="1">COUNTIFS(INDIRECT(AV28&amp;AV26):INDIRECT(AV28&amp;AV27),AY47,INDIRECT(AV29&amp;AV26):INDIRECT(AV29&amp;AV27),"Iya")</f>
        <v>10</v>
      </c>
      <c r="BB47" s="5">
        <f ca="1">COUNTIFS(INDIRECT(AV28&amp;AV26):INDIRECT(AV28&amp;AV27),AY47,INDIRECT(AV29&amp;AV26):INDIRECT(AV29&amp;AV27),"Tidak")</f>
        <v>9</v>
      </c>
      <c r="BC47" s="6">
        <f t="shared" ca="1" si="98"/>
        <v>0.99800088387229779</v>
      </c>
      <c r="BD47" s="45">
        <f ca="1">BC27-(((AZ47/AZ27)*BC47)+((AZ48/AZ27)*BC48))</f>
        <v>1.7239670935409457E-4</v>
      </c>
    </row>
    <row r="48" spans="50:56" x14ac:dyDescent="0.25">
      <c r="AX48" s="5"/>
      <c r="AY48" s="5" t="str">
        <f ca="1">CONCATENATE("&gt;",INDIRECT(AV30&amp;20))</f>
        <v>&gt;3,78</v>
      </c>
      <c r="AZ48" s="5">
        <f ca="1">COUNTIF(INDIRECT(AV28&amp;AV26):INDIRECT(AV28&amp;AV27),AY48)</f>
        <v>2</v>
      </c>
      <c r="BA48" s="5">
        <f ca="1">COUNTIFS(INDIRECT(AV28&amp;AV26):INDIRECT(AV28&amp;AV27),AY48,INDIRECT(AV29&amp;AV26):INDIRECT(AV29&amp;AV27),"Iya")</f>
        <v>1</v>
      </c>
      <c r="BB48" s="5">
        <f ca="1">COUNTIFS(INDIRECT(AV28&amp;AV26):INDIRECT(AV28&amp;AV27),AY48,INDIRECT(AV29&amp;AV26):INDIRECT(AV29&amp;AV27),"Tidak")</f>
        <v>1</v>
      </c>
      <c r="BC48" s="6">
        <f t="shared" ca="1" si="98"/>
        <v>1</v>
      </c>
      <c r="BD48" s="45"/>
    </row>
    <row r="49" spans="46:56" x14ac:dyDescent="0.25">
      <c r="AX49" s="5"/>
      <c r="AY49" s="5" t="str">
        <f ca="1">CONCATENATE("&lt;=",INDIRECT(AV30&amp;22))</f>
        <v>&lt;=3,94</v>
      </c>
      <c r="AZ49" s="5">
        <f ca="1">COUNTIF(INDIRECT(AV28&amp;AV26):INDIRECT(AV28&amp;AV27),AY49)</f>
        <v>21</v>
      </c>
      <c r="BA49" s="5">
        <f ca="1">COUNTIFS(INDIRECT(AV28&amp;AV26):INDIRECT(AV28&amp;AV27),AY49,INDIRECT(AV29&amp;AV26):INDIRECT(AV29&amp;AV27),"Iya")</f>
        <v>11</v>
      </c>
      <c r="BB49" s="5">
        <f ca="1">COUNTIFS(INDIRECT(AV28&amp;AV26):INDIRECT(AV28&amp;AV27),AY49,INDIRECT(AV29&amp;AV26):INDIRECT(AV29&amp;AV27),"Tidak")</f>
        <v>10</v>
      </c>
      <c r="BC49" s="6">
        <f t="shared" ca="1" si="98"/>
        <v>0.99836367259381398</v>
      </c>
      <c r="BD49" s="45">
        <f ca="1">BC27-(((AZ49/AZ27)*BC49)+((AZ50/AZ27)*BC50))</f>
        <v>0</v>
      </c>
    </row>
    <row r="50" spans="46:56" x14ac:dyDescent="0.25">
      <c r="AX50" s="5"/>
      <c r="AY50" s="5" t="str">
        <f ca="1">CONCATENATE("&gt;",INDIRECT(AV30&amp;22))</f>
        <v>&gt;3,94</v>
      </c>
      <c r="AZ50" s="5">
        <f ca="1">COUNTIF(INDIRECT(AV28&amp;AV26):INDIRECT(AV28&amp;AV27),AY50)</f>
        <v>0</v>
      </c>
      <c r="BA50" s="5">
        <f ca="1">COUNTIFS(INDIRECT(AV28&amp;AV26):INDIRECT(AV28&amp;AV27),AY50,INDIRECT(AV29&amp;AV26):INDIRECT(AV29&amp;AV27),"Iya")</f>
        <v>0</v>
      </c>
      <c r="BB50" s="5">
        <f ca="1">COUNTIFS(INDIRECT(AV28&amp;AV26):INDIRECT(AV28&amp;AV27),AY50,INDIRECT(AV29&amp;AV26):INDIRECT(AV29&amp;AV27),"Tidak")</f>
        <v>0</v>
      </c>
      <c r="BC50" s="6">
        <v>0</v>
      </c>
      <c r="BD50" s="45"/>
    </row>
    <row r="51" spans="46:56" x14ac:dyDescent="0.25">
      <c r="AT51" s="5"/>
      <c r="AV51" s="8">
        <f>AV26</f>
        <v>2</v>
      </c>
      <c r="AW51" s="3" t="s">
        <v>37</v>
      </c>
      <c r="AX51" s="3"/>
      <c r="AY51" s="3"/>
      <c r="AZ51" s="3" t="s">
        <v>16</v>
      </c>
      <c r="BA51" s="3" t="s">
        <v>17</v>
      </c>
      <c r="BB51" s="3" t="s">
        <v>18</v>
      </c>
      <c r="BC51" s="3" t="s">
        <v>19</v>
      </c>
      <c r="BD51" s="3" t="s">
        <v>20</v>
      </c>
    </row>
    <row r="52" spans="46:56" x14ac:dyDescent="0.25">
      <c r="AT52" s="5"/>
      <c r="AV52" s="8">
        <f>AV27</f>
        <v>22</v>
      </c>
      <c r="AW52">
        <f>AW27+1</f>
        <v>3</v>
      </c>
      <c r="AX52" s="5" t="s">
        <v>21</v>
      </c>
      <c r="AY52" s="5"/>
      <c r="AZ52" s="5">
        <f ca="1">COUNTA(INDIRECT(AV53&amp;AV51):INDIRECT(AV53&amp;AV52))</f>
        <v>21</v>
      </c>
      <c r="BA52" s="5">
        <f ca="1">COUNTIF(INDIRECT(AV54&amp;AV51):INDIRECT(AV54&amp;AV52),"Iya")</f>
        <v>11</v>
      </c>
      <c r="BB52" s="5">
        <f ca="1">COUNTIF(INDIRECT(AV54&amp;AV51):INDIRECT(AV54&amp;AV52),"Tidak")</f>
        <v>10</v>
      </c>
      <c r="BC52" s="6">
        <f ca="1">-(((BA52/AZ52)*IMLOG2(BA52/AZ52))+((BB52/AZ52)*IMLOG2(BB52/AZ52)))</f>
        <v>0.99836367259381398</v>
      </c>
      <c r="BD52" s="5"/>
    </row>
    <row r="53" spans="46:56" x14ac:dyDescent="0.25">
      <c r="AV53" s="8" t="str">
        <f>CHAR(CODE(AV28)+4)</f>
        <v>I</v>
      </c>
      <c r="AX53" s="9" t="str">
        <f ca="1">INDIRECT(AV53&amp;1)</f>
        <v>NR3</v>
      </c>
      <c r="AY53" s="5"/>
      <c r="AZ53" s="5"/>
      <c r="BA53" s="5"/>
      <c r="BB53" s="5"/>
      <c r="BC53" s="6"/>
      <c r="BD53" s="6"/>
    </row>
    <row r="54" spans="46:56" x14ac:dyDescent="0.25">
      <c r="AV54" s="8" t="str">
        <f t="shared" ref="AV54:AV55" si="99">CHAR(CODE(AV29)+4)</f>
        <v>J</v>
      </c>
      <c r="AX54" s="5"/>
      <c r="AY54" s="5" t="str">
        <f ca="1">CONCATENATE("&lt;=",INDIRECT(AV55&amp;2))</f>
        <v>&lt;=2,58</v>
      </c>
      <c r="AZ54" s="5">
        <f ca="1">COUNTIF(INDIRECT(AV53&amp;AV51):INDIRECT(AV53&amp;AV52),AY54)</f>
        <v>1</v>
      </c>
      <c r="BA54" s="5">
        <f ca="1">COUNTIFS(INDIRECT(AV53&amp;AV51):INDIRECT(AV53&amp;AV52),AY54,INDIRECT(AV54&amp;AV51):INDIRECT(AV54&amp;AV52),"Iya")</f>
        <v>1</v>
      </c>
      <c r="BB54" s="5">
        <f ca="1">COUNTIFS(INDIRECT(AV53&amp;AV51):INDIRECT(AV53&amp;AV52),AY54,INDIRECT(AV54&amp;AV51):INDIRECT(AV54&amp;AV52),"Tidak")</f>
        <v>0</v>
      </c>
      <c r="BC54" s="6">
        <v>0</v>
      </c>
      <c r="BD54" s="45">
        <f ca="1">BC52-(((AZ54/AZ52)*BC54)+((AZ55/AZ52)*BC55))</f>
        <v>4.598272021286165E-2</v>
      </c>
    </row>
    <row r="55" spans="46:56" x14ac:dyDescent="0.25">
      <c r="AV55" s="8" t="str">
        <f t="shared" si="99"/>
        <v>K</v>
      </c>
      <c r="AX55" s="5"/>
      <c r="AY55" s="5" t="str">
        <f ca="1">CONCATENATE("&gt;",INDIRECT(AV55&amp;2))</f>
        <v>&gt;2,58</v>
      </c>
      <c r="AZ55" s="5">
        <f ca="1">COUNTIF(INDIRECT(AV53&amp;AV51):INDIRECT(AV53&amp;AV52),AY55)</f>
        <v>20</v>
      </c>
      <c r="BA55" s="5">
        <f ca="1">COUNTIFS(INDIRECT(AV53&amp;AV51):INDIRECT(AV53&amp;AV52),AY55,INDIRECT(AV54&amp;AV51):INDIRECT(AV54&amp;AV52),"Iya")</f>
        <v>10</v>
      </c>
      <c r="BB55" s="5">
        <f ca="1">COUNTIFS(INDIRECT(AV53&amp;AV51):INDIRECT(AV53&amp;AV52),AY55,INDIRECT(AV54&amp;AV51):INDIRECT(AV54&amp;AV52),"Tidak")</f>
        <v>10</v>
      </c>
      <c r="BC55" s="6">
        <f t="shared" ref="BC55:BC74" ca="1" si="100">-(((BA55/AZ55)*IMLOG2(BA55/AZ55))+((BB55/AZ55)*IMLOG2(BB55/AZ55)))</f>
        <v>1</v>
      </c>
      <c r="BD55" s="45"/>
    </row>
    <row r="56" spans="46:56" x14ac:dyDescent="0.25">
      <c r="AV56" s="10">
        <f ca="1">MAX(BD54:BD75)</f>
        <v>0.21178551774998489</v>
      </c>
      <c r="AX56" s="5"/>
      <c r="AY56" s="5" t="str">
        <f ca="1">CONCATENATE("&lt;=",INDIRECT(AV55&amp;4))</f>
        <v>&lt;=2,75</v>
      </c>
      <c r="AZ56" s="5">
        <f ca="1">COUNTIF(INDIRECT(AV53&amp;AV51):INDIRECT(AV53&amp;AV52),AY56)</f>
        <v>3</v>
      </c>
      <c r="BA56" s="5">
        <f ca="1">COUNTIFS(INDIRECT(AV53&amp;AV51):INDIRECT(AV53&amp;AV52),AY56,INDIRECT(AV54&amp;AV51):INDIRECT(AV54&amp;AV52),"Iya")</f>
        <v>2</v>
      </c>
      <c r="BB56" s="5">
        <f ca="1">COUNTIFS(INDIRECT(AV53&amp;AV51):INDIRECT(AV53&amp;AV52),AY56,INDIRECT(AV54&amp;AV51):INDIRECT(AV54&amp;AV52),"Tidak")</f>
        <v>1</v>
      </c>
      <c r="BC56" s="6">
        <f t="shared" ca="1" si="100"/>
        <v>0.91829583405449056</v>
      </c>
      <c r="BD56" s="45">
        <f ca="1">BC52-(((AZ56/AZ52)*BC56)+((AZ57/AZ52)*BC57))</f>
        <v>1.0035696300315422E-2</v>
      </c>
    </row>
    <row r="57" spans="46:56" x14ac:dyDescent="0.25">
      <c r="AX57" s="5"/>
      <c r="AY57" s="5" t="str">
        <f ca="1">CONCATENATE("&gt;",INDIRECT(AV55&amp;4))</f>
        <v>&gt;2,75</v>
      </c>
      <c r="AZ57" s="5">
        <f ca="1">COUNTIF(INDIRECT(AV53&amp;AV51):INDIRECT(AV53&amp;AV52),AY57)</f>
        <v>18</v>
      </c>
      <c r="BA57" s="5">
        <f ca="1">COUNTIFS(INDIRECT(AV53&amp;AV51):INDIRECT(AV53&amp;AV52),AY57,INDIRECT(AV54&amp;AV51):INDIRECT(AV54&amp;AV52),"Iya")</f>
        <v>9</v>
      </c>
      <c r="BB57" s="5">
        <f ca="1">COUNTIFS(INDIRECT(AV53&amp;AV51):INDIRECT(AV53&amp;AV52),AY57,INDIRECT(AV54&amp;AV51):INDIRECT(AV54&amp;AV52),"Tidak")</f>
        <v>9</v>
      </c>
      <c r="BC57" s="6">
        <f t="shared" ca="1" si="100"/>
        <v>1</v>
      </c>
      <c r="BD57" s="45"/>
    </row>
    <row r="58" spans="46:56" x14ac:dyDescent="0.25">
      <c r="AX58" s="5"/>
      <c r="AY58" s="5" t="str">
        <f ca="1">CONCATENATE("&lt;=",INDIRECT(AV55&amp;6))</f>
        <v>&lt;=3,005</v>
      </c>
      <c r="AZ58" s="5">
        <f ca="1">COUNTIF(INDIRECT(AV53&amp;AV51):INDIRECT(AV53&amp;AV52),AY58)</f>
        <v>5</v>
      </c>
      <c r="BA58" s="5">
        <f ca="1">COUNTIFS(INDIRECT(AV53&amp;AV51):INDIRECT(AV53&amp;AV52),AY58,INDIRECT(AV54&amp;AV51):INDIRECT(AV54&amp;AV52),"Iya")</f>
        <v>3</v>
      </c>
      <c r="BB58" s="5">
        <f ca="1">COUNTIFS(INDIRECT(AV53&amp;AV51):INDIRECT(AV53&amp;AV52),AY58,INDIRECT(AV54&amp;AV51):INDIRECT(AV54&amp;AV52),"Tidak")</f>
        <v>2</v>
      </c>
      <c r="BC58" s="6">
        <f t="shared" ca="1" si="100"/>
        <v>0.97095059445466747</v>
      </c>
      <c r="BD58" s="45">
        <f ca="1">BC52-(((AZ58/AZ52)*BC58)+((AZ59/AZ52)*BC59))</f>
        <v>5.2801977236550668E-3</v>
      </c>
    </row>
    <row r="59" spans="46:56" x14ac:dyDescent="0.25">
      <c r="AX59" s="5"/>
      <c r="AY59" s="5" t="str">
        <f ca="1">CONCATENATE("&gt;",INDIRECT(AV55&amp;6))</f>
        <v>&gt;3,005</v>
      </c>
      <c r="AZ59" s="5">
        <f ca="1">COUNTIF(INDIRECT(AV53&amp;AV51):INDIRECT(AV53&amp;AV52),AY59)</f>
        <v>16</v>
      </c>
      <c r="BA59" s="5">
        <f ca="1">COUNTIFS(INDIRECT(AV53&amp;AV51):INDIRECT(AV53&amp;AV52),AY59,INDIRECT(AV54&amp;AV51):INDIRECT(AV54&amp;AV52),"Iya")</f>
        <v>8</v>
      </c>
      <c r="BB59" s="5">
        <f ca="1">COUNTIFS(INDIRECT(AV53&amp;AV51):INDIRECT(AV53&amp;AV52),AY59,INDIRECT(AV54&amp;AV51):INDIRECT(AV54&amp;AV52),"Tidak")</f>
        <v>8</v>
      </c>
      <c r="BC59" s="6">
        <f t="shared" ca="1" si="100"/>
        <v>1</v>
      </c>
      <c r="BD59" s="45"/>
    </row>
    <row r="60" spans="46:56" x14ac:dyDescent="0.25">
      <c r="AX60" s="5"/>
      <c r="AY60" s="5" t="str">
        <f ca="1">CONCATENATE("&lt;=",INDIRECT(AV55&amp;8))</f>
        <v>&lt;=3,115</v>
      </c>
      <c r="AZ60" s="5">
        <f ca="1">COUNTIF(INDIRECT(AV53&amp;AV51):INDIRECT(AV53&amp;AV52),AY60)</f>
        <v>7</v>
      </c>
      <c r="BA60" s="5">
        <f ca="1">COUNTIFS(INDIRECT(AV53&amp;AV51):INDIRECT(AV53&amp;AV52),AY60,INDIRECT(AV54&amp;AV51):INDIRECT(AV54&amp;AV52),"Iya")</f>
        <v>3</v>
      </c>
      <c r="BB60" s="5">
        <f ca="1">COUNTIFS(INDIRECT(AV53&amp;AV51):INDIRECT(AV53&amp;AV52),AY60,INDIRECT(AV54&amp;AV51):INDIRECT(AV54&amp;AV52),"Tidak")</f>
        <v>4</v>
      </c>
      <c r="BC60" s="6">
        <f t="shared" ca="1" si="100"/>
        <v>0.9852281360342523</v>
      </c>
      <c r="BD60" s="45">
        <f ca="1">BC52-(((AZ60/AZ52)*BC60)+((AZ61/AZ52)*BC61))</f>
        <v>1.3135536559561789E-2</v>
      </c>
    </row>
    <row r="61" spans="46:56" x14ac:dyDescent="0.25">
      <c r="AX61" s="5"/>
      <c r="AY61" s="5" t="str">
        <f ca="1">CONCATENATE("&gt;",INDIRECT(AV55&amp;8))</f>
        <v>&gt;3,115</v>
      </c>
      <c r="AZ61" s="5">
        <f ca="1">COUNTIF(INDIRECT(AV53&amp;AV51):INDIRECT(AV53&amp;AV52),AY61)</f>
        <v>14</v>
      </c>
      <c r="BA61" s="5">
        <f ca="1">COUNTIFS(INDIRECT(AV53&amp;AV51):INDIRECT(AV53&amp;AV52),AY61,INDIRECT(AV54&amp;AV51):INDIRECT(AV54&amp;AV52),"Iya")</f>
        <v>8</v>
      </c>
      <c r="BB61" s="5">
        <f ca="1">COUNTIFS(INDIRECT(AV53&amp;AV51):INDIRECT(AV53&amp;AV52),AY61,INDIRECT(AV54&amp;AV51):INDIRECT(AV54&amp;AV52),"Tidak")</f>
        <v>6</v>
      </c>
      <c r="BC61" s="6">
        <f t="shared" ca="1" si="100"/>
        <v>0.9852281360342523</v>
      </c>
      <c r="BD61" s="45"/>
    </row>
    <row r="62" spans="46:56" x14ac:dyDescent="0.25">
      <c r="AX62" s="5"/>
      <c r="AY62" s="5" t="str">
        <f ca="1">CONCATENATE("&lt;=",INDIRECT(AV55&amp;10))</f>
        <v>&lt;=3,415</v>
      </c>
      <c r="AZ62" s="5">
        <f ca="1">COUNTIF(INDIRECT(AV53&amp;AV51):INDIRECT(AV53&amp;AV52),AY62)</f>
        <v>9</v>
      </c>
      <c r="BA62" s="5">
        <f ca="1">COUNTIFS(INDIRECT(AV53&amp;AV51):INDIRECT(AV53&amp;AV52),AY62,INDIRECT(AV54&amp;AV51):INDIRECT(AV54&amp;AV52),"Iya")</f>
        <v>3</v>
      </c>
      <c r="BB62" s="5">
        <f ca="1">COUNTIFS(INDIRECT(AV53&amp;AV51):INDIRECT(AV53&amp;AV52),AY62,INDIRECT(AV54&amp;AV51):INDIRECT(AV54&amp;AV52),"Tidak")</f>
        <v>6</v>
      </c>
      <c r="BC62" s="6">
        <f t="shared" ca="1" si="100"/>
        <v>0.91829583405449056</v>
      </c>
      <c r="BD62" s="45">
        <f ca="1">BC52-(((AZ62/AZ52)*BC62)+((AZ63/AZ52)*BC63))</f>
        <v>8.0067838539323533E-2</v>
      </c>
    </row>
    <row r="63" spans="46:56" x14ac:dyDescent="0.25">
      <c r="AX63" s="5"/>
      <c r="AY63" s="5" t="str">
        <f ca="1">CONCATENATE("&gt;",INDIRECT(AV55&amp;10))</f>
        <v>&gt;3,415</v>
      </c>
      <c r="AZ63" s="5">
        <f ca="1">COUNTIF(INDIRECT(AV53&amp;AV51):INDIRECT(AV53&amp;AV52),AY63)</f>
        <v>12</v>
      </c>
      <c r="BA63" s="5">
        <f ca="1">COUNTIFS(INDIRECT(AV53&amp;AV51):INDIRECT(AV53&amp;AV52),AY63,INDIRECT(AV54&amp;AV51):INDIRECT(AV54&amp;AV52),"Iya")</f>
        <v>8</v>
      </c>
      <c r="BB63" s="5">
        <f ca="1">COUNTIFS(INDIRECT(AV53&amp;AV51):INDIRECT(AV53&amp;AV52),AY63,INDIRECT(AV54&amp;AV51):INDIRECT(AV54&amp;AV52),"Tidak")</f>
        <v>4</v>
      </c>
      <c r="BC63" s="6">
        <f t="shared" ca="1" si="100"/>
        <v>0.91829583405449056</v>
      </c>
      <c r="BD63" s="45"/>
    </row>
    <row r="64" spans="46:56" x14ac:dyDescent="0.25">
      <c r="AX64" s="5"/>
      <c r="AY64" s="9" t="str">
        <f ca="1">CONCATENATE("&lt;=",INDIRECT(AV55&amp;12))</f>
        <v>&lt;=3,6</v>
      </c>
      <c r="AZ64" s="5">
        <f ca="1">COUNTIF(INDIRECT(AV53&amp;AV51):INDIRECT(AV53&amp;AV52),AY64)</f>
        <v>11</v>
      </c>
      <c r="BA64" s="5">
        <f ca="1">COUNTIFS(INDIRECT(AV53&amp;AV51):INDIRECT(AV53&amp;AV52),AY64,INDIRECT(AV54&amp;AV51):INDIRECT(AV54&amp;AV52),"Iya")</f>
        <v>3</v>
      </c>
      <c r="BB64" s="5">
        <f ca="1">COUNTIFS(INDIRECT(AV53&amp;AV51):INDIRECT(AV53&amp;AV52),AY64,INDIRECT(AV54&amp;AV51):INDIRECT(AV54&amp;AV52),"Tidak")</f>
        <v>8</v>
      </c>
      <c r="BC64" s="6">
        <f t="shared" ca="1" si="100"/>
        <v>0.84535093662243588</v>
      </c>
      <c r="BD64" s="43">
        <f ca="1">BC52-(((AZ64/AZ52)*BC64)+((AZ65/AZ52)*BC65))</f>
        <v>0.21178551774998489</v>
      </c>
    </row>
    <row r="65" spans="48:56" x14ac:dyDescent="0.25">
      <c r="AX65" s="5"/>
      <c r="AY65" s="9" t="str">
        <f ca="1">CONCATENATE("&gt;",INDIRECT(AV55&amp;12))</f>
        <v>&gt;3,6</v>
      </c>
      <c r="AZ65" s="5">
        <f ca="1">COUNTIF(INDIRECT(AV53&amp;AV51):INDIRECT(AV53&amp;AV52),AY65)</f>
        <v>10</v>
      </c>
      <c r="BA65" s="5">
        <f ca="1">COUNTIFS(INDIRECT(AV53&amp;AV51):INDIRECT(AV53&amp;AV52),AY65,INDIRECT(AV54&amp;AV51):INDIRECT(AV54&amp;AV52),"Iya")</f>
        <v>8</v>
      </c>
      <c r="BB65" s="5">
        <f ca="1">COUNTIFS(INDIRECT(AV53&amp;AV51):INDIRECT(AV53&amp;AV52),AY65,INDIRECT(AV54&amp;AV51):INDIRECT(AV54&amp;AV52),"Tidak")</f>
        <v>2</v>
      </c>
      <c r="BC65" s="6">
        <f t="shared" ca="1" si="100"/>
        <v>0.72192809488736165</v>
      </c>
      <c r="BD65" s="43"/>
    </row>
    <row r="66" spans="48:56" x14ac:dyDescent="0.25">
      <c r="AX66" s="5"/>
      <c r="AY66" s="5" t="str">
        <f ca="1">CONCATENATE("&lt;=",INDIRECT(AV55&amp;14))</f>
        <v>&lt;=3,67</v>
      </c>
      <c r="AZ66" s="5">
        <f ca="1">COUNTIF(INDIRECT(AV53&amp;AV51):INDIRECT(AV53&amp;AV52),AY66)</f>
        <v>13</v>
      </c>
      <c r="BA66" s="5">
        <f ca="1">COUNTIFS(INDIRECT(AV53&amp;AV51):INDIRECT(AV53&amp;AV52),AY66,INDIRECT(AV54&amp;AV51):INDIRECT(AV54&amp;AV52),"Iya")</f>
        <v>5</v>
      </c>
      <c r="BB66" s="5">
        <f ca="1">COUNTIFS(INDIRECT(AV53&amp;AV51):INDIRECT(AV53&amp;AV52),AY66,INDIRECT(AV54&amp;AV51):INDIRECT(AV54&amp;AV52),"Tidak")</f>
        <v>8</v>
      </c>
      <c r="BC66" s="6">
        <f t="shared" ca="1" si="100"/>
        <v>0.96123660472287598</v>
      </c>
      <c r="BD66" s="45">
        <f ca="1">BC52-(((AZ66/AZ52)*BC66)+((AZ67/AZ52)*BC67))</f>
        <v>9.4254107971411538E-2</v>
      </c>
    </row>
    <row r="67" spans="48:56" x14ac:dyDescent="0.25">
      <c r="AX67" s="5"/>
      <c r="AY67" s="5" t="str">
        <f ca="1">CONCATENATE("&gt;",INDIRECT(AV55&amp;14))</f>
        <v>&gt;3,67</v>
      </c>
      <c r="AZ67" s="5">
        <f ca="1">COUNTIF(INDIRECT(AV53&amp;AV51):INDIRECT(AV53&amp;AV52),AY67)</f>
        <v>8</v>
      </c>
      <c r="BA67" s="5">
        <f ca="1">COUNTIFS(INDIRECT(AV53&amp;AV51):INDIRECT(AV53&amp;AV52),AY67,INDIRECT(AV54&amp;AV51):INDIRECT(AV54&amp;AV52),"Iya")</f>
        <v>6</v>
      </c>
      <c r="BB67" s="5">
        <f ca="1">COUNTIFS(INDIRECT(AV53&amp;AV51):INDIRECT(AV53&amp;AV52),AY67,INDIRECT(AV54&amp;AV51):INDIRECT(AV54&amp;AV52),"Tidak")</f>
        <v>2</v>
      </c>
      <c r="BC67" s="6">
        <f t="shared" ca="1" si="100"/>
        <v>0.81127812445913294</v>
      </c>
      <c r="BD67" s="45"/>
    </row>
    <row r="68" spans="48:56" x14ac:dyDescent="0.25">
      <c r="AX68" s="5"/>
      <c r="AY68" s="14" t="str">
        <f ca="1">CONCATENATE("&lt;=",INDIRECT(AV55&amp;16))</f>
        <v>&lt;=3,735</v>
      </c>
      <c r="AZ68" s="14">
        <f ca="1">COUNTIF(INDIRECT(AV53&amp;AV51):INDIRECT(AV53&amp;AV52),AY68)</f>
        <v>15</v>
      </c>
      <c r="BA68" s="14">
        <f ca="1">COUNTIFS(INDIRECT(AV53&amp;AV51):INDIRECT(AV53&amp;AV52),AY68,INDIRECT(AV54&amp;AV51):INDIRECT(AV54&amp;AV52),"Iya")</f>
        <v>7</v>
      </c>
      <c r="BB68" s="14">
        <f ca="1">COUNTIFS(INDIRECT(AV53&amp;AV51):INDIRECT(AV53&amp;AV52),AY68,INDIRECT(AV54&amp;AV51):INDIRECT(AV54&amp;AV52),"Tidak")</f>
        <v>8</v>
      </c>
      <c r="BC68" s="6">
        <f t="shared" ca="1" si="100"/>
        <v>0.9967916319816349</v>
      </c>
      <c r="BD68" s="49">
        <f ca="1">BC52-(((AZ68/AZ52)*BC68)+((AZ69/AZ52)*BC69))</f>
        <v>2.3999411448506147E-2</v>
      </c>
    </row>
    <row r="69" spans="48:56" x14ac:dyDescent="0.25">
      <c r="AX69" s="5"/>
      <c r="AY69" s="14" t="str">
        <f ca="1">CONCATENATE("&gt;",INDIRECT(AV55&amp;16))</f>
        <v>&gt;3,735</v>
      </c>
      <c r="AZ69" s="14">
        <f ca="1">COUNTIF(INDIRECT(AV53&amp;AV51):INDIRECT(AV53&amp;AV52),AY69)</f>
        <v>6</v>
      </c>
      <c r="BA69" s="14">
        <f ca="1">COUNTIFS(INDIRECT(AV53&amp;AV51):INDIRECT(AV53&amp;AV52),AY69,INDIRECT(AV54&amp;AV51):INDIRECT(AV54&amp;AV52),"Iya")</f>
        <v>4</v>
      </c>
      <c r="BB69" s="14">
        <f ca="1">COUNTIFS(INDIRECT(AV53&amp;AV51):INDIRECT(AV53&amp;AV52),AY69,INDIRECT(AV54&amp;AV51):INDIRECT(AV54&amp;AV52),"Tidak")</f>
        <v>2</v>
      </c>
      <c r="BC69" s="6">
        <f t="shared" ca="1" si="100"/>
        <v>0.91829583405449056</v>
      </c>
      <c r="BD69" s="49"/>
    </row>
    <row r="70" spans="48:56" x14ac:dyDescent="0.25">
      <c r="AX70" s="5"/>
      <c r="AY70" s="5" t="str">
        <f ca="1">CONCATENATE("&lt;=",INDIRECT(AV55&amp;18))</f>
        <v>&lt;=3,77</v>
      </c>
      <c r="AZ70" s="5">
        <f ca="1">COUNTIF(INDIRECT(AV53&amp;AV51):INDIRECT(AV53&amp;AV52),AY70)</f>
        <v>17</v>
      </c>
      <c r="BA70" s="5">
        <f ca="1">COUNTIFS(INDIRECT(AV53&amp;AV51):INDIRECT(AV53&amp;AV52),AY70,INDIRECT(AV54&amp;AV51):INDIRECT(AV54&amp;AV52),"Iya")</f>
        <v>7</v>
      </c>
      <c r="BB70" s="5">
        <f ca="1">COUNTIFS(INDIRECT(AV53&amp;AV51):INDIRECT(AV53&amp;AV52),AY70,INDIRECT(AV54&amp;AV51):INDIRECT(AV54&amp;AV52),"Tidak")</f>
        <v>10</v>
      </c>
      <c r="BC70" s="6">
        <f t="shared" ca="1" si="100"/>
        <v>0.97741781752817358</v>
      </c>
      <c r="BD70" s="45">
        <f ca="1">BC52-(((AZ70/AZ52)*BC70)+((AZ71/AZ52)*BC71))</f>
        <v>0.20712067745195917</v>
      </c>
    </row>
    <row r="71" spans="48:56" x14ac:dyDescent="0.25">
      <c r="AX71" s="5"/>
      <c r="AY71" s="5" t="str">
        <f ca="1">CONCATENATE("&gt;",INDIRECT(AV55&amp;18))</f>
        <v>&gt;3,77</v>
      </c>
      <c r="AZ71" s="5">
        <f ca="1">COUNTIF(INDIRECT(AV53&amp;AV51):INDIRECT(AV53&amp;AV52),AY71)</f>
        <v>4</v>
      </c>
      <c r="BA71" s="5">
        <f ca="1">COUNTIFS(INDIRECT(AV53&amp;AV51):INDIRECT(AV53&amp;AV52),AY71,INDIRECT(AV54&amp;AV51):INDIRECT(AV54&amp;AV52),"Iya")</f>
        <v>4</v>
      </c>
      <c r="BB71" s="5">
        <f ca="1">COUNTIFS(INDIRECT(AV53&amp;AV51):INDIRECT(AV53&amp;AV52),AY71,INDIRECT(AV54&amp;AV51):INDIRECT(AV54&amp;AV52),"Tidak")</f>
        <v>0</v>
      </c>
      <c r="BC71" s="6">
        <v>0</v>
      </c>
      <c r="BD71" s="45"/>
    </row>
    <row r="72" spans="48:56" x14ac:dyDescent="0.25">
      <c r="AX72" s="5"/>
      <c r="AY72" s="5" t="str">
        <f ca="1">CONCATENATE("&lt;=",INDIRECT(AV55&amp;20))</f>
        <v>&lt;=3,83</v>
      </c>
      <c r="AZ72" s="5">
        <f ca="1">COUNTIF(INDIRECT(AV53&amp;AV51):INDIRECT(AV53&amp;AV52),AY72)</f>
        <v>19</v>
      </c>
      <c r="BA72" s="5">
        <f ca="1">COUNTIFS(INDIRECT(AV53&amp;AV51):INDIRECT(AV53&amp;AV52),AY72,INDIRECT(AV54&amp;AV51):INDIRECT(AV54&amp;AV52),"Iya")</f>
        <v>9</v>
      </c>
      <c r="BB72" s="5">
        <f ca="1">COUNTIFS(INDIRECT(AV53&amp;AV51):INDIRECT(AV53&amp;AV52),AY72,INDIRECT(AV54&amp;AV51):INDIRECT(AV54&amp;AV52),"Tidak")</f>
        <v>10</v>
      </c>
      <c r="BC72" s="6">
        <f t="shared" ca="1" si="100"/>
        <v>0.99800088387229779</v>
      </c>
      <c r="BD72" s="45">
        <f ca="1">BC52-(((AZ72/AZ52)*BC72)+((AZ73/AZ52)*BC73))</f>
        <v>9.5410491947449327E-2</v>
      </c>
    </row>
    <row r="73" spans="48:56" x14ac:dyDescent="0.25">
      <c r="AX73" s="5"/>
      <c r="AY73" s="5" t="str">
        <f ca="1">CONCATENATE("&gt;",INDIRECT(AV55&amp;20))</f>
        <v>&gt;3,83</v>
      </c>
      <c r="AZ73" s="5">
        <f ca="1">COUNTIF(INDIRECT(AV53&amp;AV51):INDIRECT(AV53&amp;AV52),AY73)</f>
        <v>2</v>
      </c>
      <c r="BA73" s="5">
        <f ca="1">COUNTIFS(INDIRECT(AV53&amp;AV51):INDIRECT(AV53&amp;AV52),AY73,INDIRECT(AV54&amp;AV51):INDIRECT(AV54&amp;AV52),"Iya")</f>
        <v>2</v>
      </c>
      <c r="BB73" s="5">
        <f ca="1">COUNTIFS(INDIRECT(AV53&amp;AV51):INDIRECT(AV53&amp;AV52),AY73,INDIRECT(AV54&amp;AV51):INDIRECT(AV54&amp;AV52),"Tidak")</f>
        <v>0</v>
      </c>
      <c r="BC73" s="6">
        <v>0</v>
      </c>
      <c r="BD73" s="45"/>
    </row>
    <row r="74" spans="48:56" x14ac:dyDescent="0.25">
      <c r="AX74" s="5"/>
      <c r="AY74" s="5" t="str">
        <f ca="1">CONCATENATE("&lt;=",INDIRECT(AV55&amp;22))</f>
        <v>&lt;=3,86</v>
      </c>
      <c r="AZ74" s="5">
        <f ca="1">COUNTIF(INDIRECT(AV53&amp;AV51):INDIRECT(AV53&amp;AV52),AY74)</f>
        <v>21</v>
      </c>
      <c r="BA74" s="5">
        <f ca="1">COUNTIFS(INDIRECT(AV53&amp;AV51):INDIRECT(AV53&amp;AV52),AY74,INDIRECT(AV54&amp;AV51):INDIRECT(AV54&amp;AV52),"Iya")</f>
        <v>11</v>
      </c>
      <c r="BB74" s="5">
        <f ca="1">COUNTIFS(INDIRECT(AV53&amp;AV51):INDIRECT(AV53&amp;AV52),AY74,INDIRECT(AV54&amp;AV51):INDIRECT(AV54&amp;AV52),"Tidak")</f>
        <v>10</v>
      </c>
      <c r="BC74" s="6">
        <f t="shared" ca="1" si="100"/>
        <v>0.99836367259381398</v>
      </c>
      <c r="BD74" s="45">
        <f ca="1">BC52-(((AZ74/AZ52)*BC74)+((AZ75/AZ52)*BC75))</f>
        <v>0</v>
      </c>
    </row>
    <row r="75" spans="48:56" x14ac:dyDescent="0.25">
      <c r="AX75" s="5"/>
      <c r="AY75" s="5" t="str">
        <f ca="1">CONCATENATE("&gt;",INDIRECT(AV55&amp;22))</f>
        <v>&gt;3,86</v>
      </c>
      <c r="AZ75" s="5">
        <f ca="1">COUNTIF(INDIRECT(AV53&amp;AV51):INDIRECT(AV53&amp;AV52),AY75)</f>
        <v>0</v>
      </c>
      <c r="BA75" s="5">
        <f ca="1">COUNTIFS(INDIRECT(AV53&amp;AV51):INDIRECT(AV53&amp;AV52),AY75,INDIRECT(AV54&amp;AV51):INDIRECT(AV54&amp;AV52),"Iya")</f>
        <v>0</v>
      </c>
      <c r="BB75" s="5">
        <f ca="1">COUNTIFS(INDIRECT(AV53&amp;AV51):INDIRECT(AV53&amp;AV52),AY75,INDIRECT(AV54&amp;AV51):INDIRECT(AV54&amp;AV52),"Tidak")</f>
        <v>0</v>
      </c>
      <c r="BC75" s="6">
        <v>0</v>
      </c>
      <c r="BD75" s="45"/>
    </row>
    <row r="76" spans="48:56" x14ac:dyDescent="0.25">
      <c r="AV76" s="8">
        <f>AV51</f>
        <v>2</v>
      </c>
      <c r="AW76" s="3" t="s">
        <v>37</v>
      </c>
      <c r="AX76" s="3"/>
      <c r="AY76" s="3"/>
      <c r="AZ76" s="3" t="s">
        <v>16</v>
      </c>
      <c r="BA76" s="3" t="s">
        <v>17</v>
      </c>
      <c r="BB76" s="3" t="s">
        <v>18</v>
      </c>
      <c r="BC76" s="3" t="s">
        <v>19</v>
      </c>
      <c r="BD76" s="3" t="s">
        <v>20</v>
      </c>
    </row>
    <row r="77" spans="48:56" x14ac:dyDescent="0.25">
      <c r="AV77" s="8">
        <f>AV52</f>
        <v>22</v>
      </c>
      <c r="AW77">
        <f>AW52+1</f>
        <v>4</v>
      </c>
      <c r="AX77" s="5" t="s">
        <v>21</v>
      </c>
      <c r="AY77" s="5"/>
      <c r="AZ77" s="5">
        <f ca="1">COUNTA(INDIRECT(AV78&amp;AV76):INDIRECT(AV78&amp;AV77))</f>
        <v>21</v>
      </c>
      <c r="BA77" s="5">
        <f ca="1">COUNTIF(INDIRECT(AV79&amp;AV76):INDIRECT(AV79&amp;AV77),"Iya")</f>
        <v>11</v>
      </c>
      <c r="BB77" s="5">
        <f ca="1">COUNTIF(INDIRECT(AV79&amp;AV76):INDIRECT(AV79&amp;AV77),"Tidak")</f>
        <v>10</v>
      </c>
      <c r="BC77" s="6">
        <f ca="1">-(((BA77/AZ77)*IMLOG2(BA77/AZ77))+((BB77/AZ77)*IMLOG2(BB77/AZ77)))</f>
        <v>0.99836367259381398</v>
      </c>
      <c r="BD77" s="5"/>
    </row>
    <row r="78" spans="48:56" x14ac:dyDescent="0.25">
      <c r="AV78" s="8" t="str">
        <f>CHAR(CODE(AV53)+4)</f>
        <v>M</v>
      </c>
      <c r="AX78" s="9" t="str">
        <f ca="1">INDIRECT(AV78&amp;1)</f>
        <v>NR4</v>
      </c>
      <c r="AY78" s="5"/>
      <c r="AZ78" s="5"/>
      <c r="BA78" s="5"/>
      <c r="BB78" s="5"/>
      <c r="BC78" s="6"/>
      <c r="BD78" s="6"/>
    </row>
    <row r="79" spans="48:56" x14ac:dyDescent="0.25">
      <c r="AV79" s="8" t="str">
        <f t="shared" ref="AV79:AV80" si="101">CHAR(CODE(AV54)+4)</f>
        <v>N</v>
      </c>
      <c r="AX79" s="5"/>
      <c r="AY79" s="5" t="str">
        <f ca="1">CONCATENATE("&lt;=",INDIRECT(AV80&amp;2))</f>
        <v>&lt;=2,105</v>
      </c>
      <c r="AZ79" s="5">
        <f ca="1">COUNTIF(INDIRECT(AV78&amp;AV76):INDIRECT(AV78&amp;AV77),AY79)</f>
        <v>1</v>
      </c>
      <c r="BA79" s="5">
        <f ca="1">COUNTIFS(INDIRECT(AV78&amp;AV76):INDIRECT(AV78&amp;AV77),AY79,INDIRECT(AV79&amp;AV76):INDIRECT(AV79&amp;AV77),"Iya")</f>
        <v>1</v>
      </c>
      <c r="BB79" s="5">
        <f ca="1">COUNTIFS(INDIRECT(AV78&amp;AV76):INDIRECT(AV78&amp;AV77),AY79,INDIRECT(AV79&amp;AV76):INDIRECT(AV79&amp;AV77),"Tidak")</f>
        <v>0</v>
      </c>
      <c r="BC79" s="6">
        <v>0</v>
      </c>
      <c r="BD79" s="45">
        <f ca="1">BC77-(((AZ79/AZ77)*BC79)+((AZ80/AZ77)*BC80))</f>
        <v>4.598272021286165E-2</v>
      </c>
    </row>
    <row r="80" spans="48:56" x14ac:dyDescent="0.25">
      <c r="AV80" s="8" t="str">
        <f t="shared" si="101"/>
        <v>O</v>
      </c>
      <c r="AX80" s="5"/>
      <c r="AY80" s="5" t="str">
        <f ca="1">CONCATENATE("&gt;",INDIRECT(AV80&amp;2))</f>
        <v>&gt;2,105</v>
      </c>
      <c r="AZ80" s="5">
        <f ca="1">COUNTIF(INDIRECT(AV78&amp;AV76):INDIRECT(AV78&amp;AV77),AY80)</f>
        <v>20</v>
      </c>
      <c r="BA80" s="5">
        <f ca="1">COUNTIFS(INDIRECT(AV78&amp;AV76):INDIRECT(AV78&amp;AV77),AY80,INDIRECT(AV79&amp;AV76):INDIRECT(AV79&amp;AV77),"Iya")</f>
        <v>10</v>
      </c>
      <c r="BB80" s="5">
        <f ca="1">COUNTIFS(INDIRECT(AV78&amp;AV76):INDIRECT(AV78&amp;AV77),AY80,INDIRECT(AV79&amp;AV76):INDIRECT(AV79&amp;AV77),"Tidak")</f>
        <v>10</v>
      </c>
      <c r="BC80" s="6">
        <f t="shared" ref="BC80:BC99" ca="1" si="102">-(((BA80/AZ80)*IMLOG2(BA80/AZ80))+((BB80/AZ80)*IMLOG2(BB80/AZ80)))</f>
        <v>1</v>
      </c>
      <c r="BD80" s="45"/>
    </row>
    <row r="81" spans="48:56" x14ac:dyDescent="0.25">
      <c r="AV81" s="10">
        <f ca="1">MAX(BD79:BD100)</f>
        <v>0.11910684179809294</v>
      </c>
      <c r="AX81" s="5"/>
      <c r="AY81" s="5" t="str">
        <f ca="1">CONCATENATE("&lt;=",INDIRECT(AV80&amp;4))</f>
        <v>&lt;=2,795</v>
      </c>
      <c r="AZ81" s="5">
        <f ca="1">COUNTIF(INDIRECT(AV78&amp;AV76):INDIRECT(AV78&amp;AV77),AY81)</f>
        <v>3</v>
      </c>
      <c r="BA81" s="5">
        <f ca="1">COUNTIFS(INDIRECT(AV78&amp;AV76):INDIRECT(AV78&amp;AV77),AY81,INDIRECT(AV79&amp;AV76):INDIRECT(AV79&amp;AV77),"Iya")</f>
        <v>2</v>
      </c>
      <c r="BB81" s="5">
        <f ca="1">COUNTIFS(INDIRECT(AV78&amp;AV76):INDIRECT(AV78&amp;AV77),AY81,INDIRECT(AV79&amp;AV76):INDIRECT(AV79&amp;AV77),"Tidak")</f>
        <v>1</v>
      </c>
      <c r="BC81" s="6">
        <f t="shared" ca="1" si="102"/>
        <v>0.91829583405449056</v>
      </c>
      <c r="BD81" s="45">
        <f ca="1">BC77-(((AZ81/AZ77)*BC81)+((AZ82/AZ77)*BC82))</f>
        <v>1.0035696300315422E-2</v>
      </c>
    </row>
    <row r="82" spans="48:56" x14ac:dyDescent="0.25">
      <c r="AX82" s="5"/>
      <c r="AY82" s="5" t="str">
        <f ca="1">CONCATENATE("&gt;",INDIRECT(AV80&amp;4))</f>
        <v>&gt;2,795</v>
      </c>
      <c r="AZ82" s="5">
        <f ca="1">COUNTIF(INDIRECT(AV78&amp;AV76):INDIRECT(AV78&amp;AV77),AY82)</f>
        <v>18</v>
      </c>
      <c r="BA82" s="5">
        <f ca="1">COUNTIFS(INDIRECT(AV78&amp;AV76):INDIRECT(AV78&amp;AV77),AY82,INDIRECT(AV79&amp;AV76):INDIRECT(AV79&amp;AV77),"Iya")</f>
        <v>9</v>
      </c>
      <c r="BB82" s="5">
        <f ca="1">COUNTIFS(INDIRECT(AV78&amp;AV76):INDIRECT(AV78&amp;AV77),AY82,INDIRECT(AV79&amp;AV76):INDIRECT(AV79&amp;AV77),"Tidak")</f>
        <v>9</v>
      </c>
      <c r="BC82" s="6">
        <f t="shared" ca="1" si="102"/>
        <v>1</v>
      </c>
      <c r="BD82" s="45"/>
    </row>
    <row r="83" spans="48:56" x14ac:dyDescent="0.25">
      <c r="AX83" s="5"/>
      <c r="AY83" s="5" t="str">
        <f ca="1">CONCATENATE("&lt;=",INDIRECT(AV80&amp;6))</f>
        <v>&lt;=2,99</v>
      </c>
      <c r="AZ83" s="5">
        <f ca="1">COUNTIF(INDIRECT(AV78&amp;AV76):INDIRECT(AV78&amp;AV77),AY83)</f>
        <v>5</v>
      </c>
      <c r="BA83" s="5">
        <f ca="1">COUNTIFS(INDIRECT(AV78&amp;AV76):INDIRECT(AV78&amp;AV77),AY83,INDIRECT(AV79&amp;AV76):INDIRECT(AV79&amp;AV77),"Iya")</f>
        <v>3</v>
      </c>
      <c r="BB83" s="5">
        <f ca="1">COUNTIFS(INDIRECT(AV78&amp;AV76):INDIRECT(AV78&amp;AV77),AY83,INDIRECT(AV79&amp;AV76):INDIRECT(AV79&amp;AV77),"Tidak")</f>
        <v>2</v>
      </c>
      <c r="BC83" s="6">
        <f t="shared" ca="1" si="102"/>
        <v>0.97095059445466747</v>
      </c>
      <c r="BD83" s="45">
        <f ca="1">BC77-(((AZ83/AZ77)*BC83)+((AZ84/AZ77)*BC84))</f>
        <v>5.2801977236550668E-3</v>
      </c>
    </row>
    <row r="84" spans="48:56" x14ac:dyDescent="0.25">
      <c r="AX84" s="5"/>
      <c r="AY84" s="5" t="str">
        <f ca="1">CONCATENATE("&gt;",INDIRECT(AV80&amp;6))</f>
        <v>&gt;2,99</v>
      </c>
      <c r="AZ84" s="5">
        <f ca="1">COUNTIF(INDIRECT(AV78&amp;AV76):INDIRECT(AV78&amp;AV77),AY84)</f>
        <v>16</v>
      </c>
      <c r="BA84" s="5">
        <f ca="1">COUNTIFS(INDIRECT(AV78&amp;AV76):INDIRECT(AV78&amp;AV77),AY84,INDIRECT(AV79&amp;AV76):INDIRECT(AV79&amp;AV77),"Iya")</f>
        <v>8</v>
      </c>
      <c r="BB84" s="5">
        <f ca="1">COUNTIFS(INDIRECT(AV78&amp;AV76):INDIRECT(AV78&amp;AV77),AY84,INDIRECT(AV79&amp;AV76):INDIRECT(AV79&amp;AV77),"Tidak")</f>
        <v>8</v>
      </c>
      <c r="BC84" s="6">
        <f t="shared" ca="1" si="102"/>
        <v>1</v>
      </c>
      <c r="BD84" s="45"/>
    </row>
    <row r="85" spans="48:56" x14ac:dyDescent="0.25">
      <c r="AX85" s="5"/>
      <c r="AY85" s="5" t="str">
        <f ca="1">CONCATENATE("&lt;=",INDIRECT(AV80&amp;8))</f>
        <v>&lt;=3,205</v>
      </c>
      <c r="AZ85" s="5">
        <f ca="1">COUNTIF(INDIRECT(AV78&amp;AV76):INDIRECT(AV78&amp;AV77),AY85)</f>
        <v>7</v>
      </c>
      <c r="BA85" s="5">
        <f ca="1">COUNTIFS(INDIRECT(AV78&amp;AV76):INDIRECT(AV78&amp;AV77),AY85,INDIRECT(AV79&amp;AV76):INDIRECT(AV79&amp;AV77),"Iya")</f>
        <v>3</v>
      </c>
      <c r="BB85" s="5">
        <f ca="1">COUNTIFS(INDIRECT(AV78&amp;AV76):INDIRECT(AV78&amp;AV77),AY85,INDIRECT(AV79&amp;AV76):INDIRECT(AV79&amp;AV77),"Tidak")</f>
        <v>4</v>
      </c>
      <c r="BC85" s="6">
        <f t="shared" ca="1" si="102"/>
        <v>0.9852281360342523</v>
      </c>
      <c r="BD85" s="45">
        <f ca="1">BC77-(((AZ85/AZ77)*BC85)+((AZ86/AZ77)*BC86))</f>
        <v>1.3135536559561789E-2</v>
      </c>
    </row>
    <row r="86" spans="48:56" x14ac:dyDescent="0.25">
      <c r="AX86" s="5"/>
      <c r="AY86" s="5" t="str">
        <f ca="1">CONCATENATE("&gt;",INDIRECT(AV80&amp;8))</f>
        <v>&gt;3,205</v>
      </c>
      <c r="AZ86" s="5">
        <f ca="1">COUNTIF(INDIRECT(AV78&amp;AV76):INDIRECT(AV78&amp;AV77),AY86)</f>
        <v>14</v>
      </c>
      <c r="BA86" s="5">
        <f ca="1">COUNTIFS(INDIRECT(AV78&amp;AV76):INDIRECT(AV78&amp;AV77),AY86,INDIRECT(AV79&amp;AV76):INDIRECT(AV79&amp;AV77),"Iya")</f>
        <v>8</v>
      </c>
      <c r="BB86" s="5">
        <f ca="1">COUNTIFS(INDIRECT(AV78&amp;AV76):INDIRECT(AV78&amp;AV77),AY86,INDIRECT(AV79&amp;AV76):INDIRECT(AV79&amp;AV77),"Tidak")</f>
        <v>6</v>
      </c>
      <c r="BC86" s="6">
        <f t="shared" ca="1" si="102"/>
        <v>0.9852281360342523</v>
      </c>
      <c r="BD86" s="45"/>
    </row>
    <row r="87" spans="48:56" x14ac:dyDescent="0.25">
      <c r="AX87" s="5"/>
      <c r="AY87" s="5" t="str">
        <f ca="1">CONCATENATE("&lt;=",INDIRECT(AV80&amp;10))</f>
        <v>&lt;=3,32</v>
      </c>
      <c r="AZ87" s="5">
        <f ca="1">COUNTIF(INDIRECT(AV78&amp;AV76):INDIRECT(AV78&amp;AV77),AY87)</f>
        <v>9</v>
      </c>
      <c r="BA87" s="5">
        <f ca="1">COUNTIFS(INDIRECT(AV78&amp;AV76):INDIRECT(AV78&amp;AV77),AY87,INDIRECT(AV79&amp;AV76):INDIRECT(AV79&amp;AV77),"Iya")</f>
        <v>5</v>
      </c>
      <c r="BB87" s="5">
        <f ca="1">COUNTIFS(INDIRECT(AV78&amp;AV76):INDIRECT(AV78&amp;AV77),AY87,INDIRECT(AV79&amp;AV76):INDIRECT(AV79&amp;AV77),"Tidak")</f>
        <v>4</v>
      </c>
      <c r="BC87" s="6">
        <f t="shared" ca="1" si="102"/>
        <v>0.99107605983822111</v>
      </c>
      <c r="BD87" s="45">
        <f ca="1">BC77-(((AZ87/AZ77)*BC87)+((AZ88/AZ77)*BC88))</f>
        <v>2.1882183774335484E-3</v>
      </c>
    </row>
    <row r="88" spans="48:56" x14ac:dyDescent="0.25">
      <c r="AX88" s="5"/>
      <c r="AY88" s="5" t="str">
        <f ca="1">CONCATENATE("&gt;",INDIRECT(AV80&amp;10))</f>
        <v>&gt;3,32</v>
      </c>
      <c r="AZ88" s="5">
        <f ca="1">COUNTIF(INDIRECT(AV78&amp;AV76):INDIRECT(AV78&amp;AV77),AY88)</f>
        <v>12</v>
      </c>
      <c r="BA88" s="5">
        <f ca="1">COUNTIFS(INDIRECT(AV78&amp;AV76):INDIRECT(AV78&amp;AV77),AY88,INDIRECT(AV79&amp;AV76):INDIRECT(AV79&amp;AV77),"Iya")</f>
        <v>6</v>
      </c>
      <c r="BB88" s="5">
        <f ca="1">COUNTIFS(INDIRECT(AV78&amp;AV76):INDIRECT(AV78&amp;AV77),AY88,INDIRECT(AV79&amp;AV76):INDIRECT(AV79&amp;AV77),"Tidak")</f>
        <v>6</v>
      </c>
      <c r="BC88" s="6">
        <f t="shared" ca="1" si="102"/>
        <v>1</v>
      </c>
      <c r="BD88" s="45"/>
    </row>
    <row r="89" spans="48:56" x14ac:dyDescent="0.25">
      <c r="AX89" s="5"/>
      <c r="AY89" s="5" t="str">
        <f ca="1">CONCATENATE("&lt;=",INDIRECT(AV80&amp;12))</f>
        <v>&lt;=3,365</v>
      </c>
      <c r="AZ89" s="5">
        <f ca="1">COUNTIF(INDIRECT(AV78&amp;AV76):INDIRECT(AV78&amp;AV77),AY89)</f>
        <v>11</v>
      </c>
      <c r="BA89" s="5">
        <f ca="1">COUNTIFS(INDIRECT(AV78&amp;AV76):INDIRECT(AV78&amp;AV77),AY89,INDIRECT(AV79&amp;AV76):INDIRECT(AV79&amp;AV77),"Iya")</f>
        <v>6</v>
      </c>
      <c r="BB89" s="5">
        <f ca="1">COUNTIFS(INDIRECT(AV78&amp;AV76):INDIRECT(AV78&amp;AV77),AY89,INDIRECT(AV79&amp;AV76):INDIRECT(AV79&amp;AV77),"Tidak")</f>
        <v>5</v>
      </c>
      <c r="BC89" s="6">
        <f t="shared" ca="1" si="102"/>
        <v>0.99403021147695869</v>
      </c>
      <c r="BD89" s="45">
        <f ca="1">BC77-(((AZ89/AZ77)*BC89)+((AZ90/AZ77)*BC90))</f>
        <v>1.4907046773118271E-3</v>
      </c>
    </row>
    <row r="90" spans="48:56" x14ac:dyDescent="0.25">
      <c r="AX90" s="5"/>
      <c r="AY90" s="5" t="str">
        <f ca="1">CONCATENATE("&gt;",INDIRECT(AV80&amp;12))</f>
        <v>&gt;3,365</v>
      </c>
      <c r="AZ90" s="5">
        <f ca="1">COUNTIF(INDIRECT(AV78&amp;AV76):INDIRECT(AV78&amp;AV77),AY90)</f>
        <v>10</v>
      </c>
      <c r="BA90" s="5">
        <f ca="1">COUNTIFS(INDIRECT(AV78&amp;AV76):INDIRECT(AV78&amp;AV77),AY90,INDIRECT(AV79&amp;AV76):INDIRECT(AV79&amp;AV77),"Iya")</f>
        <v>5</v>
      </c>
      <c r="BB90" s="5">
        <f ca="1">COUNTIFS(INDIRECT(AV78&amp;AV76):INDIRECT(AV78&amp;AV77),AY90,INDIRECT(AV79&amp;AV76):INDIRECT(AV79&amp;AV77),"Tidak")</f>
        <v>5</v>
      </c>
      <c r="BC90" s="6">
        <f t="shared" ca="1" si="102"/>
        <v>1</v>
      </c>
      <c r="BD90" s="45"/>
    </row>
    <row r="91" spans="48:56" x14ac:dyDescent="0.25">
      <c r="AX91" s="5"/>
      <c r="AY91" s="5" t="str">
        <f ca="1">CONCATENATE("&lt;=",INDIRECT(AV80&amp;14))</f>
        <v>&lt;=3,465</v>
      </c>
      <c r="AZ91" s="5">
        <f ca="1">COUNTIF(INDIRECT(AV78&amp;AV76):INDIRECT(AV78&amp;AV77),AY91)</f>
        <v>13</v>
      </c>
      <c r="BA91" s="5">
        <f ca="1">COUNTIFS(INDIRECT(AV78&amp;AV76):INDIRECT(AV78&amp;AV77),AY91,INDIRECT(AV79&amp;AV76):INDIRECT(AV79&amp;AV77),"Iya")</f>
        <v>6</v>
      </c>
      <c r="BB91" s="5">
        <f ca="1">COUNTIFS(INDIRECT(AV78&amp;AV76):INDIRECT(AV78&amp;AV77),AY91,INDIRECT(AV79&amp;AV76):INDIRECT(AV79&amp;AV77),"Tidak")</f>
        <v>7</v>
      </c>
      <c r="BC91" s="6">
        <f t="shared" ca="1" si="102"/>
        <v>0.99572745208492741</v>
      </c>
      <c r="BD91" s="45">
        <f ca="1">BC77-(((AZ91/AZ77)*BC91)+((AZ92/AZ77)*BC92))</f>
        <v>1.8367058284110782E-2</v>
      </c>
    </row>
    <row r="92" spans="48:56" x14ac:dyDescent="0.25">
      <c r="AX92" s="5"/>
      <c r="AY92" s="5" t="str">
        <f ca="1">CONCATENATE("&gt;",INDIRECT(AV80&amp;14))</f>
        <v>&gt;3,465</v>
      </c>
      <c r="AZ92" s="5">
        <f ca="1">COUNTIF(INDIRECT(AV78&amp;AV76):INDIRECT(AV78&amp;AV77),AY92)</f>
        <v>8</v>
      </c>
      <c r="BA92" s="5">
        <f ca="1">COUNTIFS(INDIRECT(AV78&amp;AV76):INDIRECT(AV78&amp;AV77),AY92,INDIRECT(AV79&amp;AV76):INDIRECT(AV79&amp;AV77),"Iya")</f>
        <v>5</v>
      </c>
      <c r="BB92" s="5">
        <f ca="1">COUNTIFS(INDIRECT(AV78&amp;AV76):INDIRECT(AV78&amp;AV77),AY92,INDIRECT(AV79&amp;AV76):INDIRECT(AV79&amp;AV77),"Tidak")</f>
        <v>3</v>
      </c>
      <c r="BC92" s="6">
        <f t="shared" ca="1" si="102"/>
        <v>0.95443400292496372</v>
      </c>
      <c r="BD92" s="45"/>
    </row>
    <row r="93" spans="48:56" x14ac:dyDescent="0.25">
      <c r="AX93" s="5"/>
      <c r="AY93" s="13" t="str">
        <f ca="1">CONCATENATE("&lt;=",INDIRECT(AV80&amp;16))</f>
        <v>&lt;=3,55</v>
      </c>
      <c r="AZ93" s="14">
        <f ca="1">COUNTIF(INDIRECT(AV78&amp;AV76):INDIRECT(AV78&amp;AV77),AY93)</f>
        <v>15</v>
      </c>
      <c r="BA93" s="14">
        <f ca="1">COUNTIFS(INDIRECT(AV78&amp;AV76):INDIRECT(AV78&amp;AV77),AY93,INDIRECT(AV79&amp;AV76):INDIRECT(AV79&amp;AV77),"Iya")</f>
        <v>6</v>
      </c>
      <c r="BB93" s="14">
        <f ca="1">COUNTIFS(INDIRECT(AV78&amp;AV76):INDIRECT(AV78&amp;AV77),AY93,INDIRECT(AV79&amp;AV76):INDIRECT(AV79&amp;AV77),"Tidak")</f>
        <v>9</v>
      </c>
      <c r="BC93" s="6">
        <f t="shared" ca="1" si="102"/>
        <v>0.97095059445466747</v>
      </c>
      <c r="BD93" s="47">
        <f ca="1">BC77-(((AZ93/AZ77)*BC93)+((AZ94/AZ77)*BC94))</f>
        <v>0.11910684179809294</v>
      </c>
    </row>
    <row r="94" spans="48:56" x14ac:dyDescent="0.25">
      <c r="AX94" s="5"/>
      <c r="AY94" s="13" t="str">
        <f ca="1">CONCATENATE("&gt;",INDIRECT(AV80&amp;16))</f>
        <v>&gt;3,55</v>
      </c>
      <c r="AZ94" s="14">
        <f ca="1">COUNTIF(INDIRECT(AV78&amp;AV76):INDIRECT(AV78&amp;AV77),AY94)</f>
        <v>6</v>
      </c>
      <c r="BA94" s="14">
        <f ca="1">COUNTIFS(INDIRECT(AV78&amp;AV76):INDIRECT(AV78&amp;AV77),AY94,INDIRECT(AV79&amp;AV76):INDIRECT(AV79&amp;AV77),"Iya")</f>
        <v>5</v>
      </c>
      <c r="BB94" s="14">
        <f ca="1">COUNTIFS(INDIRECT(AV78&amp;AV76):INDIRECT(AV78&amp;AV77),AY94,INDIRECT(AV79&amp;AV76):INDIRECT(AV79&amp;AV77),"Tidak")</f>
        <v>1</v>
      </c>
      <c r="BC94" s="6">
        <f t="shared" ca="1" si="102"/>
        <v>0.650022421648355</v>
      </c>
      <c r="BD94" s="47"/>
    </row>
    <row r="95" spans="48:56" x14ac:dyDescent="0.25">
      <c r="AX95" s="5"/>
      <c r="AY95" s="5" t="str">
        <f ca="1">CONCATENATE("&lt;=",INDIRECT(AV80&amp;18))</f>
        <v>&lt;=3,745</v>
      </c>
      <c r="AZ95" s="5">
        <f ca="1">COUNTIF(INDIRECT(AV78&amp;AV76):INDIRECT(AV78&amp;AV77),AY95)</f>
        <v>17</v>
      </c>
      <c r="BA95" s="5">
        <f ca="1">COUNTIFS(INDIRECT(AV78&amp;AV76):INDIRECT(AV78&amp;AV77),AY95,INDIRECT(AV79&amp;AV76):INDIRECT(AV79&amp;AV77),"Iya")</f>
        <v>8</v>
      </c>
      <c r="BB95" s="5">
        <f ca="1">COUNTIFS(INDIRECT(AV78&amp;AV76):INDIRECT(AV78&amp;AV77),AY95,INDIRECT(AV79&amp;AV76):INDIRECT(AV79&amp;AV77),"Tidak")</f>
        <v>9</v>
      </c>
      <c r="BC95" s="6">
        <f t="shared" ca="1" si="102"/>
        <v>0.99750254636911539</v>
      </c>
      <c r="BD95" s="45">
        <f ca="1">BC77-(((AZ95/AZ77)*BC95)+((AZ96/AZ77)*BC96))</f>
        <v>3.6332444683742859E-2</v>
      </c>
    </row>
    <row r="96" spans="48:56" x14ac:dyDescent="0.25">
      <c r="AX96" s="5"/>
      <c r="AY96" s="5" t="str">
        <f ca="1">CONCATENATE("&gt;",INDIRECT(AV80&amp;18))</f>
        <v>&gt;3,745</v>
      </c>
      <c r="AZ96" s="5">
        <f ca="1">COUNTIF(INDIRECT(AV78&amp;AV76):INDIRECT(AV78&amp;AV77),AY96)</f>
        <v>4</v>
      </c>
      <c r="BA96" s="5">
        <f ca="1">COUNTIFS(INDIRECT(AV78&amp;AV76):INDIRECT(AV78&amp;AV77),AY96,INDIRECT(AV79&amp;AV76):INDIRECT(AV79&amp;AV77),"Iya")</f>
        <v>3</v>
      </c>
      <c r="BB96" s="5">
        <f ca="1">COUNTIFS(INDIRECT(AV78&amp;AV76):INDIRECT(AV78&amp;AV77),AY96,INDIRECT(AV79&amp;AV76):INDIRECT(AV79&amp;AV77),"Tidak")</f>
        <v>1</v>
      </c>
      <c r="BC96" s="6">
        <f t="shared" ca="1" si="102"/>
        <v>0.81127812445913294</v>
      </c>
      <c r="BD96" s="45"/>
    </row>
    <row r="97" spans="48:56" x14ac:dyDescent="0.25">
      <c r="AX97" s="5"/>
      <c r="AY97" s="5" t="str">
        <f ca="1">CONCATENATE("&lt;=",INDIRECT(AV80&amp;20))</f>
        <v>&lt;=3,825</v>
      </c>
      <c r="AZ97" s="5">
        <f ca="1">COUNTIF(INDIRECT(AV78&amp;AV76):INDIRECT(AV78&amp;AV77),AY97)</f>
        <v>19</v>
      </c>
      <c r="BA97" s="5">
        <f ca="1">COUNTIFS(INDIRECT(AV78&amp;AV76):INDIRECT(AV78&amp;AV77),AY97,INDIRECT(AV79&amp;AV76):INDIRECT(AV79&amp;AV77),"Iya")</f>
        <v>9</v>
      </c>
      <c r="BB97" s="5">
        <f ca="1">COUNTIFS(INDIRECT(AV78&amp;AV76):INDIRECT(AV78&amp;AV77),AY97,INDIRECT(AV79&amp;AV76):INDIRECT(AV79&amp;AV77),"Tidak")</f>
        <v>10</v>
      </c>
      <c r="BC97" s="6">
        <f t="shared" ca="1" si="102"/>
        <v>0.99800088387229779</v>
      </c>
      <c r="BD97" s="45">
        <f ca="1">BC77-(((AZ97/AZ77)*BC97)+((AZ98/AZ77)*BC98))</f>
        <v>9.5410491947449327E-2</v>
      </c>
    </row>
    <row r="98" spans="48:56" x14ac:dyDescent="0.25">
      <c r="AX98" s="5"/>
      <c r="AY98" s="5" t="str">
        <f ca="1">CONCATENATE("&gt;",INDIRECT(AV80&amp;20))</f>
        <v>&gt;3,825</v>
      </c>
      <c r="AZ98" s="5">
        <f ca="1">COUNTIF(INDIRECT(AV78&amp;AV76):INDIRECT(AV78&amp;AV77),AY98)</f>
        <v>2</v>
      </c>
      <c r="BA98" s="5">
        <f ca="1">COUNTIFS(INDIRECT(AV78&amp;AV76):INDIRECT(AV78&amp;AV77),AY98,INDIRECT(AV79&amp;AV76):INDIRECT(AV79&amp;AV77),"Iya")</f>
        <v>2</v>
      </c>
      <c r="BB98" s="5">
        <f ca="1">COUNTIFS(INDIRECT(AV78&amp;AV76):INDIRECT(AV78&amp;AV77),AY98,INDIRECT(AV79&amp;AV76):INDIRECT(AV79&amp;AV77),"Tidak")</f>
        <v>0</v>
      </c>
      <c r="BC98" s="6">
        <v>0</v>
      </c>
      <c r="BD98" s="45"/>
    </row>
    <row r="99" spans="48:56" x14ac:dyDescent="0.25">
      <c r="AX99" s="5"/>
      <c r="AY99" s="5" t="str">
        <f ca="1">CONCATENATE("&lt;=",INDIRECT(AV80&amp;22))</f>
        <v>&lt;=4</v>
      </c>
      <c r="AZ99" s="5">
        <f ca="1">COUNTIF(INDIRECT(AV78&amp;AV76):INDIRECT(AV78&amp;AV77),AY99)</f>
        <v>21</v>
      </c>
      <c r="BA99" s="5">
        <f ca="1">COUNTIFS(INDIRECT(AV78&amp;AV76):INDIRECT(AV78&amp;AV77),AY99,INDIRECT(AV79&amp;AV76):INDIRECT(AV79&amp;AV77),"Iya")</f>
        <v>11</v>
      </c>
      <c r="BB99" s="5">
        <f ca="1">COUNTIFS(INDIRECT(AV78&amp;AV76):INDIRECT(AV78&amp;AV77),AY99,INDIRECT(AV79&amp;AV76):INDIRECT(AV79&amp;AV77),"Tidak")</f>
        <v>10</v>
      </c>
      <c r="BC99" s="6">
        <f t="shared" ca="1" si="102"/>
        <v>0.99836367259381398</v>
      </c>
      <c r="BD99" s="45">
        <f ca="1">BC77-(((AZ99/AZ77)*BC99)+((AZ100/AZ77)*BC100))</f>
        <v>0</v>
      </c>
    </row>
    <row r="100" spans="48:56" x14ac:dyDescent="0.25">
      <c r="AX100" s="5"/>
      <c r="AY100" s="5" t="str">
        <f ca="1">CONCATENATE("&gt;",INDIRECT(AV80&amp;22))</f>
        <v>&gt;4</v>
      </c>
      <c r="AZ100" s="5">
        <f ca="1">COUNTIF(INDIRECT(AV78&amp;AV76):INDIRECT(AV78&amp;AV77),AY100)</f>
        <v>0</v>
      </c>
      <c r="BA100" s="5">
        <f ca="1">COUNTIFS(INDIRECT(AV78&amp;AV76):INDIRECT(AV78&amp;AV77),AY100,INDIRECT(AV79&amp;AV76):INDIRECT(AV79&amp;AV77),"Iya")</f>
        <v>0</v>
      </c>
      <c r="BB100" s="5">
        <f ca="1">COUNTIFS(INDIRECT(AV78&amp;AV76):INDIRECT(AV78&amp;AV77),AY100,INDIRECT(AV79&amp;AV76):INDIRECT(AV79&amp;AV77),"Tidak")</f>
        <v>0</v>
      </c>
      <c r="BC100" s="6">
        <v>0</v>
      </c>
      <c r="BD100" s="45"/>
    </row>
    <row r="101" spans="48:56" x14ac:dyDescent="0.25">
      <c r="AV101" s="8">
        <f>AV76</f>
        <v>2</v>
      </c>
      <c r="AW101" s="3" t="s">
        <v>37</v>
      </c>
      <c r="AX101" s="3"/>
      <c r="AY101" s="3"/>
      <c r="AZ101" s="3" t="s">
        <v>16</v>
      </c>
      <c r="BA101" s="3" t="s">
        <v>17</v>
      </c>
      <c r="BB101" s="3" t="s">
        <v>18</v>
      </c>
      <c r="BC101" s="3" t="s">
        <v>19</v>
      </c>
      <c r="BD101" s="3" t="s">
        <v>20</v>
      </c>
    </row>
    <row r="102" spans="48:56" x14ac:dyDescent="0.25">
      <c r="AV102" s="8">
        <f>AV77</f>
        <v>22</v>
      </c>
      <c r="AW102">
        <f>AW77+1</f>
        <v>5</v>
      </c>
      <c r="AX102" s="5" t="s">
        <v>21</v>
      </c>
      <c r="AY102" s="5"/>
      <c r="AZ102" s="5">
        <f ca="1">COUNTA(INDIRECT(AV103&amp;AV101):INDIRECT(AV103&amp;AV102))</f>
        <v>21</v>
      </c>
      <c r="BA102" s="5">
        <f ca="1">COUNTIF(INDIRECT(AV104&amp;AV101):INDIRECT(AV104&amp;AV102),"Iya")</f>
        <v>11</v>
      </c>
      <c r="BB102" s="5">
        <f ca="1">COUNTIF(INDIRECT(AV104&amp;AV101):INDIRECT(AV104&amp;AV102),"Tidak")</f>
        <v>10</v>
      </c>
      <c r="BC102" s="6">
        <f ca="1">-(((BA102/AZ102)*IMLOG2(BA102/AZ102))+((BB102/AZ102)*IMLOG2(BB102/AZ102)))</f>
        <v>0.99836367259381398</v>
      </c>
      <c r="BD102" s="5"/>
    </row>
    <row r="103" spans="48:56" x14ac:dyDescent="0.25">
      <c r="AV103" s="8" t="str">
        <f>CHAR(CODE(AV78)+4)</f>
        <v>Q</v>
      </c>
      <c r="AX103" s="9" t="str">
        <f ca="1">INDIRECT(AV103&amp;1)</f>
        <v>NR5</v>
      </c>
      <c r="AY103" s="5"/>
      <c r="AZ103" s="5"/>
      <c r="BA103" s="5"/>
      <c r="BB103" s="5"/>
      <c r="BC103" s="6"/>
      <c r="BD103" s="6"/>
    </row>
    <row r="104" spans="48:56" x14ac:dyDescent="0.25">
      <c r="AV104" s="8" t="str">
        <f t="shared" ref="AV104:AV105" si="103">CHAR(CODE(AV79)+4)</f>
        <v>R</v>
      </c>
      <c r="AX104" s="5"/>
      <c r="AY104" s="5" t="str">
        <f ca="1">CONCATENATE("&lt;=",INDIRECT(AV105&amp;2))</f>
        <v>&lt;=2,31</v>
      </c>
      <c r="AZ104" s="5">
        <f ca="1">COUNTIF(INDIRECT(AV103&amp;AV101):INDIRECT(AV103&amp;AV102),AY104)</f>
        <v>1</v>
      </c>
      <c r="BA104" s="5">
        <f ca="1">COUNTIFS(INDIRECT(AV103&amp;AV101):INDIRECT(AV103&amp;AV102),AY104,INDIRECT(AV104&amp;AV101):INDIRECT(AV104&amp;AV102),"Iya")</f>
        <v>1</v>
      </c>
      <c r="BB104" s="5">
        <f ca="1">COUNTIFS(INDIRECT(AV103&amp;AV101):INDIRECT(AV103&amp;AV102),AY104,INDIRECT(AV104&amp;AV101):INDIRECT(AV104&amp;AV102),"Tidak")</f>
        <v>0</v>
      </c>
      <c r="BC104" s="6">
        <v>0</v>
      </c>
      <c r="BD104" s="45">
        <f ca="1">BC102-(((AZ104/AZ102)*BC104)+((AZ105/AZ102)*BC105))</f>
        <v>4.598272021286165E-2</v>
      </c>
    </row>
    <row r="105" spans="48:56" x14ac:dyDescent="0.25">
      <c r="AV105" s="8" t="str">
        <f t="shared" si="103"/>
        <v>S</v>
      </c>
      <c r="AX105" s="5"/>
      <c r="AY105" s="5" t="str">
        <f ca="1">CONCATENATE("&gt;",INDIRECT(AV105&amp;2))</f>
        <v>&gt;2,31</v>
      </c>
      <c r="AZ105" s="5">
        <f ca="1">COUNTIF(INDIRECT(AV103&amp;AV101):INDIRECT(AV103&amp;AV102),AY105)</f>
        <v>20</v>
      </c>
      <c r="BA105" s="5">
        <f ca="1">COUNTIFS(INDIRECT(AV103&amp;AV101):INDIRECT(AV103&amp;AV102),AY105,INDIRECT(AV104&amp;AV101):INDIRECT(AV104&amp;AV102),"Iya")</f>
        <v>10</v>
      </c>
      <c r="BB105" s="5">
        <f ca="1">COUNTIFS(INDIRECT(AV103&amp;AV101):INDIRECT(AV103&amp;AV102),AY105,INDIRECT(AV104&amp;AV101):INDIRECT(AV104&amp;AV102),"Tidak")</f>
        <v>10</v>
      </c>
      <c r="BC105" s="6">
        <f t="shared" ref="BC105:BC124" ca="1" si="104">-(((BA105/AZ105)*IMLOG2(BA105/AZ105))+((BB105/AZ105)*IMLOG2(BB105/AZ105)))</f>
        <v>1</v>
      </c>
      <c r="BD105" s="45"/>
    </row>
    <row r="106" spans="48:56" x14ac:dyDescent="0.25">
      <c r="AV106" s="10">
        <f ca="1">MAX(BD104:BD125)</f>
        <v>9.5410491947449327E-2</v>
      </c>
      <c r="AX106" s="5"/>
      <c r="AY106" s="5" t="str">
        <f ca="1">CONCATENATE("&lt;=",INDIRECT(AV105&amp;4))</f>
        <v>&lt;=2,675</v>
      </c>
      <c r="AZ106" s="5">
        <f ca="1">COUNTIF(INDIRECT(AV103&amp;AV101):INDIRECT(AV103&amp;AV102),AY106)</f>
        <v>3</v>
      </c>
      <c r="BA106" s="5">
        <f ca="1">COUNTIFS(INDIRECT(AV103&amp;AV101):INDIRECT(AV103&amp;AV102),AY106,INDIRECT(AV104&amp;AV101):INDIRECT(AV104&amp;AV102),"Iya")</f>
        <v>2</v>
      </c>
      <c r="BB106" s="5">
        <f ca="1">COUNTIFS(INDIRECT(AV103&amp;AV101):INDIRECT(AV103&amp;AV102),AY106,INDIRECT(AV104&amp;AV101):INDIRECT(AV104&amp;AV102),"Tidak")</f>
        <v>1</v>
      </c>
      <c r="BC106" s="6">
        <f t="shared" ca="1" si="104"/>
        <v>0.91829583405449056</v>
      </c>
      <c r="BD106" s="45">
        <f ca="1">BC102-(((AZ106/AZ102)*BC106)+((AZ107/AZ102)*BC107))</f>
        <v>1.0035696300315422E-2</v>
      </c>
    </row>
    <row r="107" spans="48:56" x14ac:dyDescent="0.25">
      <c r="AX107" s="5"/>
      <c r="AY107" s="5" t="str">
        <f ca="1">CONCATENATE("&gt;",INDIRECT(AV105&amp;4))</f>
        <v>&gt;2,675</v>
      </c>
      <c r="AZ107" s="5">
        <f ca="1">COUNTIF(INDIRECT(AV103&amp;AV101):INDIRECT(AV103&amp;AV102),AY107)</f>
        <v>18</v>
      </c>
      <c r="BA107" s="5">
        <f ca="1">COUNTIFS(INDIRECT(AV103&amp;AV101):INDIRECT(AV103&amp;AV102),AY107,INDIRECT(AV104&amp;AV101):INDIRECT(AV104&amp;AV102),"Iya")</f>
        <v>9</v>
      </c>
      <c r="BB107" s="5">
        <f ca="1">COUNTIFS(INDIRECT(AV103&amp;AV101):INDIRECT(AV103&amp;AV102),AY107,INDIRECT(AV104&amp;AV101):INDIRECT(AV104&amp;AV102),"Tidak")</f>
        <v>9</v>
      </c>
      <c r="BC107" s="6">
        <f t="shared" ca="1" si="104"/>
        <v>1</v>
      </c>
      <c r="BD107" s="45"/>
    </row>
    <row r="108" spans="48:56" x14ac:dyDescent="0.25">
      <c r="AX108" s="5"/>
      <c r="AY108" s="5" t="str">
        <f ca="1">CONCATENATE("&lt;=",INDIRECT(AV105&amp;6))</f>
        <v>&lt;=3,145</v>
      </c>
      <c r="AZ108" s="5">
        <f ca="1">COUNTIF(INDIRECT(AV103&amp;AV101):INDIRECT(AV103&amp;AV102),AY108)</f>
        <v>5</v>
      </c>
      <c r="BA108" s="5">
        <f ca="1">COUNTIFS(INDIRECT(AV103&amp;AV101):INDIRECT(AV103&amp;AV102),AY108,INDIRECT(AV104&amp;AV101):INDIRECT(AV104&amp;AV102),"Iya")</f>
        <v>3</v>
      </c>
      <c r="BB108" s="5">
        <f ca="1">COUNTIFS(INDIRECT(AV103&amp;AV101):INDIRECT(AV103&amp;AV102),AY108,INDIRECT(AV104&amp;AV101):INDIRECT(AV104&amp;AV102),"Tidak")</f>
        <v>2</v>
      </c>
      <c r="BC108" s="6">
        <f t="shared" ca="1" si="104"/>
        <v>0.97095059445466747</v>
      </c>
      <c r="BD108" s="45">
        <f ca="1">BC102-(((AZ108/AZ102)*BC108)+((AZ109/AZ102)*BC109))</f>
        <v>5.2801977236550668E-3</v>
      </c>
    </row>
    <row r="109" spans="48:56" x14ac:dyDescent="0.25">
      <c r="AX109" s="5"/>
      <c r="AY109" s="5" t="str">
        <f ca="1">CONCATENATE("&gt;",INDIRECT(AV105&amp;6))</f>
        <v>&gt;3,145</v>
      </c>
      <c r="AZ109" s="5">
        <f ca="1">COUNTIF(INDIRECT(AV103&amp;AV101):INDIRECT(AV103&amp;AV102),AY109)</f>
        <v>16</v>
      </c>
      <c r="BA109" s="5">
        <f ca="1">COUNTIFS(INDIRECT(AV103&amp;AV101):INDIRECT(AV103&amp;AV102),AY109,INDIRECT(AV104&amp;AV101):INDIRECT(AV104&amp;AV102),"Iya")</f>
        <v>8</v>
      </c>
      <c r="BB109" s="5">
        <f ca="1">COUNTIFS(INDIRECT(AV103&amp;AV101):INDIRECT(AV103&amp;AV102),AY109,INDIRECT(AV104&amp;AV101):INDIRECT(AV104&amp;AV102),"Tidak")</f>
        <v>8</v>
      </c>
      <c r="BC109" s="6">
        <f t="shared" ca="1" si="104"/>
        <v>1</v>
      </c>
      <c r="BD109" s="45"/>
    </row>
    <row r="110" spans="48:56" x14ac:dyDescent="0.25">
      <c r="AX110" s="5"/>
      <c r="AY110" s="5" t="str">
        <f ca="1">CONCATENATE("&lt;=",INDIRECT(AV105&amp;8))</f>
        <v>&lt;=3,36</v>
      </c>
      <c r="AZ110" s="5">
        <f ca="1">COUNTIF(INDIRECT(AV103&amp;AV101):INDIRECT(AV103&amp;AV102),AY110)</f>
        <v>7</v>
      </c>
      <c r="BA110" s="5">
        <f ca="1">COUNTIFS(INDIRECT(AV103&amp;AV101):INDIRECT(AV103&amp;AV102),AY110,INDIRECT(AV104&amp;AV101):INDIRECT(AV104&amp;AV102),"Iya")</f>
        <v>4</v>
      </c>
      <c r="BB110" s="5">
        <f ca="1">COUNTIFS(INDIRECT(AV103&amp;AV101):INDIRECT(AV103&amp;AV102),AY110,INDIRECT(AV104&amp;AV101):INDIRECT(AV104&amp;AV102),"Tidak")</f>
        <v>3</v>
      </c>
      <c r="BC110" s="6">
        <f t="shared" ca="1" si="104"/>
        <v>0.9852281360342523</v>
      </c>
      <c r="BD110" s="45">
        <f ca="1">BC102-(((AZ110/AZ102)*BC110)+((AZ111/AZ102)*BC111))</f>
        <v>3.2876272490632852E-3</v>
      </c>
    </row>
    <row r="111" spans="48:56" x14ac:dyDescent="0.25">
      <c r="AX111" s="5"/>
      <c r="AY111" s="5" t="str">
        <f ca="1">CONCATENATE("&gt;",INDIRECT(AV105&amp;8))</f>
        <v>&gt;3,36</v>
      </c>
      <c r="AZ111" s="5">
        <f ca="1">COUNTIF(INDIRECT(AV103&amp;AV101):INDIRECT(AV103&amp;AV102),AY111)</f>
        <v>14</v>
      </c>
      <c r="BA111" s="5">
        <f ca="1">COUNTIFS(INDIRECT(AV103&amp;AV101):INDIRECT(AV103&amp;AV102),AY111,INDIRECT(AV104&amp;AV101):INDIRECT(AV104&amp;AV102),"Iya")</f>
        <v>7</v>
      </c>
      <c r="BB111" s="5">
        <f ca="1">COUNTIFS(INDIRECT(AV103&amp;AV101):INDIRECT(AV103&amp;AV102),AY111,INDIRECT(AV104&amp;AV101):INDIRECT(AV104&amp;AV102),"Tidak")</f>
        <v>7</v>
      </c>
      <c r="BC111" s="6">
        <f t="shared" ca="1" si="104"/>
        <v>1</v>
      </c>
      <c r="BD111" s="45"/>
    </row>
    <row r="112" spans="48:56" x14ac:dyDescent="0.25">
      <c r="AX112" s="5"/>
      <c r="AY112" s="5" t="str">
        <f ca="1">CONCATENATE("&lt;=",INDIRECT(AV105&amp;10))</f>
        <v>&lt;=3,505</v>
      </c>
      <c r="AZ112" s="5">
        <f ca="1">COUNTIF(INDIRECT(AV103&amp;AV101):INDIRECT(AV103&amp;AV102),AY112)</f>
        <v>9</v>
      </c>
      <c r="BA112" s="5">
        <f ca="1">COUNTIFS(INDIRECT(AV103&amp;AV101):INDIRECT(AV103&amp;AV102),AY112,INDIRECT(AV104&amp;AV101):INDIRECT(AV104&amp;AV102),"Iya")</f>
        <v>5</v>
      </c>
      <c r="BB112" s="5">
        <f ca="1">COUNTIFS(INDIRECT(AV103&amp;AV101):INDIRECT(AV103&amp;AV102),AY112,INDIRECT(AV104&amp;AV101):INDIRECT(AV104&amp;AV102),"Tidak")</f>
        <v>4</v>
      </c>
      <c r="BC112" s="6">
        <f t="shared" ca="1" si="104"/>
        <v>0.99107605983822111</v>
      </c>
      <c r="BD112" s="45">
        <f ca="1">BC102-(((AZ112/AZ102)*BC112)+((AZ113/AZ102)*BC113))</f>
        <v>2.1882183774335484E-3</v>
      </c>
    </row>
    <row r="113" spans="48:56" x14ac:dyDescent="0.25">
      <c r="AX113" s="5"/>
      <c r="AY113" s="5" t="str">
        <f ca="1">CONCATENATE("&gt;",INDIRECT(AV105&amp;10))</f>
        <v>&gt;3,505</v>
      </c>
      <c r="AZ113" s="5">
        <f ca="1">COUNTIF(INDIRECT(AV103&amp;AV101):INDIRECT(AV103&amp;AV102),AY113)</f>
        <v>12</v>
      </c>
      <c r="BA113" s="5">
        <f ca="1">COUNTIFS(INDIRECT(AV103&amp;AV101):INDIRECT(AV103&amp;AV102),AY113,INDIRECT(AV104&amp;AV101):INDIRECT(AV104&amp;AV102),"Iya")</f>
        <v>6</v>
      </c>
      <c r="BB113" s="5">
        <f ca="1">COUNTIFS(INDIRECT(AV103&amp;AV101):INDIRECT(AV103&amp;AV102),AY113,INDIRECT(AV104&amp;AV101):INDIRECT(AV104&amp;AV102),"Tidak")</f>
        <v>6</v>
      </c>
      <c r="BC113" s="6">
        <f t="shared" ca="1" si="104"/>
        <v>1</v>
      </c>
      <c r="BD113" s="45"/>
    </row>
    <row r="114" spans="48:56" x14ac:dyDescent="0.25">
      <c r="AX114" s="5"/>
      <c r="AY114" s="5" t="str">
        <f ca="1">CONCATENATE("&lt;=",INDIRECT(AV105&amp;12))</f>
        <v>&lt;=3,63</v>
      </c>
      <c r="AZ114" s="5">
        <f ca="1">COUNTIF(INDIRECT(AV103&amp;AV101):INDIRECT(AV103&amp;AV102),AY114)</f>
        <v>11</v>
      </c>
      <c r="BA114" s="5">
        <f ca="1">COUNTIFS(INDIRECT(AV103&amp;AV101):INDIRECT(AV103&amp;AV102),AY114,INDIRECT(AV104&amp;AV101):INDIRECT(AV104&amp;AV102),"Iya")</f>
        <v>6</v>
      </c>
      <c r="BB114" s="5">
        <f ca="1">COUNTIFS(INDIRECT(AV103&amp;AV101):INDIRECT(AV103&amp;AV102),AY114,INDIRECT(AV104&amp;AV101):INDIRECT(AV104&amp;AV102),"Tidak")</f>
        <v>5</v>
      </c>
      <c r="BC114" s="6">
        <f t="shared" ca="1" si="104"/>
        <v>0.99403021147695869</v>
      </c>
      <c r="BD114" s="45">
        <f ca="1">BC102-(((AZ114/AZ102)*BC114)+((AZ115/AZ102)*BC115))</f>
        <v>1.4907046773118271E-3</v>
      </c>
    </row>
    <row r="115" spans="48:56" x14ac:dyDescent="0.25">
      <c r="AX115" s="5"/>
      <c r="AY115" s="5" t="str">
        <f ca="1">CONCATENATE("&gt;",INDIRECT(AV105&amp;12))</f>
        <v>&gt;3,63</v>
      </c>
      <c r="AZ115" s="5">
        <f ca="1">COUNTIF(INDIRECT(AV103&amp;AV101):INDIRECT(AV103&amp;AV102),AY115)</f>
        <v>10</v>
      </c>
      <c r="BA115" s="5">
        <f ca="1">COUNTIFS(INDIRECT(AV103&amp;AV101):INDIRECT(AV103&amp;AV102),AY115,INDIRECT(AV104&amp;AV101):INDIRECT(AV104&amp;AV102),"Iya")</f>
        <v>5</v>
      </c>
      <c r="BB115" s="5">
        <f ca="1">COUNTIFS(INDIRECT(AV103&amp;AV101):INDIRECT(AV103&amp;AV102),AY115,INDIRECT(AV104&amp;AV101):INDIRECT(AV104&amp;AV102),"Tidak")</f>
        <v>5</v>
      </c>
      <c r="BC115" s="6">
        <f t="shared" ca="1" si="104"/>
        <v>1</v>
      </c>
      <c r="BD115" s="45"/>
    </row>
    <row r="116" spans="48:56" x14ac:dyDescent="0.25">
      <c r="AX116" s="5"/>
      <c r="AY116" s="5" t="str">
        <f ca="1">CONCATENATE("&lt;=",INDIRECT(AV105&amp;14))</f>
        <v>&lt;=3,695</v>
      </c>
      <c r="AZ116" s="5">
        <f ca="1">COUNTIF(INDIRECT(AV103&amp;AV101):INDIRECT(AV103&amp;AV102),AY116)</f>
        <v>13</v>
      </c>
      <c r="BA116" s="5">
        <f ca="1">COUNTIFS(INDIRECT(AV103&amp;AV101):INDIRECT(AV103&amp;AV102),AY116,INDIRECT(AV104&amp;AV101):INDIRECT(AV104&amp;AV102),"Iya")</f>
        <v>7</v>
      </c>
      <c r="BB116" s="5">
        <f ca="1">COUNTIFS(INDIRECT(AV103&amp;AV101):INDIRECT(AV103&amp;AV102),AY116,INDIRECT(AV104&amp;AV101):INDIRECT(AV104&amp;AV102),"Tidak")</f>
        <v>6</v>
      </c>
      <c r="BC116" s="6">
        <f t="shared" ca="1" si="104"/>
        <v>0.99572745208492741</v>
      </c>
      <c r="BD116" s="45">
        <f ca="1">BC102-(((AZ116/AZ102)*BC116)+((AZ117/AZ102)*BC117))</f>
        <v>1.0085832079065327E-3</v>
      </c>
    </row>
    <row r="117" spans="48:56" x14ac:dyDescent="0.25">
      <c r="AX117" s="5"/>
      <c r="AY117" s="5" t="str">
        <f ca="1">CONCATENATE("&gt;",INDIRECT(AV105&amp;14))</f>
        <v>&gt;3,695</v>
      </c>
      <c r="AZ117" s="5">
        <f ca="1">COUNTIF(INDIRECT(AV103&amp;AV101):INDIRECT(AV103&amp;AV102),AY117)</f>
        <v>8</v>
      </c>
      <c r="BA117" s="5">
        <f ca="1">COUNTIFS(INDIRECT(AV103&amp;AV101):INDIRECT(AV103&amp;AV102),AY117,INDIRECT(AV104&amp;AV101):INDIRECT(AV104&amp;AV102),"Iya")</f>
        <v>4</v>
      </c>
      <c r="BB117" s="5">
        <f ca="1">COUNTIFS(INDIRECT(AV103&amp;AV101):INDIRECT(AV103&amp;AV102),AY117,INDIRECT(AV104&amp;AV101):INDIRECT(AV104&amp;AV102),"Tidak")</f>
        <v>4</v>
      </c>
      <c r="BC117" s="6">
        <f t="shared" ca="1" si="104"/>
        <v>1</v>
      </c>
      <c r="BD117" s="45"/>
    </row>
    <row r="118" spans="48:56" x14ac:dyDescent="0.25">
      <c r="AX118" s="5"/>
      <c r="AY118" s="14" t="str">
        <f ca="1">CONCATENATE("&lt;=",INDIRECT(AV105&amp;16))</f>
        <v>&lt;=3,75</v>
      </c>
      <c r="AZ118" s="14">
        <f ca="1">COUNTIF(INDIRECT(AV103&amp;AV101):INDIRECT(AV103&amp;AV102),AY118)</f>
        <v>16</v>
      </c>
      <c r="BA118" s="14">
        <f ca="1">COUNTIFS(INDIRECT(AV103&amp;AV101):INDIRECT(AV103&amp;AV102),AY118,INDIRECT(AV104&amp;AV101):INDIRECT(AV104&amp;AV102),"Iya")</f>
        <v>8</v>
      </c>
      <c r="BB118" s="14">
        <f ca="1">COUNTIFS(INDIRECT(AV103&amp;AV101):INDIRECT(AV103&amp;AV102),AY118,INDIRECT(AV104&amp;AV101):INDIRECT(AV104&amp;AV102),"Tidak")</f>
        <v>8</v>
      </c>
      <c r="BC118" s="6">
        <f t="shared" ca="1" si="104"/>
        <v>1</v>
      </c>
      <c r="BD118" s="49">
        <f ca="1">BC102-(((AZ118/AZ102)*BC118)+((AZ119/AZ102)*BC119))</f>
        <v>5.2801977236550668E-3</v>
      </c>
    </row>
    <row r="119" spans="48:56" x14ac:dyDescent="0.25">
      <c r="AX119" s="5"/>
      <c r="AY119" s="14" t="str">
        <f ca="1">CONCATENATE("&gt;",INDIRECT(AV105&amp;16))</f>
        <v>&gt;3,75</v>
      </c>
      <c r="AZ119" s="14">
        <f ca="1">COUNTIF(INDIRECT(AV103&amp;AV101):INDIRECT(AV103&amp;AV102),AY119)</f>
        <v>5</v>
      </c>
      <c r="BA119" s="14">
        <f ca="1">COUNTIFS(INDIRECT(AV103&amp;AV101):INDIRECT(AV103&amp;AV102),AY119,INDIRECT(AV104&amp;AV101):INDIRECT(AV104&amp;AV102),"Iya")</f>
        <v>3</v>
      </c>
      <c r="BB119" s="14">
        <f ca="1">COUNTIFS(INDIRECT(AV103&amp;AV101):INDIRECT(AV103&amp;AV102),AY119,INDIRECT(AV104&amp;AV101):INDIRECT(AV104&amp;AV102),"Tidak")</f>
        <v>2</v>
      </c>
      <c r="BC119" s="6">
        <f t="shared" ca="1" si="104"/>
        <v>0.97095059445466747</v>
      </c>
      <c r="BD119" s="49"/>
    </row>
    <row r="120" spans="48:56" x14ac:dyDescent="0.25">
      <c r="AX120" s="5"/>
      <c r="AY120" s="5" t="str">
        <f ca="1">CONCATENATE("&lt;=",INDIRECT(AV105&amp;18))</f>
        <v>&lt;=3,82</v>
      </c>
      <c r="AZ120" s="5">
        <f ca="1">COUNTIF(INDIRECT(AV103&amp;AV101):INDIRECT(AV103&amp;AV102),AY120)</f>
        <v>18</v>
      </c>
      <c r="BA120" s="5">
        <f ca="1">COUNTIFS(INDIRECT(AV103&amp;AV101):INDIRECT(AV103&amp;AV102),AY120,INDIRECT(AV104&amp;AV101):INDIRECT(AV104&amp;AV102),"Iya")</f>
        <v>9</v>
      </c>
      <c r="BB120" s="5">
        <f ca="1">COUNTIFS(INDIRECT(AV103&amp;AV101):INDIRECT(AV103&amp;AV102),AY120,INDIRECT(AV104&amp;AV101):INDIRECT(AV104&amp;AV102),"Tidak")</f>
        <v>9</v>
      </c>
      <c r="BC120" s="6">
        <f t="shared" ca="1" si="104"/>
        <v>1</v>
      </c>
      <c r="BD120" s="45">
        <f ca="1">BC102-(((AZ120/AZ102)*BC120)+((AZ121/AZ102)*BC121))</f>
        <v>1.0035696300315422E-2</v>
      </c>
    </row>
    <row r="121" spans="48:56" x14ac:dyDescent="0.25">
      <c r="AX121" s="5"/>
      <c r="AY121" s="5" t="str">
        <f ca="1">CONCATENATE("&gt;",INDIRECT(AV105&amp;18))</f>
        <v>&gt;3,82</v>
      </c>
      <c r="AZ121" s="5">
        <f ca="1">COUNTIF(INDIRECT(AV103&amp;AV101):INDIRECT(AV103&amp;AV102),AY121)</f>
        <v>3</v>
      </c>
      <c r="BA121" s="5">
        <f ca="1">COUNTIFS(INDIRECT(AV103&amp;AV101):INDIRECT(AV103&amp;AV102),AY121,INDIRECT(AV104&amp;AV101):INDIRECT(AV104&amp;AV102),"Iya")</f>
        <v>2</v>
      </c>
      <c r="BB121" s="5">
        <f ca="1">COUNTIFS(INDIRECT(AV103&amp;AV101):INDIRECT(AV103&amp;AV102),AY121,INDIRECT(AV104&amp;AV101):INDIRECT(AV104&amp;AV102),"Tidak")</f>
        <v>1</v>
      </c>
      <c r="BC121" s="6">
        <f t="shared" ca="1" si="104"/>
        <v>0.91829583405449056</v>
      </c>
      <c r="BD121" s="45"/>
    </row>
    <row r="122" spans="48:56" x14ac:dyDescent="0.25">
      <c r="AX122" s="5"/>
      <c r="AY122" s="9" t="str">
        <f ca="1">CONCATENATE("&lt;=",INDIRECT(AV105&amp;20))</f>
        <v>&lt;=3,87</v>
      </c>
      <c r="AZ122" s="5">
        <f ca="1">COUNTIF(INDIRECT(AV103&amp;AV101):INDIRECT(AV103&amp;AV102),AY122)</f>
        <v>19</v>
      </c>
      <c r="BA122" s="5">
        <f ca="1">COUNTIFS(INDIRECT(AV103&amp;AV101):INDIRECT(AV103&amp;AV102),AY122,INDIRECT(AV104&amp;AV101):INDIRECT(AV104&amp;AV102),"Iya")</f>
        <v>9</v>
      </c>
      <c r="BB122" s="5">
        <f ca="1">COUNTIFS(INDIRECT(AV103&amp;AV101):INDIRECT(AV103&amp;AV102),AY122,INDIRECT(AV104&amp;AV101):INDIRECT(AV104&amp;AV102),"Tidak")</f>
        <v>10</v>
      </c>
      <c r="BC122" s="6">
        <f t="shared" ca="1" si="104"/>
        <v>0.99800088387229779</v>
      </c>
      <c r="BD122" s="43">
        <f ca="1">BC102-(((AZ122/AZ102)*BC122)+((AZ123/AZ102)*BC123))</f>
        <v>9.5410491947449327E-2</v>
      </c>
    </row>
    <row r="123" spans="48:56" x14ac:dyDescent="0.25">
      <c r="AX123" s="5"/>
      <c r="AY123" s="9" t="str">
        <f ca="1">CONCATENATE("&gt;",INDIRECT(AV105&amp;20))</f>
        <v>&gt;3,87</v>
      </c>
      <c r="AZ123" s="5">
        <f ca="1">COUNTIF(INDIRECT(AV103&amp;AV101):INDIRECT(AV103&amp;AV102),AY123)</f>
        <v>2</v>
      </c>
      <c r="BA123" s="5">
        <f ca="1">COUNTIFS(INDIRECT(AV103&amp;AV101):INDIRECT(AV103&amp;AV102),AY123,INDIRECT(AV104&amp;AV101):INDIRECT(AV104&amp;AV102),"Iya")</f>
        <v>2</v>
      </c>
      <c r="BB123" s="5">
        <f ca="1">COUNTIFS(INDIRECT(AV103&amp;AV101):INDIRECT(AV103&amp;AV102),AY123,INDIRECT(AV104&amp;AV101):INDIRECT(AV104&amp;AV102),"Tidak")</f>
        <v>0</v>
      </c>
      <c r="BC123" s="6">
        <v>0</v>
      </c>
      <c r="BD123" s="43"/>
    </row>
    <row r="124" spans="48:56" x14ac:dyDescent="0.25">
      <c r="AX124" s="5"/>
      <c r="AY124" s="5" t="str">
        <f ca="1">CONCATENATE("&lt;=",INDIRECT(AV105&amp;22))</f>
        <v>&lt;=4</v>
      </c>
      <c r="AZ124" s="5">
        <f ca="1">COUNTIF(INDIRECT(AV103&amp;AV101):INDIRECT(AV103&amp;AV102),AY124)</f>
        <v>21</v>
      </c>
      <c r="BA124" s="5">
        <f ca="1">COUNTIFS(INDIRECT(AV103&amp;AV101):INDIRECT(AV103&amp;AV102),AY124,INDIRECT(AV104&amp;AV101):INDIRECT(AV104&amp;AV102),"Iya")</f>
        <v>11</v>
      </c>
      <c r="BB124" s="5">
        <f ca="1">COUNTIFS(INDIRECT(AV103&amp;AV101):INDIRECT(AV103&amp;AV102),AY124,INDIRECT(AV104&amp;AV101):INDIRECT(AV104&amp;AV102),"Tidak")</f>
        <v>10</v>
      </c>
      <c r="BC124" s="6">
        <f t="shared" ca="1" si="104"/>
        <v>0.99836367259381398</v>
      </c>
      <c r="BD124" s="45">
        <f ca="1">BC102-(((AZ124/AZ102)*BC124)+((AZ125/AZ102)*BC125))</f>
        <v>0</v>
      </c>
    </row>
    <row r="125" spans="48:56" x14ac:dyDescent="0.25">
      <c r="AX125" s="5"/>
      <c r="AY125" s="5" t="str">
        <f ca="1">CONCATENATE("&gt;",INDIRECT(AV105&amp;22))</f>
        <v>&gt;4</v>
      </c>
      <c r="AZ125" s="5">
        <f ca="1">COUNTIF(INDIRECT(AV103&amp;AV101):INDIRECT(AV103&amp;AV102),AY125)</f>
        <v>0</v>
      </c>
      <c r="BA125" s="5">
        <f ca="1">COUNTIFS(INDIRECT(AV103&amp;AV101):INDIRECT(AV103&amp;AV102),AY125,INDIRECT(AV104&amp;AV101):INDIRECT(AV104&amp;AV102),"Iya")</f>
        <v>0</v>
      </c>
      <c r="BB125" s="5">
        <f ca="1">COUNTIFS(INDIRECT(AV103&amp;AV101):INDIRECT(AV103&amp;AV102),AY125,INDIRECT(AV104&amp;AV101):INDIRECT(AV104&amp;AV102),"Tidak")</f>
        <v>0</v>
      </c>
      <c r="BC125" s="6">
        <v>0</v>
      </c>
      <c r="BD125" s="45"/>
    </row>
    <row r="126" spans="48:56" x14ac:dyDescent="0.25">
      <c r="AV126" s="8">
        <f>AV101</f>
        <v>2</v>
      </c>
      <c r="AW126" s="3" t="s">
        <v>37</v>
      </c>
      <c r="AX126" s="3"/>
      <c r="AY126" s="3"/>
      <c r="AZ126" s="3" t="s">
        <v>16</v>
      </c>
      <c r="BA126" s="3" t="s">
        <v>17</v>
      </c>
      <c r="BB126" s="3" t="s">
        <v>18</v>
      </c>
      <c r="BC126" s="3" t="s">
        <v>19</v>
      </c>
      <c r="BD126" s="3" t="s">
        <v>20</v>
      </c>
    </row>
    <row r="127" spans="48:56" x14ac:dyDescent="0.25">
      <c r="AV127" s="8">
        <f>AV102</f>
        <v>22</v>
      </c>
      <c r="AW127">
        <f>AW102+1</f>
        <v>6</v>
      </c>
      <c r="AX127" s="5" t="s">
        <v>21</v>
      </c>
      <c r="AY127" s="5"/>
      <c r="AZ127" s="5">
        <f ca="1">COUNTA(INDIRECT(AV128&amp;AV126):INDIRECT(AV128&amp;AV127))</f>
        <v>21</v>
      </c>
      <c r="BA127" s="5">
        <f ca="1">COUNTIF(INDIRECT(AV129&amp;AV126):INDIRECT(AV129&amp;AV127),"Iya")</f>
        <v>11</v>
      </c>
      <c r="BB127" s="5">
        <f ca="1">COUNTIF(INDIRECT(AV129&amp;AV126):INDIRECT(AV129&amp;AV127),"Tidak")</f>
        <v>10</v>
      </c>
      <c r="BC127" s="6">
        <f ca="1">-(((BA127/AZ127)*IMLOG2(BA127/AZ127))+((BB127/AZ127)*IMLOG2(BB127/AZ127)))</f>
        <v>0.99836367259381398</v>
      </c>
      <c r="BD127" s="5"/>
    </row>
    <row r="128" spans="48:56" x14ac:dyDescent="0.25">
      <c r="AV128" s="8" t="str">
        <f>CHAR(CODE(AV103)+4)</f>
        <v>U</v>
      </c>
      <c r="AX128" s="9" t="str">
        <f ca="1">INDIRECT(AV128&amp;1)</f>
        <v>NR6</v>
      </c>
      <c r="AY128" s="5"/>
      <c r="AZ128" s="5"/>
      <c r="BA128" s="5"/>
      <c r="BB128" s="5"/>
      <c r="BC128" s="6"/>
      <c r="BD128" s="6"/>
    </row>
    <row r="129" spans="48:56" x14ac:dyDescent="0.25">
      <c r="AV129" s="8" t="str">
        <f t="shared" ref="AV129:AV130" si="105">CHAR(CODE(AV104)+4)</f>
        <v>V</v>
      </c>
      <c r="AX129" s="5"/>
      <c r="AY129" s="5" t="str">
        <f ca="1">CONCATENATE("&lt;=",INDIRECT(AV130&amp;2))</f>
        <v>&lt;=1,18</v>
      </c>
      <c r="AZ129" s="5">
        <f ca="1">COUNTIF(INDIRECT(AV128&amp;AV126):INDIRECT(AV128&amp;AV127),AY129)</f>
        <v>1</v>
      </c>
      <c r="BA129" s="5">
        <f ca="1">COUNTIFS(INDIRECT(AV128&amp;AV126):INDIRECT(AV128&amp;AV127),AY129,INDIRECT(AV129&amp;AV126):INDIRECT(AV129&amp;AV127),"Iya")</f>
        <v>1</v>
      </c>
      <c r="BB129" s="5">
        <f ca="1">COUNTIFS(INDIRECT(AV128&amp;AV126):INDIRECT(AV128&amp;AV127),AY129,INDIRECT(AV129&amp;AV126):INDIRECT(AV129&amp;AV127),"Tidak")</f>
        <v>0</v>
      </c>
      <c r="BC129" s="6">
        <v>0</v>
      </c>
      <c r="BD129" s="45">
        <f ca="1">BC127-(((AZ129/AZ127)*BC129)+((AZ130/AZ127)*BC130))</f>
        <v>4.598272021286165E-2</v>
      </c>
    </row>
    <row r="130" spans="48:56" x14ac:dyDescent="0.25">
      <c r="AV130" s="8" t="str">
        <f t="shared" si="105"/>
        <v>W</v>
      </c>
      <c r="AX130" s="5"/>
      <c r="AY130" s="5" t="str">
        <f ca="1">CONCATENATE("&gt;",INDIRECT(AV130&amp;2))</f>
        <v>&gt;1,18</v>
      </c>
      <c r="AZ130" s="5">
        <f ca="1">COUNTIF(INDIRECT(AV128&amp;AV126):INDIRECT(AV128&amp;AV127),AY130)</f>
        <v>20</v>
      </c>
      <c r="BA130" s="5">
        <f ca="1">COUNTIFS(INDIRECT(AV128&amp;AV126):INDIRECT(AV128&amp;AV127),AY130,INDIRECT(AV129&amp;AV126):INDIRECT(AV129&amp;AV127),"Iya")</f>
        <v>10</v>
      </c>
      <c r="BB130" s="5">
        <f ca="1">COUNTIFS(INDIRECT(AV128&amp;AV126):INDIRECT(AV128&amp;AV127),AY130,INDIRECT(AV129&amp;AV126):INDIRECT(AV129&amp;AV127),"Tidak")</f>
        <v>10</v>
      </c>
      <c r="BC130" s="6">
        <f t="shared" ref="BC130:BC149" ca="1" si="106">-(((BA130/AZ130)*IMLOG2(BA130/AZ130))+((BB130/AZ130)*IMLOG2(BB130/AZ130)))</f>
        <v>1</v>
      </c>
      <c r="BD130" s="45"/>
    </row>
    <row r="131" spans="48:56" x14ac:dyDescent="0.25">
      <c r="AV131" s="10">
        <f ca="1">MAX(BD129:BD150)</f>
        <v>9.5410491947449327E-2</v>
      </c>
      <c r="AX131" s="5"/>
      <c r="AY131" s="5" t="str">
        <f ca="1">CONCATENATE("&lt;=",INDIRECT(AV130&amp;4))</f>
        <v>&lt;=2,69</v>
      </c>
      <c r="AZ131" s="5">
        <f ca="1">COUNTIF(INDIRECT(AV128&amp;AV126):INDIRECT(AV128&amp;AV127),AY131)</f>
        <v>3</v>
      </c>
      <c r="BA131" s="5">
        <f ca="1">COUNTIFS(INDIRECT(AV128&amp;AV126):INDIRECT(AV128&amp;AV127),AY131,INDIRECT(AV129&amp;AV126):INDIRECT(AV129&amp;AV127),"Iya")</f>
        <v>2</v>
      </c>
      <c r="BB131" s="5">
        <f ca="1">COUNTIFS(INDIRECT(AV128&amp;AV126):INDIRECT(AV128&amp;AV127),AY131,INDIRECT(AV129&amp;AV126):INDIRECT(AV129&amp;AV127),"Tidak")</f>
        <v>1</v>
      </c>
      <c r="BC131" s="6">
        <f t="shared" ca="1" si="106"/>
        <v>0.91829583405449056</v>
      </c>
      <c r="BD131" s="45">
        <f ca="1">BC127-(((AZ131/AZ127)*BC131)+((AZ132/AZ127)*BC132))</f>
        <v>1.0035696300315422E-2</v>
      </c>
    </row>
    <row r="132" spans="48:56" x14ac:dyDescent="0.25">
      <c r="AX132" s="5"/>
      <c r="AY132" s="5" t="str">
        <f ca="1">CONCATENATE("&gt;",INDIRECT(AV130&amp;4))</f>
        <v>&gt;2,69</v>
      </c>
      <c r="AZ132" s="5">
        <f ca="1">COUNTIF(INDIRECT(AV128&amp;AV126):INDIRECT(AV128&amp;AV127),AY132)</f>
        <v>18</v>
      </c>
      <c r="BA132" s="5">
        <f ca="1">COUNTIFS(INDIRECT(AV128&amp;AV126):INDIRECT(AV128&amp;AV127),AY132,INDIRECT(AV129&amp;AV126):INDIRECT(AV129&amp;AV127),"Iya")</f>
        <v>9</v>
      </c>
      <c r="BB132" s="5">
        <f ca="1">COUNTIFS(INDIRECT(AV128&amp;AV126):INDIRECT(AV128&amp;AV127),AY132,INDIRECT(AV129&amp;AV126):INDIRECT(AV129&amp;AV127),"Tidak")</f>
        <v>9</v>
      </c>
      <c r="BC132" s="6">
        <f t="shared" ca="1" si="106"/>
        <v>1</v>
      </c>
      <c r="BD132" s="45"/>
    </row>
    <row r="133" spans="48:56" x14ac:dyDescent="0.25">
      <c r="AX133" s="5"/>
      <c r="AY133" s="5" t="str">
        <f ca="1">CONCATENATE("&lt;=",INDIRECT(AV130&amp;6))</f>
        <v>&lt;=2,93</v>
      </c>
      <c r="AZ133" s="5">
        <f ca="1">COUNTIF(INDIRECT(AV128&amp;AV126):INDIRECT(AV128&amp;AV127),AY133)</f>
        <v>5</v>
      </c>
      <c r="BA133" s="5">
        <f ca="1">COUNTIFS(INDIRECT(AV128&amp;AV126):INDIRECT(AV128&amp;AV127),AY133,INDIRECT(AV129&amp;AV126):INDIRECT(AV129&amp;AV127),"Iya")</f>
        <v>3</v>
      </c>
      <c r="BB133" s="5">
        <f ca="1">COUNTIFS(INDIRECT(AV128&amp;AV126):INDIRECT(AV128&amp;AV127),AY133,INDIRECT(AV129&amp;AV126):INDIRECT(AV129&amp;AV127),"Tidak")</f>
        <v>2</v>
      </c>
      <c r="BC133" s="6">
        <f t="shared" ca="1" si="106"/>
        <v>0.97095059445466747</v>
      </c>
      <c r="BD133" s="45">
        <f ca="1">BC127-(((AZ133/AZ127)*BC133)+((AZ134/AZ127)*BC134))</f>
        <v>5.2801977236550668E-3</v>
      </c>
    </row>
    <row r="134" spans="48:56" x14ac:dyDescent="0.25">
      <c r="AX134" s="5"/>
      <c r="AY134" s="5" t="str">
        <f ca="1">CONCATENATE("&gt;",INDIRECT(AV130&amp;6))</f>
        <v>&gt;2,93</v>
      </c>
      <c r="AZ134" s="5">
        <f ca="1">COUNTIF(INDIRECT(AV128&amp;AV126):INDIRECT(AV128&amp;AV127),AY134)</f>
        <v>16</v>
      </c>
      <c r="BA134" s="5">
        <f ca="1">COUNTIFS(INDIRECT(AV128&amp;AV126):INDIRECT(AV128&amp;AV127),AY134,INDIRECT(AV129&amp;AV126):INDIRECT(AV129&amp;AV127),"Iya")</f>
        <v>8</v>
      </c>
      <c r="BB134" s="5">
        <f ca="1">COUNTIFS(INDIRECT(AV128&amp;AV126):INDIRECT(AV128&amp;AV127),AY134,INDIRECT(AV129&amp;AV126):INDIRECT(AV129&amp;AV127),"Tidak")</f>
        <v>8</v>
      </c>
      <c r="BC134" s="6">
        <f t="shared" ca="1" si="106"/>
        <v>1</v>
      </c>
      <c r="BD134" s="45"/>
    </row>
    <row r="135" spans="48:56" x14ac:dyDescent="0.25">
      <c r="AX135" s="5"/>
      <c r="AY135" s="5" t="str">
        <f ca="1">CONCATENATE("&lt;=",INDIRECT(AV130&amp;8))</f>
        <v>&lt;=3,1</v>
      </c>
      <c r="AZ135" s="5">
        <f ca="1">COUNTIF(INDIRECT(AV128&amp;AV126):INDIRECT(AV128&amp;AV127),AY135)</f>
        <v>7</v>
      </c>
      <c r="BA135" s="5">
        <f ca="1">COUNTIFS(INDIRECT(AV128&amp;AV126):INDIRECT(AV128&amp;AV127),AY135,INDIRECT(AV129&amp;AV126):INDIRECT(AV129&amp;AV127),"Iya")</f>
        <v>4</v>
      </c>
      <c r="BB135" s="5">
        <f ca="1">COUNTIFS(INDIRECT(AV128&amp;AV126):INDIRECT(AV128&amp;AV127),AY135,INDIRECT(AV129&amp;AV126):INDIRECT(AV129&amp;AV127),"Tidak")</f>
        <v>3</v>
      </c>
      <c r="BC135" s="6">
        <f t="shared" ca="1" si="106"/>
        <v>0.9852281360342523</v>
      </c>
      <c r="BD135" s="45">
        <f ca="1">BC127-(((AZ135/AZ127)*BC135)+((AZ136/AZ127)*BC136))</f>
        <v>3.2876272490632852E-3</v>
      </c>
    </row>
    <row r="136" spans="48:56" x14ac:dyDescent="0.25">
      <c r="AX136" s="5"/>
      <c r="AY136" s="5" t="str">
        <f ca="1">CONCATENATE("&gt;",INDIRECT(AV130&amp;8))</f>
        <v>&gt;3,1</v>
      </c>
      <c r="AZ136" s="5">
        <f ca="1">COUNTIF(INDIRECT(AV128&amp;AV126):INDIRECT(AV128&amp;AV127),AY136)</f>
        <v>14</v>
      </c>
      <c r="BA136" s="5">
        <f ca="1">COUNTIFS(INDIRECT(AV128&amp;AV126):INDIRECT(AV128&amp;AV127),AY136,INDIRECT(AV129&amp;AV126):INDIRECT(AV129&amp;AV127),"Iya")</f>
        <v>7</v>
      </c>
      <c r="BB136" s="5">
        <f ca="1">COUNTIFS(INDIRECT(AV128&amp;AV126):INDIRECT(AV128&amp;AV127),AY136,INDIRECT(AV129&amp;AV126):INDIRECT(AV129&amp;AV127),"Tidak")</f>
        <v>7</v>
      </c>
      <c r="BC136" s="6">
        <f t="shared" ca="1" si="106"/>
        <v>1</v>
      </c>
      <c r="BD136" s="45"/>
    </row>
    <row r="137" spans="48:56" x14ac:dyDescent="0.25">
      <c r="AX137" s="5"/>
      <c r="AY137" s="5" t="str">
        <f ca="1">CONCATENATE("&lt;=",INDIRECT(AV130&amp;10))</f>
        <v>&lt;=3,39</v>
      </c>
      <c r="AZ137" s="5">
        <f ca="1">COUNTIF(INDIRECT(AV128&amp;AV126):INDIRECT(AV128&amp;AV127),AY137)</f>
        <v>15</v>
      </c>
      <c r="BA137" s="5">
        <f ca="1">COUNTIFS(INDIRECT(AV128&amp;AV126):INDIRECT(AV128&amp;AV127),AY137,INDIRECT(AV129&amp;AV126):INDIRECT(AV129&amp;AV127),"Iya")</f>
        <v>7</v>
      </c>
      <c r="BB137" s="5">
        <f ca="1">COUNTIFS(INDIRECT(AV128&amp;AV126):INDIRECT(AV128&amp;AV127),AY137,INDIRECT(AV129&amp;AV126):INDIRECT(AV129&amp;AV127),"Tidak")</f>
        <v>8</v>
      </c>
      <c r="BC137" s="6">
        <f t="shared" ca="1" si="106"/>
        <v>0.9967916319816349</v>
      </c>
      <c r="BD137" s="45">
        <f ca="1">BC127-(((AZ137/AZ127)*BC137)+((AZ138/AZ127)*BC138))</f>
        <v>2.3999411448506147E-2</v>
      </c>
    </row>
    <row r="138" spans="48:56" x14ac:dyDescent="0.25">
      <c r="AX138" s="5"/>
      <c r="AY138" s="5" t="str">
        <f ca="1">CONCATENATE("&gt;",INDIRECT(AV130&amp;10))</f>
        <v>&gt;3,39</v>
      </c>
      <c r="AZ138" s="5">
        <f ca="1">COUNTIF(INDIRECT(AV128&amp;AV126):INDIRECT(AV128&amp;AV127),AY138)</f>
        <v>6</v>
      </c>
      <c r="BA138" s="5">
        <f ca="1">COUNTIFS(INDIRECT(AV128&amp;AV126):INDIRECT(AV128&amp;AV127),AY138,INDIRECT(AV129&amp;AV126):INDIRECT(AV129&amp;AV127),"Iya")</f>
        <v>4</v>
      </c>
      <c r="BB138" s="5">
        <f ca="1">COUNTIFS(INDIRECT(AV128&amp;AV126):INDIRECT(AV128&amp;AV127),AY138,INDIRECT(AV129&amp;AV126):INDIRECT(AV129&amp;AV127),"Tidak")</f>
        <v>2</v>
      </c>
      <c r="BC138" s="6">
        <f t="shared" ca="1" si="106"/>
        <v>0.91829583405449056</v>
      </c>
      <c r="BD138" s="45"/>
    </row>
    <row r="139" spans="48:56" x14ac:dyDescent="0.25">
      <c r="AX139" s="5"/>
      <c r="AY139" s="5" t="str">
        <f ca="1">CONCATENATE("&lt;=",INDIRECT(AV130&amp;12))</f>
        <v>&lt;=3,39</v>
      </c>
      <c r="AZ139" s="5">
        <f ca="1">COUNTIF(INDIRECT(AV128&amp;AV126):INDIRECT(AV128&amp;AV127),AY139)</f>
        <v>15</v>
      </c>
      <c r="BA139" s="5">
        <f ca="1">COUNTIFS(INDIRECT(AV128&amp;AV126):INDIRECT(AV128&amp;AV127),AY139,INDIRECT(AV129&amp;AV126):INDIRECT(AV129&amp;AV127),"Iya")</f>
        <v>7</v>
      </c>
      <c r="BB139" s="5">
        <f ca="1">COUNTIFS(INDIRECT(AV128&amp;AV126):INDIRECT(AV128&amp;AV127),AY139,INDIRECT(AV129&amp;AV126):INDIRECT(AV129&amp;AV127),"Tidak")</f>
        <v>8</v>
      </c>
      <c r="BC139" s="6">
        <f t="shared" ca="1" si="106"/>
        <v>0.9967916319816349</v>
      </c>
      <c r="BD139" s="45">
        <f ca="1">BC127-(((AZ139/AZ127)*BC139)+((AZ140/AZ127)*BC140))</f>
        <v>2.3999411448506147E-2</v>
      </c>
    </row>
    <row r="140" spans="48:56" x14ac:dyDescent="0.25">
      <c r="AX140" s="5"/>
      <c r="AY140" s="5" t="str">
        <f ca="1">CONCATENATE("&gt;",INDIRECT(AV130&amp;12))</f>
        <v>&gt;3,39</v>
      </c>
      <c r="AZ140" s="5">
        <f ca="1">COUNTIF(INDIRECT(AV128&amp;AV126):INDIRECT(AV128&amp;AV127),AY140)</f>
        <v>6</v>
      </c>
      <c r="BA140" s="5">
        <f ca="1">COUNTIFS(INDIRECT(AV128&amp;AV126):INDIRECT(AV128&amp;AV127),AY140,INDIRECT(AV129&amp;AV126):INDIRECT(AV129&amp;AV127),"Iya")</f>
        <v>4</v>
      </c>
      <c r="BB140" s="5">
        <f ca="1">COUNTIFS(INDIRECT(AV128&amp;AV126):INDIRECT(AV128&amp;AV127),AY140,INDIRECT(AV129&amp;AV126):INDIRECT(AV129&amp;AV127),"Tidak")</f>
        <v>2</v>
      </c>
      <c r="BC140" s="6">
        <f t="shared" ca="1" si="106"/>
        <v>0.91829583405449056</v>
      </c>
      <c r="BD140" s="45"/>
    </row>
    <row r="141" spans="48:56" x14ac:dyDescent="0.25">
      <c r="AX141" s="5"/>
      <c r="AY141" s="5" t="str">
        <f ca="1">CONCATENATE("&lt;=",INDIRECT(AV130&amp;14))</f>
        <v>&lt;=3,39</v>
      </c>
      <c r="AZ141" s="5">
        <f ca="1">COUNTIF(INDIRECT(AV128&amp;AV126):INDIRECT(AV128&amp;AV127),AY141)</f>
        <v>15</v>
      </c>
      <c r="BA141" s="5">
        <f ca="1">COUNTIFS(INDIRECT(AV128&amp;AV126):INDIRECT(AV128&amp;AV127),AY141,INDIRECT(AV129&amp;AV126):INDIRECT(AV129&amp;AV127),"Iya")</f>
        <v>7</v>
      </c>
      <c r="BB141" s="5">
        <f ca="1">COUNTIFS(INDIRECT(AV128&amp;AV126):INDIRECT(AV128&amp;AV127),AY141,INDIRECT(AV129&amp;AV126):INDIRECT(AV129&amp;AV127),"Tidak")</f>
        <v>8</v>
      </c>
      <c r="BC141" s="6">
        <f t="shared" ca="1" si="106"/>
        <v>0.9967916319816349</v>
      </c>
      <c r="BD141" s="45">
        <f ca="1">BC127-(((AZ141/AZ127)*BC141)+((AZ142/AZ127)*BC142))</f>
        <v>2.3999411448506147E-2</v>
      </c>
    </row>
    <row r="142" spans="48:56" x14ac:dyDescent="0.25">
      <c r="AX142" s="5"/>
      <c r="AY142" s="5" t="str">
        <f ca="1">CONCATENATE("&gt;",INDIRECT(AV130&amp;14))</f>
        <v>&gt;3,39</v>
      </c>
      <c r="AZ142" s="5">
        <f ca="1">COUNTIF(INDIRECT(AV128&amp;AV126):INDIRECT(AV128&amp;AV127),AY142)</f>
        <v>6</v>
      </c>
      <c r="BA142" s="5">
        <f ca="1">COUNTIFS(INDIRECT(AV128&amp;AV126):INDIRECT(AV128&amp;AV127),AY142,INDIRECT(AV129&amp;AV126):INDIRECT(AV129&amp;AV127),"Iya")</f>
        <v>4</v>
      </c>
      <c r="BB142" s="5">
        <f ca="1">COUNTIFS(INDIRECT(AV128&amp;AV126):INDIRECT(AV128&amp;AV127),AY142,INDIRECT(AV129&amp;AV126):INDIRECT(AV129&amp;AV127),"Tidak")</f>
        <v>2</v>
      </c>
      <c r="BC142" s="6">
        <f t="shared" ca="1" si="106"/>
        <v>0.91829583405449056</v>
      </c>
      <c r="BD142" s="45"/>
    </row>
    <row r="143" spans="48:56" x14ac:dyDescent="0.25">
      <c r="AX143" s="5"/>
      <c r="AY143" s="14" t="str">
        <f ca="1">CONCATENATE("&lt;=",INDIRECT(AV130&amp;16))</f>
        <v>&lt;=3,47</v>
      </c>
      <c r="AZ143" s="14">
        <f ca="1">COUNTIF(INDIRECT(AV128&amp;AV126):INDIRECT(AV128&amp;AV127),AY143)</f>
        <v>15</v>
      </c>
      <c r="BA143" s="14">
        <f ca="1">COUNTIFS(INDIRECT(AV128&amp;AV126):INDIRECT(AV128&amp;AV127),AY143,INDIRECT(AV129&amp;AV126):INDIRECT(AV129&amp;AV127),"Iya")</f>
        <v>7</v>
      </c>
      <c r="BB143" s="14">
        <f ca="1">COUNTIFS(INDIRECT(AV128&amp;AV126):INDIRECT(AV128&amp;AV127),AY143,INDIRECT(AV129&amp;AV126):INDIRECT(AV129&amp;AV127),"Tidak")</f>
        <v>8</v>
      </c>
      <c r="BC143" s="6">
        <f t="shared" ca="1" si="106"/>
        <v>0.9967916319816349</v>
      </c>
      <c r="BD143" s="49">
        <f ca="1">BC127-(((AZ143/AZ127)*BC143)+((AZ144/AZ127)*BC144))</f>
        <v>2.3999411448506147E-2</v>
      </c>
    </row>
    <row r="144" spans="48:56" x14ac:dyDescent="0.25">
      <c r="AX144" s="5"/>
      <c r="AY144" s="14" t="str">
        <f ca="1">CONCATENATE("&gt;",INDIRECT(AV130&amp;16))</f>
        <v>&gt;3,47</v>
      </c>
      <c r="AZ144" s="14">
        <f ca="1">COUNTIF(INDIRECT(AV128&amp;AV126):INDIRECT(AV128&amp;AV127),AY144)</f>
        <v>6</v>
      </c>
      <c r="BA144" s="14">
        <f ca="1">COUNTIFS(INDIRECT(AV128&amp;AV126):INDIRECT(AV128&amp;AV127),AY144,INDIRECT(AV129&amp;AV126):INDIRECT(AV129&amp;AV127),"Iya")</f>
        <v>4</v>
      </c>
      <c r="BB144" s="14">
        <f ca="1">COUNTIFS(INDIRECT(AV128&amp;AV126):INDIRECT(AV128&amp;AV127),AY144,INDIRECT(AV129&amp;AV126):INDIRECT(AV129&amp;AV127),"Tidak")</f>
        <v>2</v>
      </c>
      <c r="BC144" s="6">
        <f t="shared" ca="1" si="106"/>
        <v>0.91829583405449056</v>
      </c>
      <c r="BD144" s="49"/>
    </row>
    <row r="145" spans="48:56" x14ac:dyDescent="0.25">
      <c r="AX145" s="5"/>
      <c r="AY145" s="5" t="str">
        <f ca="1">CONCATENATE("&lt;=",INDIRECT(AV130&amp;18))</f>
        <v>&lt;=3,635</v>
      </c>
      <c r="AZ145" s="5">
        <f ca="1">COUNTIF(INDIRECT(AV128&amp;AV126):INDIRECT(AV128&amp;AV127),AY145)</f>
        <v>17</v>
      </c>
      <c r="BA145" s="5">
        <f ca="1">COUNTIFS(INDIRECT(AV128&amp;AV126):INDIRECT(AV128&amp;AV127),AY145,INDIRECT(AV129&amp;AV126):INDIRECT(AV129&amp;AV127),"Iya")</f>
        <v>8</v>
      </c>
      <c r="BB145" s="5">
        <f ca="1">COUNTIFS(INDIRECT(AV128&amp;AV126):INDIRECT(AV128&amp;AV127),AY145,INDIRECT(AV129&amp;AV126):INDIRECT(AV129&amp;AV127),"Tidak")</f>
        <v>9</v>
      </c>
      <c r="BC145" s="6">
        <f t="shared" ca="1" si="106"/>
        <v>0.99750254636911539</v>
      </c>
      <c r="BD145" s="45">
        <f ca="1">BC127-(((AZ145/AZ127)*BC145)+((AZ146/AZ127)*BC146))</f>
        <v>3.6332444683742859E-2</v>
      </c>
    </row>
    <row r="146" spans="48:56" x14ac:dyDescent="0.25">
      <c r="AX146" s="5"/>
      <c r="AY146" s="5" t="str">
        <f ca="1">CONCATENATE("&gt;",INDIRECT(AV130&amp;18))</f>
        <v>&gt;3,635</v>
      </c>
      <c r="AZ146" s="5">
        <f ca="1">COUNTIF(INDIRECT(AV128&amp;AV126):INDIRECT(AV128&amp;AV127),AY146)</f>
        <v>4</v>
      </c>
      <c r="BA146" s="5">
        <f ca="1">COUNTIFS(INDIRECT(AV128&amp;AV126):INDIRECT(AV128&amp;AV127),AY146,INDIRECT(AV129&amp;AV126):INDIRECT(AV129&amp;AV127),"Iya")</f>
        <v>3</v>
      </c>
      <c r="BB146" s="5">
        <f ca="1">COUNTIFS(INDIRECT(AV128&amp;AV126):INDIRECT(AV128&amp;AV127),AY146,INDIRECT(AV129&amp;AV126):INDIRECT(AV129&amp;AV127),"Tidak")</f>
        <v>1</v>
      </c>
      <c r="BC146" s="6">
        <f t="shared" ca="1" si="106"/>
        <v>0.81127812445913294</v>
      </c>
      <c r="BD146" s="45"/>
    </row>
    <row r="147" spans="48:56" x14ac:dyDescent="0.25">
      <c r="AX147" s="5"/>
      <c r="AY147" s="9" t="str">
        <f ca="1">CONCATENATE("&lt;=",INDIRECT(AV130&amp;20))</f>
        <v>&lt;=3,875</v>
      </c>
      <c r="AZ147" s="5">
        <f ca="1">COUNTIF(INDIRECT(AV128&amp;AV126):INDIRECT(AV128&amp;AV127),AY147)</f>
        <v>19</v>
      </c>
      <c r="BA147" s="5">
        <f ca="1">COUNTIFS(INDIRECT(AV128&amp;AV126):INDIRECT(AV128&amp;AV127),AY147,INDIRECT(AV129&amp;AV126):INDIRECT(AV129&amp;AV127),"Iya")</f>
        <v>9</v>
      </c>
      <c r="BB147" s="5">
        <f ca="1">COUNTIFS(INDIRECT(AV128&amp;AV126):INDIRECT(AV128&amp;AV127),AY147,INDIRECT(AV129&amp;AV126):INDIRECT(AV129&amp;AV127),"Tidak")</f>
        <v>10</v>
      </c>
      <c r="BC147" s="6">
        <f t="shared" ca="1" si="106"/>
        <v>0.99800088387229779</v>
      </c>
      <c r="BD147" s="43">
        <f ca="1">BC127-(((AZ147/AZ127)*BC147)+((AZ148/AZ127)*BC148))</f>
        <v>9.5410491947449327E-2</v>
      </c>
    </row>
    <row r="148" spans="48:56" x14ac:dyDescent="0.25">
      <c r="AX148" s="5"/>
      <c r="AY148" s="9" t="str">
        <f ca="1">CONCATENATE("&gt;",INDIRECT(AV130&amp;20))</f>
        <v>&gt;3,875</v>
      </c>
      <c r="AZ148" s="5">
        <f ca="1">COUNTIF(INDIRECT(AV128&amp;AV126):INDIRECT(AV128&amp;AV127),AY148)</f>
        <v>2</v>
      </c>
      <c r="BA148" s="5">
        <f ca="1">COUNTIFS(INDIRECT(AV128&amp;AV126):INDIRECT(AV128&amp;AV127),AY148,INDIRECT(AV129&amp;AV126):INDIRECT(AV129&amp;AV127),"Iya")</f>
        <v>2</v>
      </c>
      <c r="BB148" s="5">
        <f ca="1">COUNTIFS(INDIRECT(AV128&amp;AV126):INDIRECT(AV128&amp;AV127),AY148,INDIRECT(AV129&amp;AV126):INDIRECT(AV129&amp;AV127),"Tidak")</f>
        <v>0</v>
      </c>
      <c r="BC148" s="6">
        <v>0</v>
      </c>
      <c r="BD148" s="43"/>
    </row>
    <row r="149" spans="48:56" x14ac:dyDescent="0.25">
      <c r="AX149" s="5"/>
      <c r="AY149" s="5" t="str">
        <f ca="1">CONCATENATE("&lt;=",INDIRECT(AV130&amp;22))</f>
        <v>&lt;=4</v>
      </c>
      <c r="AZ149" s="5">
        <f ca="1">COUNTIF(INDIRECT(AV128&amp;AV126):INDIRECT(AV128&amp;AV127),AY149)</f>
        <v>21</v>
      </c>
      <c r="BA149" s="5">
        <f ca="1">COUNTIFS(INDIRECT(AV128&amp;AV126):INDIRECT(AV128&amp;AV127),AY149,INDIRECT(AV129&amp;AV126):INDIRECT(AV129&amp;AV127),"Iya")</f>
        <v>11</v>
      </c>
      <c r="BB149" s="5">
        <f ca="1">COUNTIFS(INDIRECT(AV128&amp;AV126):INDIRECT(AV128&amp;AV127),AY149,INDIRECT(AV129&amp;AV126):INDIRECT(AV129&amp;AV127),"Tidak")</f>
        <v>10</v>
      </c>
      <c r="BC149" s="6">
        <f t="shared" ca="1" si="106"/>
        <v>0.99836367259381398</v>
      </c>
      <c r="BD149" s="45">
        <f ca="1">BC127-(((AZ149/AZ127)*BC149)+((AZ150/AZ127)*BC150))</f>
        <v>0</v>
      </c>
    </row>
    <row r="150" spans="48:56" x14ac:dyDescent="0.25">
      <c r="AX150" s="5"/>
      <c r="AY150" s="5" t="str">
        <f ca="1">CONCATENATE("&gt;",INDIRECT(AV130&amp;22))</f>
        <v>&gt;4</v>
      </c>
      <c r="AZ150" s="5">
        <f ca="1">COUNTIF(INDIRECT(AV128&amp;AV126):INDIRECT(AV128&amp;AV127),AY150)</f>
        <v>0</v>
      </c>
      <c r="BA150" s="5">
        <f ca="1">COUNTIFS(INDIRECT(AV128&amp;AV126):INDIRECT(AV128&amp;AV127),AY150,INDIRECT(AV129&amp;AV126):INDIRECT(AV129&amp;AV127),"Iya")</f>
        <v>0</v>
      </c>
      <c r="BB150" s="5">
        <f ca="1">COUNTIFS(INDIRECT(AV128&amp;AV126):INDIRECT(AV128&amp;AV127),AY150,INDIRECT(AV129&amp;AV126):INDIRECT(AV129&amp;AV127),"Tidak")</f>
        <v>0</v>
      </c>
      <c r="BC150" s="6">
        <v>0</v>
      </c>
      <c r="BD150" s="45"/>
    </row>
    <row r="151" spans="48:56" x14ac:dyDescent="0.25">
      <c r="AV151" s="8">
        <f>AV126</f>
        <v>2</v>
      </c>
      <c r="AW151" s="3" t="s">
        <v>37</v>
      </c>
      <c r="AX151" s="3"/>
      <c r="AY151" s="3"/>
      <c r="AZ151" s="3" t="s">
        <v>16</v>
      </c>
      <c r="BA151" s="3" t="s">
        <v>17</v>
      </c>
      <c r="BB151" s="3" t="s">
        <v>18</v>
      </c>
      <c r="BC151" s="3" t="s">
        <v>19</v>
      </c>
      <c r="BD151" s="3" t="s">
        <v>20</v>
      </c>
    </row>
    <row r="152" spans="48:56" x14ac:dyDescent="0.25">
      <c r="AV152" s="8">
        <f>AV127</f>
        <v>22</v>
      </c>
      <c r="AW152">
        <f>AW127+1</f>
        <v>7</v>
      </c>
      <c r="AX152" s="5" t="s">
        <v>21</v>
      </c>
      <c r="AY152" s="5"/>
      <c r="AZ152" s="5">
        <f ca="1">COUNTA(INDIRECT(AV153&amp;AV151):INDIRECT(AV153&amp;AV152))</f>
        <v>21</v>
      </c>
      <c r="BA152" s="5">
        <f ca="1">COUNTIF(INDIRECT(AV154&amp;AV151):INDIRECT(AV154&amp;AV152),"Iya")</f>
        <v>11</v>
      </c>
      <c r="BB152" s="5">
        <f ca="1">COUNTIF(INDIRECT(AV154&amp;AV151):INDIRECT(AV154&amp;AV152),"Tidak")</f>
        <v>10</v>
      </c>
      <c r="BC152" s="6">
        <f ca="1">-(((BA152/AZ152)*IMLOG2(BA152/AZ152))+((BB152/AZ152)*IMLOG2(BB152/AZ152)))</f>
        <v>0.99836367259381398</v>
      </c>
      <c r="BD152" s="5"/>
    </row>
    <row r="153" spans="48:56" x14ac:dyDescent="0.25">
      <c r="AV153" s="8" t="str">
        <f>CHAR(CODE(AV128)+4)</f>
        <v>Y</v>
      </c>
      <c r="AX153" s="9" t="str">
        <f ca="1">INDIRECT(AV153&amp;1)</f>
        <v>NR7</v>
      </c>
      <c r="AY153" s="5"/>
      <c r="AZ153" s="5"/>
      <c r="BA153" s="5"/>
      <c r="BB153" s="5"/>
      <c r="BC153" s="6"/>
      <c r="BD153" s="6"/>
    </row>
    <row r="154" spans="48:56" x14ac:dyDescent="0.25">
      <c r="AV154" s="8" t="str">
        <f t="shared" ref="AV154" si="107">CHAR(CODE(AV129)+4)</f>
        <v>Z</v>
      </c>
      <c r="AX154" s="5"/>
      <c r="AY154" s="5" t="str">
        <f ca="1">CONCATENATE("&lt;=",INDIRECT(AV155&amp;2))</f>
        <v>&lt;=0,88</v>
      </c>
      <c r="AZ154" s="5">
        <f ca="1">COUNTIF(INDIRECT(AV153&amp;AV151):INDIRECT(AV153&amp;AV152),AY154)</f>
        <v>1</v>
      </c>
      <c r="BA154" s="5">
        <f ca="1">COUNTIFS(INDIRECT(AV153&amp;AV151):INDIRECT(AV153&amp;AV152),AY154,INDIRECT(AV154&amp;AV151):INDIRECT(AV154&amp;AV152),"Iya")</f>
        <v>1</v>
      </c>
      <c r="BB154" s="5">
        <f ca="1">COUNTIFS(INDIRECT(AV153&amp;AV151):INDIRECT(AV153&amp;AV152),AY154,INDIRECT(AV154&amp;AV151):INDIRECT(AV154&amp;AV152),"Tidak")</f>
        <v>0</v>
      </c>
      <c r="BC154" s="6">
        <v>0</v>
      </c>
      <c r="BD154" s="45">
        <f ca="1">BC152-(((AZ154/AZ152)*BC154)+((AZ155/AZ152)*BC155))</f>
        <v>4.598272021286165E-2</v>
      </c>
    </row>
    <row r="155" spans="48:56" x14ac:dyDescent="0.25">
      <c r="AV155" s="8" t="s">
        <v>38</v>
      </c>
      <c r="AX155" s="5"/>
      <c r="AY155" s="5" t="str">
        <f ca="1">CONCATENATE("&gt;",INDIRECT(AV155&amp;2))</f>
        <v>&gt;0,88</v>
      </c>
      <c r="AZ155" s="5">
        <f ca="1">COUNTIF(INDIRECT(AV153&amp;AV151):INDIRECT(AV153&amp;AV152),AY155)</f>
        <v>20</v>
      </c>
      <c r="BA155" s="5">
        <f ca="1">COUNTIFS(INDIRECT(AV153&amp;AV151):INDIRECT(AV153&amp;AV152),AY155,INDIRECT(AV154&amp;AV151):INDIRECT(AV154&amp;AV152),"Iya")</f>
        <v>10</v>
      </c>
      <c r="BB155" s="5">
        <f ca="1">COUNTIFS(INDIRECT(AV153&amp;AV151):INDIRECT(AV153&amp;AV152),AY155,INDIRECT(AV154&amp;AV151):INDIRECT(AV154&amp;AV152),"Tidak")</f>
        <v>10</v>
      </c>
      <c r="BC155" s="6">
        <f t="shared" ref="BC155:BC174" ca="1" si="108">-(((BA155/AZ155)*IMLOG2(BA155/AZ155))+((BB155/AZ155)*IMLOG2(BB155/AZ155)))</f>
        <v>1</v>
      </c>
      <c r="BD155" s="45"/>
    </row>
    <row r="156" spans="48:56" x14ac:dyDescent="0.25">
      <c r="AV156" s="10">
        <f ca="1">MAX(BD154:BD175)</f>
        <v>0.14886990701819591</v>
      </c>
      <c r="AX156" s="5"/>
      <c r="AY156" s="9" t="str">
        <f ca="1">CONCATENATE("&lt;=",INDIRECT(AV155&amp;4))</f>
        <v>&lt;=2,38</v>
      </c>
      <c r="AZ156" s="5">
        <f ca="1">COUNTIF(INDIRECT(AV153&amp;AV151):INDIRECT(AV153&amp;AV152),AY156)</f>
        <v>3</v>
      </c>
      <c r="BA156" s="5">
        <f ca="1">COUNTIFS(INDIRECT(AV153&amp;AV151):INDIRECT(AV153&amp;AV152),AY156,INDIRECT(AV154&amp;AV151):INDIRECT(AV154&amp;AV152),"Iya")</f>
        <v>3</v>
      </c>
      <c r="BB156" s="5">
        <f ca="1">COUNTIFS(INDIRECT(AV153&amp;AV151):INDIRECT(AV153&amp;AV152),AY156,INDIRECT(AV154&amp;AV151):INDIRECT(AV154&amp;AV152),"Tidak")</f>
        <v>0</v>
      </c>
      <c r="BC156" s="6">
        <v>0</v>
      </c>
      <c r="BD156" s="43">
        <f ca="1">BC152-(((AZ156/AZ152)*BC156)+((AZ157/AZ152)*BC157))</f>
        <v>0.14886990701819591</v>
      </c>
    </row>
    <row r="157" spans="48:56" x14ac:dyDescent="0.25">
      <c r="AX157" s="5"/>
      <c r="AY157" s="9" t="str">
        <f ca="1">CONCATENATE("&gt;",INDIRECT(AV155&amp;4))</f>
        <v>&gt;2,38</v>
      </c>
      <c r="AZ157" s="5">
        <f ca="1">COUNTIF(INDIRECT(AV153&amp;AV151):INDIRECT(AV153&amp;AV152),AY157)</f>
        <v>18</v>
      </c>
      <c r="BA157" s="5">
        <f ca="1">COUNTIFS(INDIRECT(AV153&amp;AV151):INDIRECT(AV153&amp;AV152),AY157,INDIRECT(AV154&amp;AV151):INDIRECT(AV154&amp;AV152),"Iya")</f>
        <v>8</v>
      </c>
      <c r="BB157" s="5">
        <f ca="1">COUNTIFS(INDIRECT(AV153&amp;AV151):INDIRECT(AV153&amp;AV152),AY157,INDIRECT(AV154&amp;AV151):INDIRECT(AV154&amp;AV152),"Tidak")</f>
        <v>10</v>
      </c>
      <c r="BC157" s="6">
        <f t="shared" ca="1" si="108"/>
        <v>0.99107605983822111</v>
      </c>
      <c r="BD157" s="43"/>
    </row>
    <row r="158" spans="48:56" x14ac:dyDescent="0.25">
      <c r="AX158" s="5"/>
      <c r="AY158" s="5" t="str">
        <f ca="1">CONCATENATE("&lt;=",INDIRECT(AV155&amp;6))</f>
        <v>&lt;=3,31</v>
      </c>
      <c r="AZ158" s="5">
        <f ca="1">COUNTIF(INDIRECT(AV153&amp;AV151):INDIRECT(AV153&amp;AV152),AY158)</f>
        <v>5</v>
      </c>
      <c r="BA158" s="5">
        <f ca="1">COUNTIFS(INDIRECT(AV153&amp;AV151):INDIRECT(AV153&amp;AV152),AY158,INDIRECT(AV154&amp;AV151):INDIRECT(AV154&amp;AV152),"Iya")</f>
        <v>4</v>
      </c>
      <c r="BB158" s="5">
        <f ca="1">COUNTIFS(INDIRECT(AV153&amp;AV151):INDIRECT(AV153&amp;AV152),AY158,INDIRECT(AV154&amp;AV151):INDIRECT(AV154&amp;AV152),"Tidak")</f>
        <v>1</v>
      </c>
      <c r="BC158" s="6">
        <f t="shared" ca="1" si="108"/>
        <v>0.72192809488736165</v>
      </c>
      <c r="BD158" s="45">
        <f ca="1">BC152-(((AZ158/AZ152)*BC158)+((AZ159/AZ152)*BC159))</f>
        <v>7.3181243686537778E-2</v>
      </c>
    </row>
    <row r="159" spans="48:56" x14ac:dyDescent="0.25">
      <c r="AX159" s="5"/>
      <c r="AY159" s="5" t="str">
        <f ca="1">CONCATENATE("&gt;",INDIRECT(AV155&amp;6))</f>
        <v>&gt;3,31</v>
      </c>
      <c r="AZ159" s="5">
        <f ca="1">COUNTIF(INDIRECT(AV153&amp;AV151):INDIRECT(AV153&amp;AV152),AY159)</f>
        <v>16</v>
      </c>
      <c r="BA159" s="5">
        <f ca="1">COUNTIFS(INDIRECT(AV153&amp;AV151):INDIRECT(AV153&amp;AV152),AY159,INDIRECT(AV154&amp;AV151):INDIRECT(AV154&amp;AV152),"Iya")</f>
        <v>7</v>
      </c>
      <c r="BB159" s="5">
        <f ca="1">COUNTIFS(INDIRECT(AV153&amp;AV151):INDIRECT(AV153&amp;AV152),AY159,INDIRECT(AV154&amp;AV151):INDIRECT(AV154&amp;AV152),"Tidak")</f>
        <v>9</v>
      </c>
      <c r="BC159" s="6">
        <f t="shared" ca="1" si="108"/>
        <v>0.98869940828849945</v>
      </c>
      <c r="BD159" s="45"/>
    </row>
    <row r="160" spans="48:56" x14ac:dyDescent="0.25">
      <c r="AX160" s="5"/>
      <c r="AY160" s="5" t="str">
        <f ca="1">CONCATENATE("&lt;=",INDIRECT(AV155&amp;8))</f>
        <v>&lt;=3,49</v>
      </c>
      <c r="AZ160" s="5">
        <f ca="1">COUNTIF(INDIRECT(AV153&amp;AV151):INDIRECT(AV153&amp;AV152),AY160)</f>
        <v>7</v>
      </c>
      <c r="BA160" s="5">
        <f ca="1">COUNTIFS(INDIRECT(AV153&amp;AV151):INDIRECT(AV153&amp;AV152),AY160,INDIRECT(AV154&amp;AV151):INDIRECT(AV154&amp;AV152),"Iya")</f>
        <v>4</v>
      </c>
      <c r="BB160" s="5">
        <f ca="1">COUNTIFS(INDIRECT(AV153&amp;AV151):INDIRECT(AV153&amp;AV152),AY160,INDIRECT(AV154&amp;AV151):INDIRECT(AV154&amp;AV152),"Tidak")</f>
        <v>3</v>
      </c>
      <c r="BC160" s="6">
        <f t="shared" ca="1" si="108"/>
        <v>0.9852281360342523</v>
      </c>
      <c r="BD160" s="45">
        <f ca="1">BC152-(((AZ160/AZ152)*BC160)+((AZ161/AZ152)*BC161))</f>
        <v>3.2876272490632852E-3</v>
      </c>
    </row>
    <row r="161" spans="48:56" x14ac:dyDescent="0.25">
      <c r="AX161" s="5"/>
      <c r="AY161" s="5" t="str">
        <f ca="1">CONCATENATE("&gt;",INDIRECT(AV155&amp;8))</f>
        <v>&gt;3,49</v>
      </c>
      <c r="AZ161" s="5">
        <f ca="1">COUNTIF(INDIRECT(AV153&amp;AV151):INDIRECT(AV153&amp;AV152),AY161)</f>
        <v>14</v>
      </c>
      <c r="BA161" s="5">
        <f ca="1">COUNTIFS(INDIRECT(AV153&amp;AV151):INDIRECT(AV153&amp;AV152),AY161,INDIRECT(AV154&amp;AV151):INDIRECT(AV154&amp;AV152),"Iya")</f>
        <v>7</v>
      </c>
      <c r="BB161" s="5">
        <f ca="1">COUNTIFS(INDIRECT(AV153&amp;AV151):INDIRECT(AV153&amp;AV152),AY161,INDIRECT(AV154&amp;AV151):INDIRECT(AV154&amp;AV152),"Tidak")</f>
        <v>7</v>
      </c>
      <c r="BC161" s="6">
        <f t="shared" ca="1" si="108"/>
        <v>1</v>
      </c>
      <c r="BD161" s="45"/>
    </row>
    <row r="162" spans="48:56" x14ac:dyDescent="0.25">
      <c r="AX162" s="5"/>
      <c r="AY162" s="5" t="str">
        <f ca="1">CONCATENATE("&lt;=",INDIRECT(AV155&amp;10))</f>
        <v>&lt;=3,53</v>
      </c>
      <c r="AZ162" s="5">
        <f ca="1">COUNTIF(INDIRECT(AV153&amp;AV151):INDIRECT(AV153&amp;AV152),AY162)</f>
        <v>15</v>
      </c>
      <c r="BA162" s="5">
        <f ca="1">COUNTIFS(INDIRECT(AV153&amp;AV151):INDIRECT(AV153&amp;AV152),AY162,INDIRECT(AV154&amp;AV151):INDIRECT(AV154&amp;AV152),"Iya")</f>
        <v>7</v>
      </c>
      <c r="BB162" s="5">
        <f ca="1">COUNTIFS(INDIRECT(AV153&amp;AV151):INDIRECT(AV153&amp;AV152),AY162,INDIRECT(AV154&amp;AV151):INDIRECT(AV154&amp;AV152),"Tidak")</f>
        <v>8</v>
      </c>
      <c r="BC162" s="6">
        <f t="shared" ca="1" si="108"/>
        <v>0.9967916319816349</v>
      </c>
      <c r="BD162" s="45">
        <f ca="1">BC152-(((AZ162/AZ152)*BC162)+((AZ163/AZ152)*BC163))</f>
        <v>2.3999411448506147E-2</v>
      </c>
    </row>
    <row r="163" spans="48:56" x14ac:dyDescent="0.25">
      <c r="AX163" s="5"/>
      <c r="AY163" s="5" t="str">
        <f ca="1">CONCATENATE("&gt;",INDIRECT(AV155&amp;10))</f>
        <v>&gt;3,53</v>
      </c>
      <c r="AZ163" s="5">
        <f ca="1">COUNTIF(INDIRECT(AV153&amp;AV151):INDIRECT(AV153&amp;AV152),AY163)</f>
        <v>6</v>
      </c>
      <c r="BA163" s="5">
        <f ca="1">COUNTIFS(INDIRECT(AV153&amp;AV151):INDIRECT(AV153&amp;AV152),AY163,INDIRECT(AV154&amp;AV151):INDIRECT(AV154&amp;AV152),"Iya")</f>
        <v>4</v>
      </c>
      <c r="BB163" s="5">
        <f ca="1">COUNTIFS(INDIRECT(AV153&amp;AV151):INDIRECT(AV153&amp;AV152),AY163,INDIRECT(AV154&amp;AV151):INDIRECT(AV154&amp;AV152),"Tidak")</f>
        <v>2</v>
      </c>
      <c r="BC163" s="6">
        <f t="shared" ca="1" si="108"/>
        <v>0.91829583405449056</v>
      </c>
      <c r="BD163" s="45"/>
    </row>
    <row r="164" spans="48:56" x14ac:dyDescent="0.25">
      <c r="AX164" s="5"/>
      <c r="AY164" s="5" t="str">
        <f ca="1">CONCATENATE("&lt;=",INDIRECT(AV155&amp;12))</f>
        <v>&lt;=3,53</v>
      </c>
      <c r="AZ164" s="5">
        <f ca="1">COUNTIF(INDIRECT(AV153&amp;AV151):INDIRECT(AV153&amp;AV152),AY164)</f>
        <v>15</v>
      </c>
      <c r="BA164" s="5">
        <f ca="1">COUNTIFS(INDIRECT(AV153&amp;AV151):INDIRECT(AV153&amp;AV152),AY164,INDIRECT(AV154&amp;AV151):INDIRECT(AV154&amp;AV152),"Iya")</f>
        <v>7</v>
      </c>
      <c r="BB164" s="5">
        <f ca="1">COUNTIFS(INDIRECT(AV153&amp;AV151):INDIRECT(AV153&amp;AV152),AY164,INDIRECT(AV154&amp;AV151):INDIRECT(AV154&amp;AV152),"Tidak")</f>
        <v>8</v>
      </c>
      <c r="BC164" s="6">
        <f t="shared" ca="1" si="108"/>
        <v>0.9967916319816349</v>
      </c>
      <c r="BD164" s="45">
        <f ca="1">BC152-(((AZ164/AZ152)*BC164)+((AZ165/AZ152)*BC165))</f>
        <v>2.3999411448506147E-2</v>
      </c>
    </row>
    <row r="165" spans="48:56" x14ac:dyDescent="0.25">
      <c r="AX165" s="5"/>
      <c r="AY165" s="5" t="str">
        <f ca="1">CONCATENATE("&gt;",INDIRECT(AV155&amp;12))</f>
        <v>&gt;3,53</v>
      </c>
      <c r="AZ165" s="5">
        <f ca="1">COUNTIF(INDIRECT(AV153&amp;AV151):INDIRECT(AV153&amp;AV152),AY165)</f>
        <v>6</v>
      </c>
      <c r="BA165" s="5">
        <f ca="1">COUNTIFS(INDIRECT(AV153&amp;AV151):INDIRECT(AV153&amp;AV152),AY165,INDIRECT(AV154&amp;AV151):INDIRECT(AV154&amp;AV152),"Iya")</f>
        <v>4</v>
      </c>
      <c r="BB165" s="5">
        <f ca="1">COUNTIFS(INDIRECT(AV153&amp;AV151):INDIRECT(AV153&amp;AV152),AY165,INDIRECT(AV154&amp;AV151):INDIRECT(AV154&amp;AV152),"Tidak")</f>
        <v>2</v>
      </c>
      <c r="BC165" s="6">
        <f t="shared" ca="1" si="108"/>
        <v>0.91829583405449056</v>
      </c>
      <c r="BD165" s="45"/>
    </row>
    <row r="166" spans="48:56" x14ac:dyDescent="0.25">
      <c r="AX166" s="5"/>
      <c r="AY166" s="5" t="str">
        <f ca="1">CONCATENATE("&lt;=",INDIRECT(AV155&amp;14))</f>
        <v>&lt;=3,53</v>
      </c>
      <c r="AZ166" s="5">
        <f ca="1">COUNTIF(INDIRECT(AV153&amp;AV151):INDIRECT(AV153&amp;AV152),AY166)</f>
        <v>15</v>
      </c>
      <c r="BA166" s="5">
        <f ca="1">COUNTIFS(INDIRECT(AV153&amp;AV151):INDIRECT(AV153&amp;AV152),AY166,INDIRECT(AV154&amp;AV151):INDIRECT(AV154&amp;AV152),"Iya")</f>
        <v>7</v>
      </c>
      <c r="BB166" s="5">
        <f ca="1">COUNTIFS(INDIRECT(AV153&amp;AV151):INDIRECT(AV153&amp;AV152),AY166,INDIRECT(AV154&amp;AV151):INDIRECT(AV154&amp;AV152),"Tidak")</f>
        <v>8</v>
      </c>
      <c r="BC166" s="6">
        <f t="shared" ca="1" si="108"/>
        <v>0.9967916319816349</v>
      </c>
      <c r="BD166" s="45">
        <f ca="1">BC152-(((AZ166/AZ152)*BC166)+((AZ167/AZ152)*BC167))</f>
        <v>2.3999411448506147E-2</v>
      </c>
    </row>
    <row r="167" spans="48:56" x14ac:dyDescent="0.25">
      <c r="AX167" s="5"/>
      <c r="AY167" s="5" t="str">
        <f ca="1">CONCATENATE("&gt;",INDIRECT(AV155&amp;14))</f>
        <v>&gt;3,53</v>
      </c>
      <c r="AZ167" s="5">
        <f ca="1">COUNTIF(INDIRECT(AV153&amp;AV151):INDIRECT(AV153&amp;AV152),AY167)</f>
        <v>6</v>
      </c>
      <c r="BA167" s="5">
        <f ca="1">COUNTIFS(INDIRECT(AV153&amp;AV151):INDIRECT(AV153&amp;AV152),AY167,INDIRECT(AV154&amp;AV151):INDIRECT(AV154&amp;AV152),"Iya")</f>
        <v>4</v>
      </c>
      <c r="BB167" s="5">
        <f ca="1">COUNTIFS(INDIRECT(AV153&amp;AV151):INDIRECT(AV153&amp;AV152),AY167,INDIRECT(AV154&amp;AV151):INDIRECT(AV154&amp;AV152),"Tidak")</f>
        <v>2</v>
      </c>
      <c r="BC167" s="6">
        <f t="shared" ca="1" si="108"/>
        <v>0.91829583405449056</v>
      </c>
      <c r="BD167" s="45"/>
    </row>
    <row r="168" spans="48:56" x14ac:dyDescent="0.25">
      <c r="AX168" s="5"/>
      <c r="AY168" s="14" t="str">
        <f ca="1">CONCATENATE("&lt;=",INDIRECT(AV155&amp;16))</f>
        <v>&lt;=3,655</v>
      </c>
      <c r="AZ168" s="14">
        <f ca="1">COUNTIF(INDIRECT(AV153&amp;AV151):INDIRECT(AV153&amp;AV152),AY168)</f>
        <v>15</v>
      </c>
      <c r="BA168" s="14">
        <f ca="1">COUNTIFS(INDIRECT(AV153&amp;AV151):INDIRECT(AV153&amp;AV152),AY168,INDIRECT(AV154&amp;AV151):INDIRECT(AV154&amp;AV152),"Iya")</f>
        <v>7</v>
      </c>
      <c r="BB168" s="14">
        <f ca="1">COUNTIFS(INDIRECT(AV153&amp;AV151):INDIRECT(AV153&amp;AV152),AY168,INDIRECT(AV154&amp;AV151):INDIRECT(AV154&amp;AV152),"Tidak")</f>
        <v>8</v>
      </c>
      <c r="BC168" s="6">
        <f t="shared" ca="1" si="108"/>
        <v>0.9967916319816349</v>
      </c>
      <c r="BD168" s="49">
        <f ca="1">BC152-(((AZ168/AZ152)*BC168)+((AZ169/AZ152)*BC169))</f>
        <v>2.3999411448506147E-2</v>
      </c>
    </row>
    <row r="169" spans="48:56" x14ac:dyDescent="0.25">
      <c r="AX169" s="5"/>
      <c r="AY169" s="14" t="str">
        <f ca="1">CONCATENATE("&gt;",INDIRECT(AV155&amp;16))</f>
        <v>&gt;3,655</v>
      </c>
      <c r="AZ169" s="14">
        <f ca="1">COUNTIF(INDIRECT(AV153&amp;AV151):INDIRECT(AV153&amp;AV152),AY169)</f>
        <v>6</v>
      </c>
      <c r="BA169" s="14">
        <f ca="1">COUNTIFS(INDIRECT(AV153&amp;AV151):INDIRECT(AV153&amp;AV152),AY169,INDIRECT(AV154&amp;AV151):INDIRECT(AV154&amp;AV152),"Iya")</f>
        <v>4</v>
      </c>
      <c r="BB169" s="14">
        <f ca="1">COUNTIFS(INDIRECT(AV153&amp;AV151):INDIRECT(AV153&amp;AV152),AY169,INDIRECT(AV154&amp;AV151):INDIRECT(AV154&amp;AV152),"Tidak")</f>
        <v>2</v>
      </c>
      <c r="BC169" s="6">
        <f t="shared" ca="1" si="108"/>
        <v>0.91829583405449056</v>
      </c>
      <c r="BD169" s="49"/>
    </row>
    <row r="170" spans="48:56" x14ac:dyDescent="0.25">
      <c r="AX170" s="5"/>
      <c r="AY170" s="5" t="str">
        <f ca="1">CONCATENATE("&lt;=",INDIRECT(AV155&amp;18))</f>
        <v>&lt;=3,86</v>
      </c>
      <c r="AZ170" s="5">
        <f ca="1">COUNTIF(INDIRECT(AV153&amp;AV151):INDIRECT(AV153&amp;AV152),AY170)</f>
        <v>17</v>
      </c>
      <c r="BA170" s="5">
        <f ca="1">COUNTIFS(INDIRECT(AV153&amp;AV151):INDIRECT(AV153&amp;AV152),AY170,INDIRECT(AV154&amp;AV151):INDIRECT(AV154&amp;AV152),"Iya")</f>
        <v>9</v>
      </c>
      <c r="BB170" s="5">
        <f ca="1">COUNTIFS(INDIRECT(AV153&amp;AV151):INDIRECT(AV153&amp;AV152),AY170,INDIRECT(AV154&amp;AV151):INDIRECT(AV154&amp;AV152),"Tidak")</f>
        <v>8</v>
      </c>
      <c r="BC170" s="6">
        <f t="shared" ca="1" si="108"/>
        <v>0.99750254636911539</v>
      </c>
      <c r="BD170" s="45">
        <f ca="1">BC152-(((AZ170/AZ152)*BC170)+((AZ171/AZ152)*BC171))</f>
        <v>3.8542077119674278E-4</v>
      </c>
    </row>
    <row r="171" spans="48:56" x14ac:dyDescent="0.25">
      <c r="AX171" s="5"/>
      <c r="AY171" s="5" t="str">
        <f ca="1">CONCATENATE("&gt;",INDIRECT(AV155&amp;18))</f>
        <v>&gt;3,86</v>
      </c>
      <c r="AZ171" s="5">
        <f ca="1">COUNTIF(INDIRECT(AV153&amp;AV151):INDIRECT(AV153&amp;AV152),AY171)</f>
        <v>4</v>
      </c>
      <c r="BA171" s="5">
        <f ca="1">COUNTIFS(INDIRECT(AV153&amp;AV151):INDIRECT(AV153&amp;AV152),AY171,INDIRECT(AV154&amp;AV151):INDIRECT(AV154&amp;AV152),"Iya")</f>
        <v>2</v>
      </c>
      <c r="BB171" s="5">
        <f ca="1">COUNTIFS(INDIRECT(AV153&amp;AV151):INDIRECT(AV153&amp;AV152),AY171,INDIRECT(AV154&amp;AV151):INDIRECT(AV154&amp;AV152),"Tidak")</f>
        <v>2</v>
      </c>
      <c r="BC171" s="6">
        <f t="shared" ca="1" si="108"/>
        <v>1</v>
      </c>
      <c r="BD171" s="45"/>
    </row>
    <row r="172" spans="48:56" x14ac:dyDescent="0.25">
      <c r="AX172" s="5"/>
      <c r="AY172" s="5" t="str">
        <f ca="1">CONCATENATE("&lt;=",INDIRECT(AV155&amp;20))</f>
        <v>&lt;=4</v>
      </c>
      <c r="AZ172" s="5">
        <f ca="1">COUNTIF(INDIRECT(AV153&amp;AV151):INDIRECT(AV153&amp;AV152),AY172)</f>
        <v>21</v>
      </c>
      <c r="BA172" s="5">
        <f ca="1">COUNTIFS(INDIRECT(AV153&amp;AV151):INDIRECT(AV153&amp;AV152),AY172,INDIRECT(AV154&amp;AV151):INDIRECT(AV154&amp;AV152),"Iya")</f>
        <v>11</v>
      </c>
      <c r="BB172" s="5">
        <f ca="1">COUNTIFS(INDIRECT(AV153&amp;AV151):INDIRECT(AV153&amp;AV152),AY172,INDIRECT(AV154&amp;AV151):INDIRECT(AV154&amp;AV152),"Tidak")</f>
        <v>10</v>
      </c>
      <c r="BC172" s="6">
        <f t="shared" ca="1" si="108"/>
        <v>0.99836367259381398</v>
      </c>
      <c r="BD172" s="45">
        <f ca="1">BC152-(((AZ172/AZ152)*BC172)+((AZ173/AZ152)*BC173))</f>
        <v>0</v>
      </c>
    </row>
    <row r="173" spans="48:56" x14ac:dyDescent="0.25">
      <c r="AX173" s="5"/>
      <c r="AY173" s="5" t="str">
        <f ca="1">CONCATENATE("&gt;",INDIRECT(AV155&amp;20))</f>
        <v>&gt;4</v>
      </c>
      <c r="AZ173" s="5">
        <f ca="1">COUNTIF(INDIRECT(AV153&amp;AV151):INDIRECT(AV153&amp;AV152),AY173)</f>
        <v>0</v>
      </c>
      <c r="BA173" s="5">
        <f ca="1">COUNTIFS(INDIRECT(AV153&amp;AV151):INDIRECT(AV153&amp;AV152),AY173,INDIRECT(AV154&amp;AV151):INDIRECT(AV154&amp;AV152),"Iya")</f>
        <v>0</v>
      </c>
      <c r="BB173" s="5">
        <f ca="1">COUNTIFS(INDIRECT(AV153&amp;AV151):INDIRECT(AV153&amp;AV152),AY173,INDIRECT(AV154&amp;AV151):INDIRECT(AV154&amp;AV152),"Tidak")</f>
        <v>0</v>
      </c>
      <c r="BC173" s="6">
        <v>0</v>
      </c>
      <c r="BD173" s="45"/>
    </row>
    <row r="174" spans="48:56" x14ac:dyDescent="0.25">
      <c r="AX174" s="5"/>
      <c r="AY174" s="5" t="str">
        <f ca="1">CONCATENATE("&lt;=",INDIRECT(AV155&amp;22))</f>
        <v>&lt;=4</v>
      </c>
      <c r="AZ174" s="5">
        <f ca="1">COUNTIF(INDIRECT(AV153&amp;AV151):INDIRECT(AV153&amp;AV152),AY174)</f>
        <v>21</v>
      </c>
      <c r="BA174" s="5">
        <f ca="1">COUNTIFS(INDIRECT(AV153&amp;AV151):INDIRECT(AV153&amp;AV152),AY174,INDIRECT(AV154&amp;AV151):INDIRECT(AV154&amp;AV152),"Iya")</f>
        <v>11</v>
      </c>
      <c r="BB174" s="5">
        <f ca="1">COUNTIFS(INDIRECT(AV153&amp;AV151):INDIRECT(AV153&amp;AV152),AY174,INDIRECT(AV154&amp;AV151):INDIRECT(AV154&amp;AV152),"Tidak")</f>
        <v>10</v>
      </c>
      <c r="BC174" s="6">
        <f t="shared" ca="1" si="108"/>
        <v>0.99836367259381398</v>
      </c>
      <c r="BD174" s="45">
        <f ca="1">BC152-(((AZ174/AZ152)*BC174)+((AZ175/AZ152)*BC175))</f>
        <v>0</v>
      </c>
    </row>
    <row r="175" spans="48:56" x14ac:dyDescent="0.25">
      <c r="AX175" s="5"/>
      <c r="AY175" s="5" t="str">
        <f ca="1">CONCATENATE("&gt;",INDIRECT(AV155&amp;22))</f>
        <v>&gt;4</v>
      </c>
      <c r="AZ175" s="5">
        <f ca="1">COUNTIF(INDIRECT(AV153&amp;AV151):INDIRECT(AV153&amp;AV152),AY175)</f>
        <v>0</v>
      </c>
      <c r="BA175" s="5">
        <f ca="1">COUNTIFS(INDIRECT(AV153&amp;AV151):INDIRECT(AV153&amp;AV152),AY175,INDIRECT(AV154&amp;AV151):INDIRECT(AV154&amp;AV152),"Iya")</f>
        <v>0</v>
      </c>
      <c r="BB175" s="5">
        <f ca="1">COUNTIFS(INDIRECT(AV153&amp;AV151):INDIRECT(AV153&amp;AV152),AY175,INDIRECT(AV154&amp;AV151):INDIRECT(AV154&amp;AV152),"Tidak")</f>
        <v>0</v>
      </c>
      <c r="BC175" s="6">
        <v>0</v>
      </c>
      <c r="BD175" s="45"/>
    </row>
    <row r="176" spans="48:56" x14ac:dyDescent="0.25">
      <c r="AV176" s="8">
        <f>AV151</f>
        <v>2</v>
      </c>
      <c r="AW176" s="3" t="s">
        <v>37</v>
      </c>
      <c r="AX176" s="3"/>
      <c r="AY176" s="3"/>
      <c r="AZ176" s="3" t="s">
        <v>16</v>
      </c>
      <c r="BA176" s="3" t="s">
        <v>17</v>
      </c>
      <c r="BB176" s="3" t="s">
        <v>18</v>
      </c>
      <c r="BC176" s="3" t="s">
        <v>19</v>
      </c>
      <c r="BD176" s="3" t="s">
        <v>20</v>
      </c>
    </row>
    <row r="177" spans="48:56" x14ac:dyDescent="0.25">
      <c r="AV177" s="8">
        <f>AV152</f>
        <v>22</v>
      </c>
      <c r="AW177">
        <f>AW152+1</f>
        <v>8</v>
      </c>
      <c r="AX177" s="5" t="s">
        <v>21</v>
      </c>
      <c r="AY177" s="5"/>
      <c r="AZ177" s="5">
        <f ca="1">COUNTA(INDIRECT(AV178&amp;AV176):INDIRECT(AV178&amp;AV177))</f>
        <v>21</v>
      </c>
      <c r="BA177" s="5">
        <f ca="1">COUNTIF(INDIRECT(AV179&amp;AV176):INDIRECT(AV179&amp;AV177),"Iya")</f>
        <v>11</v>
      </c>
      <c r="BB177" s="5">
        <f ca="1">COUNTIF(INDIRECT(AV179&amp;AV176):INDIRECT(AV179&amp;AV177),"Tidak")</f>
        <v>10</v>
      </c>
      <c r="BC177" s="6">
        <f ca="1">-(((BA177/AZ177)*IMLOG2(BA177/AZ177))+((BB177/AZ177)*IMLOG2(BB177/AZ177)))</f>
        <v>0.99836367259381398</v>
      </c>
      <c r="BD177" s="5"/>
    </row>
    <row r="178" spans="48:56" x14ac:dyDescent="0.25">
      <c r="AV178" s="8" t="s">
        <v>39</v>
      </c>
      <c r="AX178" s="9" t="str">
        <f ca="1">INDIRECT(AV178&amp;1)</f>
        <v>IP</v>
      </c>
      <c r="AY178" s="5"/>
      <c r="AZ178" s="5"/>
      <c r="BA178" s="5"/>
      <c r="BB178" s="5"/>
      <c r="BC178" s="6"/>
      <c r="BD178" s="6"/>
    </row>
    <row r="179" spans="48:56" x14ac:dyDescent="0.25">
      <c r="AV179" s="8" t="s">
        <v>40</v>
      </c>
      <c r="AX179" s="5"/>
      <c r="AY179" s="5" t="str">
        <f ca="1">CONCATENATE("&lt;=",INDIRECT(AV180&amp;2))</f>
        <v>&lt;=3</v>
      </c>
      <c r="AZ179" s="5">
        <f ca="1">COUNTIF(INDIRECT(AV178&amp;AV176):INDIRECT(AV178&amp;AV177),AY179)</f>
        <v>2</v>
      </c>
      <c r="BA179" s="5">
        <f ca="1">COUNTIFS(INDIRECT(AV178&amp;AV176):INDIRECT(AV178&amp;AV177),AY179,INDIRECT(AV179&amp;AV176):INDIRECT(AV179&amp;AV177),"Iya")</f>
        <v>1</v>
      </c>
      <c r="BB179" s="5">
        <f ca="1">COUNTIFS(INDIRECT(AV178&amp;AV176):INDIRECT(AV178&amp;AV177),AY179,INDIRECT(AV179&amp;AV176):INDIRECT(AV179&amp;AV177),"Tidak")</f>
        <v>1</v>
      </c>
      <c r="BC179" s="6">
        <f t="shared" ref="BC179:BC199" ca="1" si="109">-(((BA179/AZ179)*IMLOG2(BA179/AZ179))+((BB179/AZ179)*IMLOG2(BB179/AZ179)))</f>
        <v>1</v>
      </c>
      <c r="BD179" s="45">
        <f ca="1">BC177-(((AZ179/AZ177)*BC179)+((AZ180/AZ177)*BC180))</f>
        <v>1.7239670935409457E-4</v>
      </c>
    </row>
    <row r="180" spans="48:56" x14ac:dyDescent="0.25">
      <c r="AV180" s="8" t="s">
        <v>41</v>
      </c>
      <c r="AX180" s="5"/>
      <c r="AY180" s="5" t="str">
        <f ca="1">CONCATENATE("&gt;",INDIRECT(AV180&amp;2))</f>
        <v>&gt;3</v>
      </c>
      <c r="AZ180" s="5">
        <f ca="1">COUNTIF(INDIRECT(AV178&amp;AV176):INDIRECT(AV178&amp;AV177),AY180)</f>
        <v>19</v>
      </c>
      <c r="BA180" s="5">
        <f ca="1">COUNTIFS(INDIRECT(AV178&amp;AV176):INDIRECT(AV178&amp;AV177),AY180,INDIRECT(AV179&amp;AV176):INDIRECT(AV179&amp;AV177),"Iya")</f>
        <v>10</v>
      </c>
      <c r="BB180" s="5">
        <f ca="1">COUNTIFS(INDIRECT(AV178&amp;AV176):INDIRECT(AV178&amp;AV177),AY180,INDIRECT(AV179&amp;AV176):INDIRECT(AV179&amp;AV177),"Tidak")</f>
        <v>9</v>
      </c>
      <c r="BC180" s="6">
        <f t="shared" ca="1" si="109"/>
        <v>0.99800088387229779</v>
      </c>
      <c r="BD180" s="45"/>
    </row>
    <row r="181" spans="48:56" x14ac:dyDescent="0.25">
      <c r="AV181" s="10">
        <f ca="1">MAX(BD179:BD200)</f>
        <v>0.11910684179809294</v>
      </c>
      <c r="AX181" s="5"/>
      <c r="AY181" s="5" t="str">
        <f ca="1">CONCATENATE("&lt;=",INDIRECT(AV180&amp;4))</f>
        <v>&lt;=3,075</v>
      </c>
      <c r="AZ181" s="5">
        <f ca="1">COUNTIF(INDIRECT(AV178&amp;AV176):INDIRECT(AV178&amp;AV177),AY181)</f>
        <v>3</v>
      </c>
      <c r="BA181" s="5">
        <f ca="1">COUNTIFS(INDIRECT(AV178&amp;AV176):INDIRECT(AV178&amp;AV177),AY181,INDIRECT(AV179&amp;AV176):INDIRECT(AV179&amp;AV177),"Iya")</f>
        <v>1</v>
      </c>
      <c r="BB181" s="5">
        <f ca="1">COUNTIFS(INDIRECT(AV178&amp;AV176):INDIRECT(AV178&amp;AV177),AY181,INDIRECT(AV179&amp;AV176):INDIRECT(AV179&amp;AV177),"Tidak")</f>
        <v>2</v>
      </c>
      <c r="BC181" s="6">
        <f t="shared" ca="1" si="109"/>
        <v>0.91829583405449056</v>
      </c>
      <c r="BD181" s="45">
        <f ca="1">BC177-(((AZ181/AZ177)*BC181)+((AZ182/AZ177)*BC182))</f>
        <v>1.7684787867554452E-2</v>
      </c>
    </row>
    <row r="182" spans="48:56" x14ac:dyDescent="0.25">
      <c r="AX182" s="5"/>
      <c r="AY182" s="5" t="str">
        <f ca="1">CONCATENATE("&gt;",INDIRECT(AV180&amp;4))</f>
        <v>&gt;3,075</v>
      </c>
      <c r="AZ182" s="5">
        <f ca="1">COUNTIF(INDIRECT(AV178&amp;AV176):INDIRECT(AV178&amp;AV177),AY182)</f>
        <v>18</v>
      </c>
      <c r="BA182" s="5">
        <f ca="1">COUNTIFS(INDIRECT(AV178&amp;AV176):INDIRECT(AV178&amp;AV177),AY182,INDIRECT(AV179&amp;AV176):INDIRECT(AV179&amp;AV177),"Iya")</f>
        <v>10</v>
      </c>
      <c r="BB182" s="5">
        <f ca="1">COUNTIFS(INDIRECT(AV178&amp;AV176):INDIRECT(AV178&amp;AV177),AY182,INDIRECT(AV179&amp;AV176):INDIRECT(AV179&amp;AV177),"Tidak")</f>
        <v>8</v>
      </c>
      <c r="BC182" s="6">
        <f t="shared" ca="1" si="109"/>
        <v>0.99107605983822111</v>
      </c>
      <c r="BD182" s="45"/>
    </row>
    <row r="183" spans="48:56" x14ac:dyDescent="0.25">
      <c r="AX183" s="5"/>
      <c r="AY183" s="5" t="str">
        <f ca="1">CONCATENATE("&lt;=",INDIRECT(AV180&amp;6))</f>
        <v>&lt;=3,25</v>
      </c>
      <c r="AZ183" s="5">
        <f ca="1">COUNTIF(INDIRECT(AV178&amp;AV176):INDIRECT(AV178&amp;AV177),AY183)</f>
        <v>5</v>
      </c>
      <c r="BA183" s="5">
        <f ca="1">COUNTIFS(INDIRECT(AV178&amp;AV176):INDIRECT(AV178&amp;AV177),AY183,INDIRECT(AV179&amp;AV176):INDIRECT(AV179&amp;AV177),"Iya")</f>
        <v>1</v>
      </c>
      <c r="BB183" s="5">
        <f ca="1">COUNTIFS(INDIRECT(AV178&amp;AV176):INDIRECT(AV178&amp;AV177),AY183,INDIRECT(AV179&amp;AV176):INDIRECT(AV179&amp;AV177),"Tidak")</f>
        <v>4</v>
      </c>
      <c r="BC183" s="6">
        <f t="shared" ca="1" si="109"/>
        <v>0.72192809488736165</v>
      </c>
      <c r="BD183" s="45">
        <f ca="1">BC177-(((AZ183/AZ177)*BC183)+((AZ184/AZ177)*BC184))</f>
        <v>9.9288219201612682E-2</v>
      </c>
    </row>
    <row r="184" spans="48:56" x14ac:dyDescent="0.25">
      <c r="AX184" s="5"/>
      <c r="AY184" s="5" t="str">
        <f ca="1">CONCATENATE("&gt;",INDIRECT(AV180&amp;6))</f>
        <v>&gt;3,25</v>
      </c>
      <c r="AZ184" s="5">
        <f ca="1">COUNTIF(INDIRECT(AV178&amp;AV176):INDIRECT(AV178&amp;AV177),AY184)</f>
        <v>16</v>
      </c>
      <c r="BA184" s="5">
        <f ca="1">COUNTIFS(INDIRECT(AV178&amp;AV176):INDIRECT(AV178&amp;AV177),AY184,INDIRECT(AV179&amp;AV176):INDIRECT(AV179&amp;AV177),"Iya")</f>
        <v>10</v>
      </c>
      <c r="BB184" s="5">
        <f ca="1">COUNTIFS(INDIRECT(AV178&amp;AV176):INDIRECT(AV178&amp;AV177),AY184,INDIRECT(AV179&amp;AV176):INDIRECT(AV179&amp;AV177),"Tidak")</f>
        <v>6</v>
      </c>
      <c r="BC184" s="6">
        <f t="shared" ca="1" si="109"/>
        <v>0.95443400292496372</v>
      </c>
      <c r="BD184" s="45"/>
    </row>
    <row r="185" spans="48:56" x14ac:dyDescent="0.25">
      <c r="AX185" s="5"/>
      <c r="AY185" s="5" t="str">
        <f ca="1">CONCATENATE("&lt;=",INDIRECT(AV180&amp;8))</f>
        <v>&lt;=3,295</v>
      </c>
      <c r="AZ185" s="5">
        <f ca="1">COUNTIF(INDIRECT(AV178&amp;AV176):INDIRECT(AV178&amp;AV177),AY185)</f>
        <v>7</v>
      </c>
      <c r="BA185" s="5">
        <f ca="1">COUNTIFS(INDIRECT(AV178&amp;AV176):INDIRECT(AV178&amp;AV177),AY185,INDIRECT(AV179&amp;AV176):INDIRECT(AV179&amp;AV177),"Iya")</f>
        <v>3</v>
      </c>
      <c r="BB185" s="5">
        <f ca="1">COUNTIFS(INDIRECT(AV178&amp;AV176):INDIRECT(AV178&amp;AV177),AY185,INDIRECT(AV179&amp;AV176):INDIRECT(AV179&amp;AV177),"Tidak")</f>
        <v>4</v>
      </c>
      <c r="BC185" s="6">
        <f t="shared" ca="1" si="109"/>
        <v>0.9852281360342523</v>
      </c>
      <c r="BD185" s="45">
        <f ca="1">BC177-(((AZ185/AZ177)*BC185)+((AZ186/AZ177)*BC186))</f>
        <v>1.3135536559561789E-2</v>
      </c>
    </row>
    <row r="186" spans="48:56" x14ac:dyDescent="0.25">
      <c r="AX186" s="5"/>
      <c r="AY186" s="5" t="str">
        <f ca="1">CONCATENATE("&gt;",INDIRECT(AV180&amp;8))</f>
        <v>&gt;3,295</v>
      </c>
      <c r="AZ186" s="5">
        <f ca="1">COUNTIF(INDIRECT(AV178&amp;AV176):INDIRECT(AV178&amp;AV177),AY186)</f>
        <v>14</v>
      </c>
      <c r="BA186" s="5">
        <f ca="1">COUNTIFS(INDIRECT(AV178&amp;AV176):INDIRECT(AV178&amp;AV177),AY186,INDIRECT(AV179&amp;AV176):INDIRECT(AV179&amp;AV177),"Iya")</f>
        <v>8</v>
      </c>
      <c r="BB186" s="5">
        <f ca="1">COUNTIFS(INDIRECT(AV178&amp;AV176):INDIRECT(AV178&amp;AV177),AY186,INDIRECT(AV179&amp;AV176):INDIRECT(AV179&amp;AV177),"Tidak")</f>
        <v>6</v>
      </c>
      <c r="BC186" s="6">
        <f t="shared" ca="1" si="109"/>
        <v>0.9852281360342523</v>
      </c>
      <c r="BD186" s="45"/>
    </row>
    <row r="187" spans="48:56" x14ac:dyDescent="0.25">
      <c r="AX187" s="5"/>
      <c r="AY187" s="5" t="str">
        <f ca="1">CONCATENATE("&lt;=",INDIRECT(AV180&amp;10))</f>
        <v>&lt;=3,36</v>
      </c>
      <c r="AZ187" s="5">
        <f ca="1">COUNTIF(INDIRECT(AV178&amp;AV176):INDIRECT(AV178&amp;AV177),AY187)</f>
        <v>9</v>
      </c>
      <c r="BA187" s="5">
        <f ca="1">COUNTIFS(INDIRECT(AV178&amp;AV176):INDIRECT(AV178&amp;AV177),AY187,INDIRECT(AV179&amp;AV176):INDIRECT(AV179&amp;AV177),"Iya")</f>
        <v>4</v>
      </c>
      <c r="BB187" s="5">
        <f ca="1">COUNTIFS(INDIRECT(AV178&amp;AV176):INDIRECT(AV178&amp;AV177),AY187,INDIRECT(AV179&amp;AV176):INDIRECT(AV179&amp;AV177),"Tidak")</f>
        <v>5</v>
      </c>
      <c r="BC187" s="6">
        <f t="shared" ca="1" si="109"/>
        <v>0.99107605983822111</v>
      </c>
      <c r="BD187" s="45">
        <f ca="1">BC177-(((AZ187/AZ177)*BC187)+((AZ188/AZ177)*BC188))</f>
        <v>1.3691786005347151E-2</v>
      </c>
    </row>
    <row r="188" spans="48:56" x14ac:dyDescent="0.25">
      <c r="AX188" s="5"/>
      <c r="AY188" s="5" t="str">
        <f ca="1">CONCATENATE("&gt;",INDIRECT(AV180&amp;10))</f>
        <v>&gt;3,36</v>
      </c>
      <c r="AZ188" s="5">
        <f ca="1">COUNTIF(INDIRECT(AV178&amp;AV176):INDIRECT(AV178&amp;AV177),AY188)</f>
        <v>12</v>
      </c>
      <c r="BA188" s="5">
        <f ca="1">COUNTIFS(INDIRECT(AV178&amp;AV176):INDIRECT(AV178&amp;AV177),AY188,INDIRECT(AV179&amp;AV176):INDIRECT(AV179&amp;AV177),"Iya")</f>
        <v>7</v>
      </c>
      <c r="BB188" s="5">
        <f ca="1">COUNTIFS(INDIRECT(AV178&amp;AV176):INDIRECT(AV178&amp;AV177),AY188,INDIRECT(AV179&amp;AV176):INDIRECT(AV179&amp;AV177),"Tidak")</f>
        <v>5</v>
      </c>
      <c r="BC188" s="6">
        <f t="shared" ca="1" si="109"/>
        <v>0.97986875665115125</v>
      </c>
      <c r="BD188" s="45"/>
    </row>
    <row r="189" spans="48:56" x14ac:dyDescent="0.25">
      <c r="AX189" s="5"/>
      <c r="AY189" s="5" t="str">
        <f ca="1">CONCATENATE("&lt;=",INDIRECT(AV180&amp;12))</f>
        <v>&lt;=3,425</v>
      </c>
      <c r="AZ189" s="5">
        <f ca="1">COUNTIF(INDIRECT(AV178&amp;AV176):INDIRECT(AV178&amp;AV177),AY189)</f>
        <v>11</v>
      </c>
      <c r="BA189" s="5">
        <f ca="1">COUNTIFS(INDIRECT(AV178&amp;AV176):INDIRECT(AV178&amp;AV177),AY189,INDIRECT(AV179&amp;AV176):INDIRECT(AV179&amp;AV177),"Iya")</f>
        <v>5</v>
      </c>
      <c r="BB189" s="5">
        <f ca="1">COUNTIFS(INDIRECT(AV178&amp;AV176):INDIRECT(AV178&amp;AV177),AY189,INDIRECT(AV179&amp;AV176):INDIRECT(AV179&amp;AV177),"Tidak")</f>
        <v>6</v>
      </c>
      <c r="BC189" s="6">
        <f t="shared" ca="1" si="109"/>
        <v>0.99403021147695869</v>
      </c>
      <c r="BD189" s="45">
        <f ca="1">BC177-(((AZ189/AZ177)*BC189)+((AZ190/AZ177)*BC190))</f>
        <v>1.5323754936994005E-2</v>
      </c>
    </row>
    <row r="190" spans="48:56" x14ac:dyDescent="0.25">
      <c r="AX190" s="5"/>
      <c r="AY190" s="5" t="str">
        <f ca="1">CONCATENATE("&gt;",INDIRECT(AV180&amp;12))</f>
        <v>&gt;3,425</v>
      </c>
      <c r="AZ190" s="5">
        <f ca="1">COUNTIF(INDIRECT(AV178&amp;AV176):INDIRECT(AV178&amp;AV177),AY190)</f>
        <v>10</v>
      </c>
      <c r="BA190" s="5">
        <f ca="1">COUNTIFS(INDIRECT(AV178&amp;AV176):INDIRECT(AV178&amp;AV177),AY190,INDIRECT(AV179&amp;AV176):INDIRECT(AV179&amp;AV177),"Iya")</f>
        <v>6</v>
      </c>
      <c r="BB190" s="5">
        <f ca="1">COUNTIFS(INDIRECT(AV178&amp;AV176):INDIRECT(AV178&amp;AV177),AY190,INDIRECT(AV179&amp;AV176):INDIRECT(AV179&amp;AV177),"Tidak")</f>
        <v>4</v>
      </c>
      <c r="BC190" s="6">
        <f t="shared" ca="1" si="109"/>
        <v>0.97095059445466747</v>
      </c>
      <c r="BD190" s="45"/>
    </row>
    <row r="191" spans="48:56" x14ac:dyDescent="0.25">
      <c r="AX191" s="5"/>
      <c r="AY191" s="5" t="str">
        <f ca="1">CONCATENATE("&lt;=",INDIRECT(AV180&amp;14))</f>
        <v>&lt;=3,52</v>
      </c>
      <c r="AZ191" s="5">
        <f ca="1">COUNTIF(INDIRECT(AV178&amp;AV176):INDIRECT(AV178&amp;AV177),AY191)</f>
        <v>13</v>
      </c>
      <c r="BA191" s="5">
        <f ca="1">COUNTIFS(INDIRECT(AV178&amp;AV176):INDIRECT(AV178&amp;AV177),AY191,INDIRECT(AV179&amp;AV176):INDIRECT(AV179&amp;AV177),"Iya")</f>
        <v>5</v>
      </c>
      <c r="BB191" s="5">
        <f ca="1">COUNTIFS(INDIRECT(AV178&amp;AV176):INDIRECT(AV178&amp;AV177),AY191,INDIRECT(AV179&amp;AV176):INDIRECT(AV179&amp;AV177),"Tidak")</f>
        <v>8</v>
      </c>
      <c r="BC191" s="6">
        <f t="shared" ca="1" si="109"/>
        <v>0.96123660472287598</v>
      </c>
      <c r="BD191" s="45">
        <f ca="1">BC177-(((AZ191/AZ177)*BC191)+((AZ192/AZ177)*BC192))</f>
        <v>9.4254107971411538E-2</v>
      </c>
    </row>
    <row r="192" spans="48:56" x14ac:dyDescent="0.25">
      <c r="AX192" s="5"/>
      <c r="AY192" s="5" t="str">
        <f ca="1">CONCATENATE("&gt;",INDIRECT(AV180&amp;14))</f>
        <v>&gt;3,52</v>
      </c>
      <c r="AZ192" s="5">
        <f ca="1">COUNTIF(INDIRECT(AV178&amp;AV176):INDIRECT(AV178&amp;AV177),AY192)</f>
        <v>8</v>
      </c>
      <c r="BA192" s="5">
        <f ca="1">COUNTIFS(INDIRECT(AV178&amp;AV176):INDIRECT(AV178&amp;AV177),AY192,INDIRECT(AV179&amp;AV176):INDIRECT(AV179&amp;AV177),"Iya")</f>
        <v>6</v>
      </c>
      <c r="BB192" s="5">
        <f ca="1">COUNTIFS(INDIRECT(AV178&amp;AV176):INDIRECT(AV178&amp;AV177),AY192,INDIRECT(AV179&amp;AV176):INDIRECT(AV179&amp;AV177),"Tidak")</f>
        <v>2</v>
      </c>
      <c r="BC192" s="6">
        <f t="shared" ca="1" si="109"/>
        <v>0.81127812445913294</v>
      </c>
      <c r="BD192" s="45"/>
    </row>
    <row r="193" spans="48:56" x14ac:dyDescent="0.25">
      <c r="AX193" s="5"/>
      <c r="AY193" s="13" t="str">
        <f ca="1">CONCATENATE("&lt;=",INDIRECT(AV180&amp;16))</f>
        <v>&lt;=3,6</v>
      </c>
      <c r="AZ193" s="14">
        <f ca="1">COUNTIF(INDIRECT(AV178&amp;AV176):INDIRECT(AV178&amp;AV177),AY193)</f>
        <v>15</v>
      </c>
      <c r="BA193" s="14">
        <f ca="1">COUNTIFS(INDIRECT(AV178&amp;AV176):INDIRECT(AV178&amp;AV177),AY193,INDIRECT(AV179&amp;AV176):INDIRECT(AV179&amp;AV177),"Iya")</f>
        <v>6</v>
      </c>
      <c r="BB193" s="14">
        <f ca="1">COUNTIFS(INDIRECT(AV178&amp;AV176):INDIRECT(AV178&amp;AV177),AY193,INDIRECT(AV179&amp;AV176):INDIRECT(AV179&amp;AV177),"Tidak")</f>
        <v>9</v>
      </c>
      <c r="BC193" s="6">
        <f t="shared" ca="1" si="109"/>
        <v>0.97095059445466747</v>
      </c>
      <c r="BD193" s="47">
        <f ca="1">BC177-(((AZ193/AZ177)*BC193)+((AZ194/AZ177)*BC194))</f>
        <v>0.11910684179809294</v>
      </c>
    </row>
    <row r="194" spans="48:56" x14ac:dyDescent="0.25">
      <c r="AX194" s="5"/>
      <c r="AY194" s="13" t="str">
        <f ca="1">CONCATENATE("&gt;",INDIRECT(AV180&amp;16))</f>
        <v>&gt;3,6</v>
      </c>
      <c r="AZ194" s="14">
        <f ca="1">COUNTIF(INDIRECT(AV178&amp;AV176):INDIRECT(AV178&amp;AV177),AY194)</f>
        <v>6</v>
      </c>
      <c r="BA194" s="14">
        <f ca="1">COUNTIFS(INDIRECT(AV178&amp;AV176):INDIRECT(AV178&amp;AV177),AY194,INDIRECT(AV179&amp;AV176):INDIRECT(AV179&amp;AV177),"Iya")</f>
        <v>5</v>
      </c>
      <c r="BB194" s="14">
        <f ca="1">COUNTIFS(INDIRECT(AV178&amp;AV176):INDIRECT(AV178&amp;AV177),AY194,INDIRECT(AV179&amp;AV176):INDIRECT(AV179&amp;AV177),"Tidak")</f>
        <v>1</v>
      </c>
      <c r="BC194" s="6">
        <f t="shared" ca="1" si="109"/>
        <v>0.650022421648355</v>
      </c>
      <c r="BD194" s="47"/>
    </row>
    <row r="195" spans="48:56" x14ac:dyDescent="0.25">
      <c r="AX195" s="5"/>
      <c r="AY195" s="5" t="str">
        <f ca="1">CONCATENATE("&lt;=",INDIRECT(AV180&amp;18))</f>
        <v>&lt;=3,715</v>
      </c>
      <c r="AZ195" s="5">
        <f ca="1">COUNTIF(INDIRECT(AV178&amp;AV176):INDIRECT(AV178&amp;AV177),AY195)</f>
        <v>17</v>
      </c>
      <c r="BA195" s="5">
        <f ca="1">COUNTIFS(INDIRECT(AV178&amp;AV176):INDIRECT(AV178&amp;AV177),AY195,INDIRECT(AV179&amp;AV176):INDIRECT(AV179&amp;AV177),"Iya")</f>
        <v>8</v>
      </c>
      <c r="BB195" s="5">
        <f ca="1">COUNTIFS(INDIRECT(AV178&amp;AV176):INDIRECT(AV178&amp;AV177),AY195,INDIRECT(AV179&amp;AV176):INDIRECT(AV179&amp;AV177),"Tidak")</f>
        <v>9</v>
      </c>
      <c r="BC195" s="6">
        <f t="shared" ca="1" si="109"/>
        <v>0.99750254636911539</v>
      </c>
      <c r="BD195" s="45">
        <f ca="1">BC177-(((AZ195/AZ177)*BC195)+((AZ196/AZ177)*BC196))</f>
        <v>3.6332444683742859E-2</v>
      </c>
    </row>
    <row r="196" spans="48:56" x14ac:dyDescent="0.25">
      <c r="AX196" s="5"/>
      <c r="AY196" s="5" t="str">
        <f ca="1">CONCATENATE("&gt;",INDIRECT(AV180&amp;18))</f>
        <v>&gt;3,715</v>
      </c>
      <c r="AZ196" s="5">
        <f ca="1">COUNTIF(INDIRECT(AV178&amp;AV176):INDIRECT(AV178&amp;AV177),AY196)</f>
        <v>4</v>
      </c>
      <c r="BA196" s="5">
        <f ca="1">COUNTIFS(INDIRECT(AV178&amp;AV176):INDIRECT(AV178&amp;AV177),AY196,INDIRECT(AV179&amp;AV176):INDIRECT(AV179&amp;AV177),"Iya")</f>
        <v>3</v>
      </c>
      <c r="BB196" s="5">
        <f ca="1">COUNTIFS(INDIRECT(AV178&amp;AV176):INDIRECT(AV178&amp;AV177),AY196,INDIRECT(AV179&amp;AV176):INDIRECT(AV179&amp;AV177),"Tidak")</f>
        <v>1</v>
      </c>
      <c r="BC196" s="6">
        <f t="shared" ca="1" si="109"/>
        <v>0.81127812445913294</v>
      </c>
      <c r="BD196" s="45"/>
    </row>
    <row r="197" spans="48:56" x14ac:dyDescent="0.25">
      <c r="AX197" s="5"/>
      <c r="AY197" s="5" t="str">
        <f ca="1">CONCATENATE("&lt;=",INDIRECT(AV180&amp;20))</f>
        <v>&lt;=3,755</v>
      </c>
      <c r="AZ197" s="5">
        <f ca="1">COUNTIF(INDIRECT(AV178&amp;AV176):INDIRECT(AV178&amp;AV177),AY197)</f>
        <v>19</v>
      </c>
      <c r="BA197" s="5">
        <f ca="1">COUNTIFS(INDIRECT(AV178&amp;AV176):INDIRECT(AV178&amp;AV177),AY197,INDIRECT(AV179&amp;AV176):INDIRECT(AV179&amp;AV177),"Iya")</f>
        <v>10</v>
      </c>
      <c r="BB197" s="5">
        <f ca="1">COUNTIFS(INDIRECT(AV178&amp;AV176):INDIRECT(AV178&amp;AV177),AY197,INDIRECT(AV179&amp;AV176):INDIRECT(AV179&amp;AV177),"Tidak")</f>
        <v>9</v>
      </c>
      <c r="BC197" s="6">
        <f t="shared" ca="1" si="109"/>
        <v>0.99800088387229779</v>
      </c>
      <c r="BD197" s="45">
        <f ca="1">BC177-(((AZ197/AZ177)*BC197)+((AZ198/AZ177)*BC198))</f>
        <v>1.7239670935409457E-4</v>
      </c>
    </row>
    <row r="198" spans="48:56" x14ac:dyDescent="0.25">
      <c r="AX198" s="5"/>
      <c r="AY198" s="5" t="str">
        <f ca="1">CONCATENATE("&gt;",INDIRECT(AV180&amp;20))</f>
        <v>&gt;3,755</v>
      </c>
      <c r="AZ198" s="5">
        <f ca="1">COUNTIF(INDIRECT(AV178&amp;AV176):INDIRECT(AV178&amp;AV177),AY198)</f>
        <v>2</v>
      </c>
      <c r="BA198" s="5">
        <f ca="1">COUNTIFS(INDIRECT(AV178&amp;AV176):INDIRECT(AV178&amp;AV177),AY198,INDIRECT(AV179&amp;AV176):INDIRECT(AV179&amp;AV177),"Iya")</f>
        <v>1</v>
      </c>
      <c r="BB198" s="5">
        <f ca="1">COUNTIFS(INDIRECT(AV178&amp;AV176):INDIRECT(AV178&amp;AV177),AY198,INDIRECT(AV179&amp;AV176):INDIRECT(AV179&amp;AV177),"Tidak")</f>
        <v>1</v>
      </c>
      <c r="BC198" s="6">
        <f t="shared" ca="1" si="109"/>
        <v>1</v>
      </c>
      <c r="BD198" s="45"/>
    </row>
    <row r="199" spans="48:56" x14ac:dyDescent="0.25">
      <c r="AX199" s="5"/>
      <c r="AY199" s="5" t="str">
        <f ca="1">CONCATENATE("&lt;=",INDIRECT(AV180&amp;22))</f>
        <v>&lt;=3,85</v>
      </c>
      <c r="AZ199" s="5">
        <f ca="1">COUNTIF(INDIRECT(AV178&amp;AV176):INDIRECT(AV178&amp;AV177),AY199)</f>
        <v>21</v>
      </c>
      <c r="BA199" s="5">
        <f ca="1">COUNTIFS(INDIRECT(AV178&amp;AV176):INDIRECT(AV178&amp;AV177),AY199,INDIRECT(AV179&amp;AV176):INDIRECT(AV179&amp;AV177),"Iya")</f>
        <v>11</v>
      </c>
      <c r="BB199" s="5">
        <f ca="1">COUNTIFS(INDIRECT(AV178&amp;AV176):INDIRECT(AV178&amp;AV177),AY199,INDIRECT(AV179&amp;AV176):INDIRECT(AV179&amp;AV177),"Tidak")</f>
        <v>10</v>
      </c>
      <c r="BC199" s="6">
        <f t="shared" ca="1" si="109"/>
        <v>0.99836367259381398</v>
      </c>
      <c r="BD199" s="45">
        <f ca="1">BC177-(((AZ199/AZ177)*BC199)+((AZ200/AZ177)*BC200))</f>
        <v>0</v>
      </c>
    </row>
    <row r="200" spans="48:56" x14ac:dyDescent="0.25">
      <c r="AX200" s="5"/>
      <c r="AY200" s="5" t="str">
        <f ca="1">CONCATENATE("&gt;",INDIRECT(AV180&amp;22))</f>
        <v>&gt;3,85</v>
      </c>
      <c r="AZ200" s="5">
        <f ca="1">COUNTIF(INDIRECT(AV178&amp;AV176):INDIRECT(AV178&amp;AV177),AY200)</f>
        <v>0</v>
      </c>
      <c r="BA200" s="5">
        <f ca="1">COUNTIFS(INDIRECT(AV178&amp;AV176):INDIRECT(AV178&amp;AV177),AY200,INDIRECT(AV179&amp;AV176):INDIRECT(AV179&amp;AV177),"Iya")</f>
        <v>0</v>
      </c>
      <c r="BB200" s="5">
        <f ca="1">COUNTIFS(INDIRECT(AV178&amp;AV176):INDIRECT(AV178&amp;AV177),AY200,INDIRECT(AV179&amp;AV176):INDIRECT(AV179&amp;AV177),"Tidak")</f>
        <v>0</v>
      </c>
      <c r="BC200" s="6">
        <v>0</v>
      </c>
      <c r="BD200" s="45"/>
    </row>
    <row r="201" spans="48:56" x14ac:dyDescent="0.25">
      <c r="AV201" s="8">
        <f>AV176</f>
        <v>2</v>
      </c>
      <c r="AW201" s="3" t="s">
        <v>37</v>
      </c>
      <c r="AX201" s="3"/>
      <c r="AY201" s="3"/>
      <c r="AZ201" s="3" t="s">
        <v>16</v>
      </c>
      <c r="BA201" s="3" t="s">
        <v>17</v>
      </c>
      <c r="BB201" s="3" t="s">
        <v>18</v>
      </c>
      <c r="BC201" s="3" t="s">
        <v>19</v>
      </c>
      <c r="BD201" s="3" t="s">
        <v>20</v>
      </c>
    </row>
    <row r="202" spans="48:56" x14ac:dyDescent="0.25">
      <c r="AV202" s="8">
        <f>AV177</f>
        <v>22</v>
      </c>
      <c r="AW202">
        <f>AW177+1</f>
        <v>9</v>
      </c>
      <c r="AX202" s="5" t="s">
        <v>21</v>
      </c>
      <c r="AY202" s="5"/>
      <c r="AZ202" s="5">
        <f ca="1">COUNTA(INDIRECT(AV203&amp;AV201):INDIRECT(AV203&amp;AV202))</f>
        <v>21</v>
      </c>
      <c r="BA202" s="5">
        <f ca="1">COUNTIF(INDIRECT(AV204&amp;AV201):INDIRECT(AV204&amp;AV202),"Iya")</f>
        <v>11</v>
      </c>
      <c r="BB202" s="5">
        <f ca="1">COUNTIF(INDIRECT(AV204&amp;AV201):INDIRECT(AV204&amp;AV202),"Tidak")</f>
        <v>10</v>
      </c>
      <c r="BC202" s="6">
        <f ca="1">-(((BA202/AZ202)*IMLOG2(BA202/AZ202))+((BB202/AZ202)*IMLOG2(BB202/AZ202)))</f>
        <v>0.99836367259381398</v>
      </c>
      <c r="BD202" s="5"/>
    </row>
    <row r="203" spans="48:56" x14ac:dyDescent="0.25">
      <c r="AV203" s="8" t="s">
        <v>42</v>
      </c>
      <c r="AX203" s="9" t="str">
        <f ca="1">INDIRECT(AV203&amp;1)</f>
        <v>Penghasilan Orang Tua</v>
      </c>
      <c r="AY203" s="5"/>
      <c r="AZ203" s="5"/>
      <c r="BA203" s="5"/>
      <c r="BB203" s="5"/>
      <c r="BC203" s="6"/>
      <c r="BD203" s="6"/>
    </row>
    <row r="204" spans="48:56" x14ac:dyDescent="0.25">
      <c r="AV204" s="8" t="s">
        <v>43</v>
      </c>
      <c r="AX204" s="5"/>
      <c r="AY204" s="5" t="str">
        <f ca="1">CONCATENATE("&lt;=",INDIRECT(AV205&amp;2))</f>
        <v>&lt;=600000</v>
      </c>
      <c r="AZ204" s="5">
        <f ca="1">COUNTIF(INDIRECT(AV203&amp;AV201):INDIRECT(AV203&amp;AV202),AY204)</f>
        <v>1</v>
      </c>
      <c r="BA204" s="5">
        <f ca="1">COUNTIFS(INDIRECT(AV203&amp;AV201):INDIRECT(AV203&amp;AV202),AY204,INDIRECT(AV204&amp;AV201):INDIRECT(AV204&amp;AV202),"Iya")</f>
        <v>1</v>
      </c>
      <c r="BB204" s="5">
        <f ca="1">COUNTIFS(INDIRECT(AV203&amp;AV201):INDIRECT(AV203&amp;AV202),AY204,INDIRECT(AV204&amp;AV201):INDIRECT(AV204&amp;AV202),"Tidak")</f>
        <v>0</v>
      </c>
      <c r="BC204" s="6">
        <v>0</v>
      </c>
      <c r="BD204" s="45">
        <f ca="1">BC202-(((AZ204/AZ202)*BC204)+((AZ205/AZ202)*BC205))</f>
        <v>4.598272021286165E-2</v>
      </c>
    </row>
    <row r="205" spans="48:56" x14ac:dyDescent="0.25">
      <c r="AV205" s="8" t="s">
        <v>44</v>
      </c>
      <c r="AX205" s="5"/>
      <c r="AY205" s="5" t="str">
        <f ca="1">CONCATENATE("&gt;",INDIRECT(AV205&amp;2))</f>
        <v>&gt;600000</v>
      </c>
      <c r="AZ205" s="5">
        <f ca="1">COUNTIF(INDIRECT(AV203&amp;AV201):INDIRECT(AV203&amp;AV202),AY205)</f>
        <v>20</v>
      </c>
      <c r="BA205" s="5">
        <f ca="1">COUNTIFS(INDIRECT(AV203&amp;AV201):INDIRECT(AV203&amp;AV202),AY205,INDIRECT(AV204&amp;AV201):INDIRECT(AV204&amp;AV202),"Iya")</f>
        <v>10</v>
      </c>
      <c r="BB205" s="5">
        <f ca="1">COUNTIFS(INDIRECT(AV203&amp;AV201):INDIRECT(AV203&amp;AV202),AY205,INDIRECT(AV204&amp;AV201):INDIRECT(AV204&amp;AV202),"Tidak")</f>
        <v>10</v>
      </c>
      <c r="BC205" s="6">
        <f t="shared" ref="BC205:BC224" ca="1" si="110">-(((BA205/AZ205)*IMLOG2(BA205/AZ205))+((BB205/AZ205)*IMLOG2(BB205/AZ205)))</f>
        <v>1</v>
      </c>
      <c r="BD205" s="45"/>
    </row>
    <row r="206" spans="48:56" x14ac:dyDescent="0.25">
      <c r="AV206" s="10">
        <f ca="1">MAX(BD204:BD225)</f>
        <v>0.40076314263583734</v>
      </c>
      <c r="AX206" s="5"/>
      <c r="AY206" s="5" t="str">
        <f ca="1">CONCATENATE("&lt;=",INDIRECT(AV205&amp;4))</f>
        <v>&lt;=800000</v>
      </c>
      <c r="AZ206" s="5">
        <f ca="1">COUNTIF(INDIRECT(AV203&amp;AV201):INDIRECT(AV203&amp;AV202),AY206)</f>
        <v>4</v>
      </c>
      <c r="BA206" s="5">
        <f ca="1">COUNTIFS(INDIRECT(AV203&amp;AV201):INDIRECT(AV203&amp;AV202),AY206,INDIRECT(AV204&amp;AV201):INDIRECT(AV204&amp;AV202),"Iya")</f>
        <v>1</v>
      </c>
      <c r="BB206" s="5">
        <f ca="1">COUNTIFS(INDIRECT(AV203&amp;AV201):INDIRECT(AV203&amp;AV202),AY206,INDIRECT(AV204&amp;AV201):INDIRECT(AV204&amp;AV202),"Tidak")</f>
        <v>3</v>
      </c>
      <c r="BC206" s="6">
        <f t="shared" ca="1" si="110"/>
        <v>0.81127812445913294</v>
      </c>
      <c r="BD206" s="45">
        <f ca="1">BC202-(((AZ206/AZ202)*BC206)+((AZ207/AZ202)*BC207))</f>
        <v>5.2591510888314819E-2</v>
      </c>
    </row>
    <row r="207" spans="48:56" x14ac:dyDescent="0.25">
      <c r="AX207" s="5"/>
      <c r="AY207" s="5" t="str">
        <f ca="1">CONCATENATE("&gt;",INDIRECT(AV205&amp;4))</f>
        <v>&gt;800000</v>
      </c>
      <c r="AZ207" s="5">
        <f ca="1">COUNTIF(INDIRECT(AV203&amp;AV201):INDIRECT(AV203&amp;AV202),AY207)</f>
        <v>17</v>
      </c>
      <c r="BA207" s="5">
        <f ca="1">COUNTIFS(INDIRECT(AV203&amp;AV201):INDIRECT(AV203&amp;AV202),AY207,INDIRECT(AV204&amp;AV201):INDIRECT(AV204&amp;AV202),"Iya")</f>
        <v>10</v>
      </c>
      <c r="BB207" s="5">
        <f ca="1">COUNTIFS(INDIRECT(AV203&amp;AV201):INDIRECT(AV203&amp;AV202),AY207,INDIRECT(AV204&amp;AV201):INDIRECT(AV204&amp;AV202),"Tidak")</f>
        <v>7</v>
      </c>
      <c r="BC207" s="6">
        <f t="shared" ca="1" si="110"/>
        <v>0.97741781752817358</v>
      </c>
      <c r="BD207" s="45"/>
    </row>
    <row r="208" spans="48:56" x14ac:dyDescent="0.25">
      <c r="AX208" s="5"/>
      <c r="AY208" s="5" t="str">
        <f ca="1">CONCATENATE("&lt;=",INDIRECT(AV205&amp;6))</f>
        <v>&lt;=1000000</v>
      </c>
      <c r="AZ208" s="5">
        <f ca="1">COUNTIF(INDIRECT(AV203&amp;AV201):INDIRECT(AV203&amp;AV202),AY208)</f>
        <v>7</v>
      </c>
      <c r="BA208" s="5">
        <f ca="1">COUNTIFS(INDIRECT(AV203&amp;AV201):INDIRECT(AV203&amp;AV202),AY208,INDIRECT(AV204&amp;AV201):INDIRECT(AV204&amp;AV202),"Iya")</f>
        <v>3</v>
      </c>
      <c r="BB208" s="5">
        <f ca="1">COUNTIFS(INDIRECT(AV203&amp;AV201):INDIRECT(AV203&amp;AV202),AY208,INDIRECT(AV204&amp;AV201):INDIRECT(AV204&amp;AV202),"Tidak")</f>
        <v>4</v>
      </c>
      <c r="BC208" s="6">
        <f t="shared" ca="1" si="110"/>
        <v>0.9852281360342523</v>
      </c>
      <c r="BD208" s="45">
        <f ca="1">BC202-(((AZ208/AZ202)*BC208)+((AZ209/AZ202)*BC209))</f>
        <v>1.3135536559561789E-2</v>
      </c>
    </row>
    <row r="209" spans="50:56" x14ac:dyDescent="0.25">
      <c r="AX209" s="5"/>
      <c r="AY209" s="5" t="str">
        <f ca="1">CONCATENATE("&gt;",INDIRECT(AV205&amp;6))</f>
        <v>&gt;1000000</v>
      </c>
      <c r="AZ209" s="5">
        <f ca="1">COUNTIF(INDIRECT(AV203&amp;AV201):INDIRECT(AV203&amp;AV202),AY209)</f>
        <v>14</v>
      </c>
      <c r="BA209" s="5">
        <f ca="1">COUNTIFS(INDIRECT(AV203&amp;AV201):INDIRECT(AV203&amp;AV202),AY209,INDIRECT(AV204&amp;AV201):INDIRECT(AV204&amp;AV202),"Iya")</f>
        <v>8</v>
      </c>
      <c r="BB209" s="5">
        <f ca="1">COUNTIFS(INDIRECT(AV203&amp;AV201):INDIRECT(AV203&amp;AV202),AY209,INDIRECT(AV204&amp;AV201):INDIRECT(AV204&amp;AV202),"Tidak")</f>
        <v>6</v>
      </c>
      <c r="BC209" s="6">
        <f t="shared" ca="1" si="110"/>
        <v>0.9852281360342523</v>
      </c>
      <c r="BD209" s="45"/>
    </row>
    <row r="210" spans="50:56" x14ac:dyDescent="0.25">
      <c r="AX210" s="5"/>
      <c r="AY210" s="5" t="str">
        <f ca="1">CONCATENATE("&lt;=",INDIRECT(AV205&amp;8))</f>
        <v>&lt;=1100000</v>
      </c>
      <c r="AZ210" s="5">
        <f ca="1">COUNTIF(INDIRECT(AV203&amp;AV201):INDIRECT(AV203&amp;AV202),AY210)</f>
        <v>7</v>
      </c>
      <c r="BA210" s="5">
        <f ca="1">COUNTIFS(INDIRECT(AV203&amp;AV201):INDIRECT(AV203&amp;AV202),AY210,INDIRECT(AV204&amp;AV201):INDIRECT(AV204&amp;AV202),"Iya")</f>
        <v>3</v>
      </c>
      <c r="BB210" s="5">
        <f ca="1">COUNTIFS(INDIRECT(AV203&amp;AV201):INDIRECT(AV203&amp;AV202),AY210,INDIRECT(AV204&amp;AV201):INDIRECT(AV204&amp;AV202),"Tidak")</f>
        <v>4</v>
      </c>
      <c r="BC210" s="6">
        <f t="shared" ca="1" si="110"/>
        <v>0.9852281360342523</v>
      </c>
      <c r="BD210" s="45">
        <f ca="1">BC202-(((AZ210/AZ202)*BC210)+((AZ211/AZ202)*BC211))</f>
        <v>1.3135536559561789E-2</v>
      </c>
    </row>
    <row r="211" spans="50:56" x14ac:dyDescent="0.25">
      <c r="AX211" s="5"/>
      <c r="AY211" s="5" t="str">
        <f ca="1">CONCATENATE("&gt;",INDIRECT(AV205&amp;8))</f>
        <v>&gt;1100000</v>
      </c>
      <c r="AZ211" s="5">
        <f ca="1">COUNTIF(INDIRECT(AV203&amp;AV201):INDIRECT(AV203&amp;AV202),AY211)</f>
        <v>14</v>
      </c>
      <c r="BA211" s="5">
        <f ca="1">COUNTIFS(INDIRECT(AV203&amp;AV201):INDIRECT(AV203&amp;AV202),AY211,INDIRECT(AV204&amp;AV201):INDIRECT(AV204&amp;AV202),"Iya")</f>
        <v>8</v>
      </c>
      <c r="BB211" s="5">
        <f ca="1">COUNTIFS(INDIRECT(AV203&amp;AV201):INDIRECT(AV203&amp;AV202),AY211,INDIRECT(AV204&amp;AV201):INDIRECT(AV204&amp;AV202),"Tidak")</f>
        <v>6</v>
      </c>
      <c r="BC211" s="6">
        <f t="shared" ca="1" si="110"/>
        <v>0.9852281360342523</v>
      </c>
      <c r="BD211" s="45"/>
    </row>
    <row r="212" spans="50:56" x14ac:dyDescent="0.25">
      <c r="AX212" s="5"/>
      <c r="AY212" s="5" t="str">
        <f ca="1">CONCATENATE("&lt;=",INDIRECT(AV205&amp;10))</f>
        <v>&lt;=1200000</v>
      </c>
      <c r="AZ212" s="5">
        <f ca="1">COUNTIF(INDIRECT(AV203&amp;AV201):INDIRECT(AV203&amp;AV202),AY212)</f>
        <v>11</v>
      </c>
      <c r="BA212" s="5">
        <f ca="1">COUNTIFS(INDIRECT(AV203&amp;AV201):INDIRECT(AV203&amp;AV202),AY212,INDIRECT(AV204&amp;AV201):INDIRECT(AV204&amp;AV202),"Iya")</f>
        <v>7</v>
      </c>
      <c r="BB212" s="5">
        <f ca="1">COUNTIFS(INDIRECT(AV203&amp;AV201):INDIRECT(AV203&amp;AV202),AY212,INDIRECT(AV204&amp;AV201):INDIRECT(AV204&amp;AV202),"Tidak")</f>
        <v>4</v>
      </c>
      <c r="BC212" s="6">
        <f t="shared" ca="1" si="110"/>
        <v>0.9456603046006411</v>
      </c>
      <c r="BD212" s="45">
        <f ca="1">BC202-(((AZ212/AZ202)*BC212)+((AZ213/AZ202)*BC213))</f>
        <v>4.0660372824588897E-2</v>
      </c>
    </row>
    <row r="213" spans="50:56" x14ac:dyDescent="0.25">
      <c r="AX213" s="5"/>
      <c r="AY213" s="5" t="str">
        <f ca="1">CONCATENATE("&gt;",INDIRECT(AV205&amp;10))</f>
        <v>&gt;1200000</v>
      </c>
      <c r="AZ213" s="5">
        <f ca="1">COUNTIF(INDIRECT(AV203&amp;AV201):INDIRECT(AV203&amp;AV202),AY213)</f>
        <v>10</v>
      </c>
      <c r="BA213" s="5">
        <f ca="1">COUNTIFS(INDIRECT(AV203&amp;AV201):INDIRECT(AV203&amp;AV202),AY213,INDIRECT(AV204&amp;AV201):INDIRECT(AV204&amp;AV202),"Iya")</f>
        <v>4</v>
      </c>
      <c r="BB213" s="5">
        <f ca="1">COUNTIFS(INDIRECT(AV203&amp;AV201):INDIRECT(AV203&amp;AV202),AY213,INDIRECT(AV204&amp;AV201):INDIRECT(AV204&amp;AV202),"Tidak")</f>
        <v>6</v>
      </c>
      <c r="BC213" s="6">
        <f t="shared" ca="1" si="110"/>
        <v>0.97095059445466747</v>
      </c>
      <c r="BD213" s="45"/>
    </row>
    <row r="214" spans="50:56" x14ac:dyDescent="0.25">
      <c r="AX214" s="5"/>
      <c r="AY214" s="5" t="str">
        <f ca="1">CONCATENATE("&lt;=",INDIRECT(AV205&amp;12))</f>
        <v>&lt;=1350000</v>
      </c>
      <c r="AZ214" s="5">
        <f ca="1">COUNTIF(INDIRECT(AV203&amp;AV201):INDIRECT(AV203&amp;AV202),AY214)</f>
        <v>11</v>
      </c>
      <c r="BA214" s="5">
        <f ca="1">COUNTIFS(INDIRECT(AV203&amp;AV201):INDIRECT(AV203&amp;AV202),AY214,INDIRECT(AV204&amp;AV201):INDIRECT(AV204&amp;AV202),"Iya")</f>
        <v>7</v>
      </c>
      <c r="BB214" s="5">
        <f ca="1">COUNTIFS(INDIRECT(AV203&amp;AV201):INDIRECT(AV203&amp;AV202),AY214,INDIRECT(AV204&amp;AV201):INDIRECT(AV204&amp;AV202),"Tidak")</f>
        <v>4</v>
      </c>
      <c r="BC214" s="6">
        <f t="shared" ca="1" si="110"/>
        <v>0.9456603046006411</v>
      </c>
      <c r="BD214" s="45">
        <f ca="1">BC202-(((AZ214/AZ202)*BC214)+((AZ215/AZ202)*BC215))</f>
        <v>4.0660372824588897E-2</v>
      </c>
    </row>
    <row r="215" spans="50:56" x14ac:dyDescent="0.25">
      <c r="AX215" s="5"/>
      <c r="AY215" s="5" t="str">
        <f ca="1">CONCATENATE("&gt;",INDIRECT(AV205&amp;12))</f>
        <v>&gt;1350000</v>
      </c>
      <c r="AZ215" s="5">
        <f ca="1">COUNTIF(INDIRECT(AV203&amp;AV201):INDIRECT(AV203&amp;AV202),AY215)</f>
        <v>10</v>
      </c>
      <c r="BA215" s="5">
        <f ca="1">COUNTIFS(INDIRECT(AV203&amp;AV201):INDIRECT(AV203&amp;AV202),AY215,INDIRECT(AV204&amp;AV201):INDIRECT(AV204&amp;AV202),"Iya")</f>
        <v>4</v>
      </c>
      <c r="BB215" s="5">
        <f ca="1">COUNTIFS(INDIRECT(AV203&amp;AV201):INDIRECT(AV203&amp;AV202),AY215,INDIRECT(AV204&amp;AV201):INDIRECT(AV204&amp;AV202),"Tidak")</f>
        <v>6</v>
      </c>
      <c r="BC215" s="6">
        <f t="shared" ca="1" si="110"/>
        <v>0.97095059445466747</v>
      </c>
      <c r="BD215" s="45"/>
    </row>
    <row r="216" spans="50:56" x14ac:dyDescent="0.25">
      <c r="AX216" s="5"/>
      <c r="AY216" s="5" t="str">
        <f ca="1">CONCATENATE("&lt;=",INDIRECT(AV205&amp;14))</f>
        <v>&lt;=2250000</v>
      </c>
      <c r="AZ216" s="5">
        <f ca="1">COUNTIF(INDIRECT(AV203&amp;AV201):INDIRECT(AV203&amp;AV202),AY216)</f>
        <v>13</v>
      </c>
      <c r="BA216" s="5">
        <f ca="1">COUNTIFS(INDIRECT(AV203&amp;AV201):INDIRECT(AV203&amp;AV202),AY216,INDIRECT(AV204&amp;AV201):INDIRECT(AV204&amp;AV202),"Iya")</f>
        <v>9</v>
      </c>
      <c r="BB216" s="5">
        <f ca="1">COUNTIFS(INDIRECT(AV203&amp;AV201):INDIRECT(AV203&amp;AV202),AY216,INDIRECT(AV204&amp;AV201):INDIRECT(AV204&amp;AV202),"Tidak")</f>
        <v>4</v>
      </c>
      <c r="BC216" s="6">
        <f t="shared" ca="1" si="110"/>
        <v>0.89049164021949079</v>
      </c>
      <c r="BD216" s="45">
        <f ca="1">BC202-(((AZ216/AZ202)*BC216)+((AZ217/AZ202)*BC217))</f>
        <v>0.13804860980684053</v>
      </c>
    </row>
    <row r="217" spans="50:56" x14ac:dyDescent="0.25">
      <c r="AX217" s="5"/>
      <c r="AY217" s="5" t="str">
        <f ca="1">CONCATENATE("&gt;",INDIRECT(AV205&amp;14))</f>
        <v>&gt;2250000</v>
      </c>
      <c r="AZ217" s="5">
        <f ca="1">COUNTIF(INDIRECT(AV203&amp;AV201):INDIRECT(AV203&amp;AV202),AY217)</f>
        <v>8</v>
      </c>
      <c r="BA217" s="5">
        <f ca="1">COUNTIFS(INDIRECT(AV203&amp;AV201):INDIRECT(AV203&amp;AV202),AY217,INDIRECT(AV204&amp;AV201):INDIRECT(AV204&amp;AV202),"Iya")</f>
        <v>2</v>
      </c>
      <c r="BB217" s="5">
        <f ca="1">COUNTIFS(INDIRECT(AV203&amp;AV201):INDIRECT(AV203&amp;AV202),AY217,INDIRECT(AV204&amp;AV201):INDIRECT(AV204&amp;AV202),"Tidak")</f>
        <v>6</v>
      </c>
      <c r="BC217" s="6">
        <f t="shared" ca="1" si="110"/>
        <v>0.81127812445913294</v>
      </c>
      <c r="BD217" s="45"/>
    </row>
    <row r="218" spans="50:56" x14ac:dyDescent="0.25">
      <c r="AX218" s="5"/>
      <c r="AY218" s="13" t="str">
        <f ca="1">CONCATENATE("&lt;=",INDIRECT(AV205&amp;16))</f>
        <v>&lt;=2850000</v>
      </c>
      <c r="AZ218" s="14">
        <f ca="1">COUNTIF(INDIRECT(AV203&amp;AV201):INDIRECT(AV203&amp;AV202),AY218)</f>
        <v>15</v>
      </c>
      <c r="BA218" s="14">
        <f ca="1">COUNTIFS(INDIRECT(AV203&amp;AV201):INDIRECT(AV203&amp;AV202),AY218,INDIRECT(AV204&amp;AV201):INDIRECT(AV204&amp;AV202),"Iya")</f>
        <v>11</v>
      </c>
      <c r="BB218" s="14">
        <f ca="1">COUNTIFS(INDIRECT(AV203&amp;AV201):INDIRECT(AV203&amp;AV202),AY218,INDIRECT(AV204&amp;AV201):INDIRECT(AV204&amp;AV202),"Tidak")</f>
        <v>4</v>
      </c>
      <c r="BC218" s="6">
        <f t="shared" ca="1" si="110"/>
        <v>0.83664074194116733</v>
      </c>
      <c r="BD218" s="47">
        <f ca="1">BC202-(((AZ218/AZ202)*BC218)+((AZ219/AZ202)*BC219))</f>
        <v>0.40076314263583734</v>
      </c>
    </row>
    <row r="219" spans="50:56" x14ac:dyDescent="0.25">
      <c r="AX219" s="5"/>
      <c r="AY219" s="13" t="str">
        <f ca="1">CONCATENATE("&gt;",INDIRECT(AV205&amp;16))</f>
        <v>&gt;2850000</v>
      </c>
      <c r="AZ219" s="14">
        <f ca="1">COUNTIF(INDIRECT(AV203&amp;AV201):INDIRECT(AV203&amp;AV202),AY219)</f>
        <v>6</v>
      </c>
      <c r="BA219" s="14">
        <f ca="1">COUNTIFS(INDIRECT(AV203&amp;AV201):INDIRECT(AV203&amp;AV202),AY219,INDIRECT(AV204&amp;AV201):INDIRECT(AV204&amp;AV202),"Iya")</f>
        <v>0</v>
      </c>
      <c r="BB219" s="14">
        <f ca="1">COUNTIFS(INDIRECT(AV203&amp;AV201):INDIRECT(AV203&amp;AV202),AY219,INDIRECT(AV204&amp;AV201):INDIRECT(AV204&amp;AV202),"Tidak")</f>
        <v>6</v>
      </c>
      <c r="BC219" s="6">
        <v>0</v>
      </c>
      <c r="BD219" s="47"/>
    </row>
    <row r="220" spans="50:56" x14ac:dyDescent="0.25">
      <c r="AX220" s="5"/>
      <c r="AY220" s="5" t="str">
        <f ca="1">CONCATENATE("&lt;=",INDIRECT(AV205&amp;18))</f>
        <v>&lt;=4300000</v>
      </c>
      <c r="AZ220" s="5">
        <f ca="1">COUNTIF(INDIRECT(AV203&amp;AV201):INDIRECT(AV203&amp;AV202),AY220)</f>
        <v>17</v>
      </c>
      <c r="BA220" s="5">
        <f ca="1">COUNTIFS(INDIRECT(AV203&amp;AV201):INDIRECT(AV203&amp;AV202),AY220,INDIRECT(AV204&amp;AV201):INDIRECT(AV204&amp;AV202),"Iya")</f>
        <v>11</v>
      </c>
      <c r="BB220" s="5">
        <f ca="1">COUNTIFS(INDIRECT(AV203&amp;AV201):INDIRECT(AV203&amp;AV202),AY220,INDIRECT(AV204&amp;AV201):INDIRECT(AV204&amp;AV202),"Tidak")</f>
        <v>6</v>
      </c>
      <c r="BC220" s="6">
        <f t="shared" ca="1" si="110"/>
        <v>0.93666738187756127</v>
      </c>
      <c r="BD220" s="45">
        <f ca="1">BC202-(((AZ220/AZ202)*BC220)+((AZ221/AZ202)*BC221))</f>
        <v>0.24010912535959772</v>
      </c>
    </row>
    <row r="221" spans="50:56" x14ac:dyDescent="0.25">
      <c r="AX221" s="5"/>
      <c r="AY221" s="5" t="str">
        <f ca="1">CONCATENATE("&gt;",INDIRECT(AV205&amp;18))</f>
        <v>&gt;4300000</v>
      </c>
      <c r="AZ221" s="5">
        <f ca="1">COUNTIF(INDIRECT(AV203&amp;AV201):INDIRECT(AV203&amp;AV202),AY221)</f>
        <v>4</v>
      </c>
      <c r="BA221" s="5">
        <f ca="1">COUNTIFS(INDIRECT(AV203&amp;AV201):INDIRECT(AV203&amp;AV202),AY221,INDIRECT(AV204&amp;AV201):INDIRECT(AV204&amp;AV202),"Iya")</f>
        <v>0</v>
      </c>
      <c r="BB221" s="5">
        <f ca="1">COUNTIFS(INDIRECT(AV203&amp;AV201):INDIRECT(AV203&amp;AV202),AY221,INDIRECT(AV204&amp;AV201):INDIRECT(AV204&amp;AV202),"Tidak")</f>
        <v>4</v>
      </c>
      <c r="BC221" s="6">
        <v>0</v>
      </c>
      <c r="BD221" s="45"/>
    </row>
    <row r="222" spans="50:56" x14ac:dyDescent="0.25">
      <c r="AX222" s="5"/>
      <c r="AY222" s="5" t="str">
        <f ca="1">CONCATENATE("&lt;=",INDIRECT(AV205&amp;20))</f>
        <v>&lt;=6589387</v>
      </c>
      <c r="AZ222" s="5">
        <f ca="1">COUNTIF(INDIRECT(AV203&amp;AV201):INDIRECT(AV203&amp;AV202),AY222)</f>
        <v>19</v>
      </c>
      <c r="BA222" s="5">
        <f ca="1">COUNTIFS(INDIRECT(AV203&amp;AV201):INDIRECT(AV203&amp;AV202),AY222,INDIRECT(AV204&amp;AV201):INDIRECT(AV204&amp;AV202),"Iya")</f>
        <v>11</v>
      </c>
      <c r="BB222" s="5">
        <f ca="1">COUNTIFS(INDIRECT(AV203&amp;AV201):INDIRECT(AV203&amp;AV202),AY222,INDIRECT(AV204&amp;AV201):INDIRECT(AV204&amp;AV202),"Tidak")</f>
        <v>8</v>
      </c>
      <c r="BC222" s="6">
        <f t="shared" ca="1" si="110"/>
        <v>0.98194078686409947</v>
      </c>
      <c r="BD222" s="45">
        <f ca="1">BC202-(((AZ222/AZ202)*BC222)+((AZ223/AZ202)*BC223))</f>
        <v>0.10994105590724779</v>
      </c>
    </row>
    <row r="223" spans="50:56" x14ac:dyDescent="0.25">
      <c r="AX223" s="5"/>
      <c r="AY223" s="5" t="str">
        <f ca="1">CONCATENATE("&gt;",INDIRECT(AV205&amp;20))</f>
        <v>&gt;6589387</v>
      </c>
      <c r="AZ223" s="5">
        <f ca="1">COUNTIF(INDIRECT(AV203&amp;AV201):INDIRECT(AV203&amp;AV202),AY223)</f>
        <v>2</v>
      </c>
      <c r="BA223" s="5">
        <f ca="1">COUNTIFS(INDIRECT(AV203&amp;AV201):INDIRECT(AV203&amp;AV202),AY223,INDIRECT(AV204&amp;AV201):INDIRECT(AV204&amp;AV202),"Iya")</f>
        <v>0</v>
      </c>
      <c r="BB223" s="5">
        <f ca="1">COUNTIFS(INDIRECT(AV203&amp;AV201):INDIRECT(AV203&amp;AV202),AY223,INDIRECT(AV204&amp;AV201):INDIRECT(AV204&amp;AV202),"Tidak")</f>
        <v>2</v>
      </c>
      <c r="BC223" s="6">
        <v>0</v>
      </c>
      <c r="BD223" s="45"/>
    </row>
    <row r="224" spans="50:56" x14ac:dyDescent="0.25">
      <c r="AX224" s="5"/>
      <c r="AY224" s="5" t="str">
        <f ca="1">CONCATENATE("&lt;=",INDIRECT(AV205&amp;22))</f>
        <v>&lt;=14273780</v>
      </c>
      <c r="AZ224" s="5">
        <f ca="1">COUNTIF(INDIRECT(AV203&amp;AV201):INDIRECT(AV203&amp;AV202),AY224)</f>
        <v>21</v>
      </c>
      <c r="BA224" s="5">
        <f ca="1">COUNTIFS(INDIRECT(AV203&amp;AV201):INDIRECT(AV203&amp;AV202),AY224,INDIRECT(AV204&amp;AV201):INDIRECT(AV204&amp;AV202),"Iya")</f>
        <v>11</v>
      </c>
      <c r="BB224" s="5">
        <f ca="1">COUNTIFS(INDIRECT(AV203&amp;AV201):INDIRECT(AV203&amp;AV202),AY224,INDIRECT(AV204&amp;AV201):INDIRECT(AV204&amp;AV202),"Tidak")</f>
        <v>10</v>
      </c>
      <c r="BC224" s="6">
        <f t="shared" ca="1" si="110"/>
        <v>0.99836367259381398</v>
      </c>
      <c r="BD224" s="45">
        <f ca="1">BC202-(((AZ224/AZ202)*BC224)+((AZ225/AZ202)*BC225))</f>
        <v>0</v>
      </c>
    </row>
    <row r="225" spans="48:56" x14ac:dyDescent="0.25">
      <c r="AX225" s="5"/>
      <c r="AY225" s="5" t="str">
        <f ca="1">CONCATENATE("&gt;",INDIRECT(AV205&amp;22))</f>
        <v>&gt;14273780</v>
      </c>
      <c r="AZ225" s="5">
        <f ca="1">COUNTIF(INDIRECT(AV203&amp;AV201):INDIRECT(AV203&amp;AV202),AY225)</f>
        <v>0</v>
      </c>
      <c r="BA225" s="5">
        <f ca="1">COUNTIFS(INDIRECT(AV203&amp;AV201):INDIRECT(AV203&amp;AV202),AY225,INDIRECT(AV204&amp;AV201):INDIRECT(AV204&amp;AV202),"Iya")</f>
        <v>0</v>
      </c>
      <c r="BB225" s="5">
        <f ca="1">COUNTIFS(INDIRECT(AV203&amp;AV201):INDIRECT(AV203&amp;AV202),AY225,INDIRECT(AV204&amp;AV201):INDIRECT(AV204&amp;AV202),"Tidak")</f>
        <v>0</v>
      </c>
      <c r="BC225" s="6">
        <v>0</v>
      </c>
      <c r="BD225" s="45"/>
    </row>
    <row r="226" spans="48:56" x14ac:dyDescent="0.25">
      <c r="AV226" s="8">
        <f>AV201</f>
        <v>2</v>
      </c>
      <c r="AW226" s="3" t="s">
        <v>37</v>
      </c>
      <c r="AX226" s="3"/>
      <c r="AY226" s="3"/>
      <c r="AZ226" s="3" t="s">
        <v>16</v>
      </c>
      <c r="BA226" s="3" t="s">
        <v>17</v>
      </c>
      <c r="BB226" s="3" t="s">
        <v>18</v>
      </c>
      <c r="BC226" s="3" t="s">
        <v>19</v>
      </c>
      <c r="BD226" s="3" t="s">
        <v>20</v>
      </c>
    </row>
    <row r="227" spans="48:56" x14ac:dyDescent="0.25">
      <c r="AV227" s="8">
        <f>AV202</f>
        <v>22</v>
      </c>
      <c r="AW227">
        <f>AW202+1</f>
        <v>10</v>
      </c>
      <c r="AX227" s="5" t="s">
        <v>21</v>
      </c>
      <c r="AY227" s="5"/>
      <c r="AZ227" s="5">
        <f ca="1">COUNTA(INDIRECT(AV228&amp;AV226):INDIRECT(AV228&amp;AV227))</f>
        <v>21</v>
      </c>
      <c r="BA227" s="5">
        <f ca="1">COUNTIF(INDIRECT(AV229&amp;AV226):INDIRECT(AV229&amp;AV227),"Iya")</f>
        <v>11</v>
      </c>
      <c r="BB227" s="5">
        <f ca="1">COUNTIF(INDIRECT(AV229&amp;AV226):INDIRECT(AV229&amp;AV227),"Tidak")</f>
        <v>10</v>
      </c>
      <c r="BC227" s="6">
        <f ca="1">-(((BA227/AZ227)*IMLOG2(BA227/AZ227))+((BB227/AZ227)*IMLOG2(BB227/AZ227)))</f>
        <v>0.99836367259381398</v>
      </c>
      <c r="BD227" s="5"/>
    </row>
    <row r="228" spans="48:56" x14ac:dyDescent="0.25">
      <c r="AV228" s="8" t="s">
        <v>45</v>
      </c>
      <c r="AX228" s="9" t="str">
        <f ca="1">INDIRECT(AV228&amp;1)</f>
        <v>Tanggungan Orang Tua</v>
      </c>
      <c r="AY228" s="5"/>
      <c r="AZ228" s="5"/>
      <c r="BA228" s="5"/>
      <c r="BB228" s="5"/>
      <c r="BC228" s="6"/>
      <c r="BD228" s="6"/>
    </row>
    <row r="229" spans="48:56" x14ac:dyDescent="0.25">
      <c r="AV229" s="8" t="s">
        <v>46</v>
      </c>
      <c r="AX229" s="5"/>
      <c r="AY229" s="5" t="str">
        <f ca="1">CONCATENATE("&lt;=",INDIRECT(AV230&amp;2))</f>
        <v>&lt;=1</v>
      </c>
      <c r="AZ229" s="5">
        <f ca="1">COUNTIF(INDIRECT(AV228&amp;AV226):INDIRECT(AV228&amp;AV227),AY229)</f>
        <v>4</v>
      </c>
      <c r="BA229" s="5">
        <f ca="1">COUNTIFS(INDIRECT(AV228&amp;AV226):INDIRECT(AV228&amp;AV227),AY229,INDIRECT(AV229&amp;AV226):INDIRECT(AV229&amp;AV227),"Iya")</f>
        <v>2</v>
      </c>
      <c r="BB229" s="5">
        <f ca="1">COUNTIFS(INDIRECT(AV228&amp;AV226):INDIRECT(AV228&amp;AV227),AY229,INDIRECT(AV229&amp;AV226):INDIRECT(AV229&amp;AV227),"Tidak")</f>
        <v>2</v>
      </c>
      <c r="BC229" s="6">
        <f t="shared" ref="BC229:BC249" ca="1" si="111">-(((BA229/AZ229)*IMLOG2(BA229/AZ229))+((BB229/AZ229)*IMLOG2(BB229/AZ229)))</f>
        <v>1</v>
      </c>
      <c r="BD229" s="45">
        <f ca="1">BC227-(((AZ229/AZ227)*BC229)+((AZ230/AZ227)*BC230))</f>
        <v>3.8542077119674278E-4</v>
      </c>
    </row>
    <row r="230" spans="48:56" x14ac:dyDescent="0.25">
      <c r="AV230" s="8" t="s">
        <v>47</v>
      </c>
      <c r="AX230" s="5"/>
      <c r="AY230" s="5" t="str">
        <f ca="1">CONCATENATE("&gt;",INDIRECT(AV230&amp;2))</f>
        <v>&gt;1</v>
      </c>
      <c r="AZ230" s="5">
        <f ca="1">COUNTIF(INDIRECT(AV228&amp;AV226):INDIRECT(AV228&amp;AV227),AY230)</f>
        <v>17</v>
      </c>
      <c r="BA230" s="5">
        <f ca="1">COUNTIFS(INDIRECT(AV228&amp;AV226):INDIRECT(AV228&amp;AV227),AY230,INDIRECT(AV229&amp;AV226):INDIRECT(AV229&amp;AV227),"Iya")</f>
        <v>9</v>
      </c>
      <c r="BB230" s="5">
        <f ca="1">COUNTIFS(INDIRECT(AV228&amp;AV226):INDIRECT(AV228&amp;AV227),AY230,INDIRECT(AV229&amp;AV226):INDIRECT(AV229&amp;AV227),"Tidak")</f>
        <v>8</v>
      </c>
      <c r="BC230" s="6">
        <f t="shared" ca="1" si="111"/>
        <v>0.99750254636911539</v>
      </c>
      <c r="BD230" s="45"/>
    </row>
    <row r="231" spans="48:56" x14ac:dyDescent="0.25">
      <c r="AV231" s="10">
        <f ca="1">MAX(BD229:BD250)</f>
        <v>9.5410491947449327E-2</v>
      </c>
      <c r="AX231" s="5"/>
      <c r="AY231" s="5" t="str">
        <f ca="1">CONCATENATE("&lt;=",INDIRECT(AV230&amp;4))</f>
        <v>&lt;=1</v>
      </c>
      <c r="AZ231" s="5">
        <f ca="1">COUNTIF(INDIRECT(AV228&amp;AV226):INDIRECT(AV228&amp;AV227),AY231)</f>
        <v>4</v>
      </c>
      <c r="BA231" s="5">
        <f ca="1">COUNTIFS(INDIRECT(AV228&amp;AV226):INDIRECT(AV228&amp;AV227),AY231,INDIRECT(AV229&amp;AV226):INDIRECT(AV229&amp;AV227),"Iya")</f>
        <v>2</v>
      </c>
      <c r="BB231" s="5">
        <f ca="1">COUNTIFS(INDIRECT(AV228&amp;AV226):INDIRECT(AV228&amp;AV227),AY231,INDIRECT(AV229&amp;AV226):INDIRECT(AV229&amp;AV227),"Tidak")</f>
        <v>2</v>
      </c>
      <c r="BC231" s="6">
        <f t="shared" ca="1" si="111"/>
        <v>1</v>
      </c>
      <c r="BD231" s="45">
        <f ca="1">BC227-(((AZ231/AZ227)*BC231)+((AZ232/AZ227)*BC232))</f>
        <v>3.8542077119674278E-4</v>
      </c>
    </row>
    <row r="232" spans="48:56" x14ac:dyDescent="0.25">
      <c r="AX232" s="5"/>
      <c r="AY232" s="5" t="str">
        <f ca="1">CONCATENATE("&gt;",INDIRECT(AV230&amp;4))</f>
        <v>&gt;1</v>
      </c>
      <c r="AZ232" s="5">
        <f ca="1">COUNTIF(INDIRECT(AV228&amp;AV226):INDIRECT(AV228&amp;AV227),AY232)</f>
        <v>17</v>
      </c>
      <c r="BA232" s="5">
        <f ca="1">COUNTIFS(INDIRECT(AV228&amp;AV226):INDIRECT(AV228&amp;AV227),AY232,INDIRECT(AV229&amp;AV226):INDIRECT(AV229&amp;AV227),"Iya")</f>
        <v>9</v>
      </c>
      <c r="BB232" s="5">
        <f ca="1">COUNTIFS(INDIRECT(AV228&amp;AV226):INDIRECT(AV228&amp;AV227),AY232,INDIRECT(AV229&amp;AV226):INDIRECT(AV229&amp;AV227),"Tidak")</f>
        <v>8</v>
      </c>
      <c r="BC232" s="6">
        <f t="shared" ca="1" si="111"/>
        <v>0.99750254636911539</v>
      </c>
      <c r="BD232" s="45"/>
    </row>
    <row r="233" spans="48:56" x14ac:dyDescent="0.25">
      <c r="AX233" s="5"/>
      <c r="AY233" s="5" t="str">
        <f ca="1">CONCATENATE("&lt;=",INDIRECT(AV230&amp;6))</f>
        <v>&lt;=3</v>
      </c>
      <c r="AZ233" s="5">
        <f ca="1">COUNTIF(INDIRECT(AV228&amp;AV226):INDIRECT(AV228&amp;AV227),AY233)</f>
        <v>13</v>
      </c>
      <c r="BA233" s="5">
        <f ca="1">COUNTIFS(INDIRECT(AV228&amp;AV226):INDIRECT(AV228&amp;AV227),AY233,INDIRECT(AV229&amp;AV226):INDIRECT(AV229&amp;AV227),"Iya")</f>
        <v>6</v>
      </c>
      <c r="BB233" s="5">
        <f ca="1">COUNTIFS(INDIRECT(AV228&amp;AV226):INDIRECT(AV228&amp;AV227),AY233,INDIRECT(AV229&amp;AV226):INDIRECT(AV229&amp;AV227),"Tidak")</f>
        <v>7</v>
      </c>
      <c r="BC233" s="6">
        <f t="shared" ca="1" si="111"/>
        <v>0.99572745208492741</v>
      </c>
      <c r="BD233" s="45">
        <f ca="1">BC227-(((AZ233/AZ227)*BC233)+((AZ234/AZ227)*BC234))</f>
        <v>1.8367058284110782E-2</v>
      </c>
    </row>
    <row r="234" spans="48:56" x14ac:dyDescent="0.25">
      <c r="AX234" s="5"/>
      <c r="AY234" s="5" t="str">
        <f ca="1">CONCATENATE("&gt;",INDIRECT(AV230&amp;6))</f>
        <v>&gt;3</v>
      </c>
      <c r="AZ234" s="5">
        <f ca="1">COUNTIF(INDIRECT(AV228&amp;AV226):INDIRECT(AV228&amp;AV227),AY234)</f>
        <v>8</v>
      </c>
      <c r="BA234" s="5">
        <f ca="1">COUNTIFS(INDIRECT(AV228&amp;AV226):INDIRECT(AV228&amp;AV227),AY234,INDIRECT(AV229&amp;AV226):INDIRECT(AV229&amp;AV227),"Iya")</f>
        <v>5</v>
      </c>
      <c r="BB234" s="5">
        <f ca="1">COUNTIFS(INDIRECT(AV228&amp;AV226):INDIRECT(AV228&amp;AV227),AY234,INDIRECT(AV229&amp;AV226):INDIRECT(AV229&amp;AV227),"Tidak")</f>
        <v>3</v>
      </c>
      <c r="BC234" s="6">
        <f t="shared" ca="1" si="111"/>
        <v>0.95443400292496372</v>
      </c>
      <c r="BD234" s="45"/>
    </row>
    <row r="235" spans="48:56" x14ac:dyDescent="0.25">
      <c r="AX235" s="5"/>
      <c r="AY235" s="5" t="str">
        <f ca="1">CONCATENATE("&lt;=",INDIRECT(AV230&amp;8))</f>
        <v>&lt;=3</v>
      </c>
      <c r="AZ235" s="5">
        <f ca="1">COUNTIF(INDIRECT(AV228&amp;AV226):INDIRECT(AV228&amp;AV227),AY235)</f>
        <v>13</v>
      </c>
      <c r="BA235" s="5">
        <f ca="1">COUNTIFS(INDIRECT(AV228&amp;AV226):INDIRECT(AV228&amp;AV227),AY235,INDIRECT(AV229&amp;AV226):INDIRECT(AV229&amp;AV227),"Iya")</f>
        <v>6</v>
      </c>
      <c r="BB235" s="5">
        <f ca="1">COUNTIFS(INDIRECT(AV228&amp;AV226):INDIRECT(AV228&amp;AV227),AY235,INDIRECT(AV229&amp;AV226):INDIRECT(AV229&amp;AV227),"Tidak")</f>
        <v>7</v>
      </c>
      <c r="BC235" s="6">
        <f t="shared" ca="1" si="111"/>
        <v>0.99572745208492741</v>
      </c>
      <c r="BD235" s="45">
        <f ca="1">BC227-(((AZ235/AZ227)*BC235)+((AZ236/AZ227)*BC236))</f>
        <v>1.8367058284110782E-2</v>
      </c>
    </row>
    <row r="236" spans="48:56" x14ac:dyDescent="0.25">
      <c r="AX236" s="5"/>
      <c r="AY236" s="5" t="str">
        <f ca="1">CONCATENATE("&gt;",INDIRECT(AV230&amp;8))</f>
        <v>&gt;3</v>
      </c>
      <c r="AZ236" s="5">
        <f ca="1">COUNTIF(INDIRECT(AV228&amp;AV226):INDIRECT(AV228&amp;AV227),AY236)</f>
        <v>8</v>
      </c>
      <c r="BA236" s="5">
        <f ca="1">COUNTIFS(INDIRECT(AV228&amp;AV226):INDIRECT(AV228&amp;AV227),AY236,INDIRECT(AV229&amp;AV226):INDIRECT(AV229&amp;AV227),"Iya")</f>
        <v>5</v>
      </c>
      <c r="BB236" s="5">
        <f ca="1">COUNTIFS(INDIRECT(AV228&amp;AV226):INDIRECT(AV228&amp;AV227),AY236,INDIRECT(AV229&amp;AV226):INDIRECT(AV229&amp;AV227),"Tidak")</f>
        <v>3</v>
      </c>
      <c r="BC236" s="6">
        <f t="shared" ca="1" si="111"/>
        <v>0.95443400292496372</v>
      </c>
      <c r="BD236" s="45"/>
    </row>
    <row r="237" spans="48:56" x14ac:dyDescent="0.25">
      <c r="AX237" s="5"/>
      <c r="AY237" s="5" t="str">
        <f ca="1">CONCATENATE("&lt;=",INDIRECT(AV230&amp;10))</f>
        <v>&lt;=3</v>
      </c>
      <c r="AZ237" s="5">
        <f ca="1">COUNTIF(INDIRECT(AV228&amp;AV226):INDIRECT(AV228&amp;AV227),AY237)</f>
        <v>13</v>
      </c>
      <c r="BA237" s="5">
        <f ca="1">COUNTIFS(INDIRECT(AV228&amp;AV226):INDIRECT(AV228&amp;AV227),AY237,INDIRECT(AV229&amp;AV226):INDIRECT(AV229&amp;AV227),"Iya")</f>
        <v>6</v>
      </c>
      <c r="BB237" s="5">
        <f ca="1">COUNTIFS(INDIRECT(AV228&amp;AV226):INDIRECT(AV228&amp;AV227),AY237,INDIRECT(AV229&amp;AV226):INDIRECT(AV229&amp;AV227),"Tidak")</f>
        <v>7</v>
      </c>
      <c r="BC237" s="6">
        <f t="shared" ca="1" si="111"/>
        <v>0.99572745208492741</v>
      </c>
      <c r="BD237" s="45">
        <f ca="1">BC227-(((AZ237/AZ227)*BC237)+((AZ238/AZ227)*BC238))</f>
        <v>1.8367058284110782E-2</v>
      </c>
    </row>
    <row r="238" spans="48:56" x14ac:dyDescent="0.25">
      <c r="AX238" s="5"/>
      <c r="AY238" s="5" t="str">
        <f ca="1">CONCATENATE("&gt;",INDIRECT(AV230&amp;10))</f>
        <v>&gt;3</v>
      </c>
      <c r="AZ238" s="5">
        <f ca="1">COUNTIF(INDIRECT(AV228&amp;AV226):INDIRECT(AV228&amp;AV227),AY238)</f>
        <v>8</v>
      </c>
      <c r="BA238" s="5">
        <f ca="1">COUNTIFS(INDIRECT(AV228&amp;AV226):INDIRECT(AV228&amp;AV227),AY238,INDIRECT(AV229&amp;AV226):INDIRECT(AV229&amp;AV227),"Iya")</f>
        <v>5</v>
      </c>
      <c r="BB238" s="5">
        <f ca="1">COUNTIFS(INDIRECT(AV228&amp;AV226):INDIRECT(AV228&amp;AV227),AY238,INDIRECT(AV229&amp;AV226):INDIRECT(AV229&amp;AV227),"Tidak")</f>
        <v>3</v>
      </c>
      <c r="BC238" s="6">
        <f t="shared" ca="1" si="111"/>
        <v>0.95443400292496372</v>
      </c>
      <c r="BD238" s="45"/>
    </row>
    <row r="239" spans="48:56" x14ac:dyDescent="0.25">
      <c r="AX239" s="5"/>
      <c r="AY239" s="5" t="str">
        <f ca="1">CONCATENATE("&lt;=",INDIRECT(AV230&amp;12))</f>
        <v>&lt;=3</v>
      </c>
      <c r="AZ239" s="5">
        <f ca="1">COUNTIF(INDIRECT(AV228&amp;AV226):INDIRECT(AV228&amp;AV227),AY239)</f>
        <v>13</v>
      </c>
      <c r="BA239" s="5">
        <f ca="1">COUNTIFS(INDIRECT(AV228&amp;AV226):INDIRECT(AV228&amp;AV227),AY239,INDIRECT(AV229&amp;AV226):INDIRECT(AV229&amp;AV227),"Iya")</f>
        <v>6</v>
      </c>
      <c r="BB239" s="5">
        <f ca="1">COUNTIFS(INDIRECT(AV228&amp;AV226):INDIRECT(AV228&amp;AV227),AY239,INDIRECT(AV229&amp;AV226):INDIRECT(AV229&amp;AV227),"Tidak")</f>
        <v>7</v>
      </c>
      <c r="BC239" s="6">
        <f t="shared" ca="1" si="111"/>
        <v>0.99572745208492741</v>
      </c>
      <c r="BD239" s="45">
        <f ca="1">BC227-(((AZ239/AZ227)*BC239)+((AZ240/AZ227)*BC240))</f>
        <v>1.8367058284110782E-2</v>
      </c>
    </row>
    <row r="240" spans="48:56" x14ac:dyDescent="0.25">
      <c r="AX240" s="5"/>
      <c r="AY240" s="5" t="str">
        <f ca="1">CONCATENATE("&gt;",INDIRECT(AV230&amp;12))</f>
        <v>&gt;3</v>
      </c>
      <c r="AZ240" s="5">
        <f ca="1">COUNTIF(INDIRECT(AV228&amp;AV226):INDIRECT(AV228&amp;AV227),AY240)</f>
        <v>8</v>
      </c>
      <c r="BA240" s="5">
        <f ca="1">COUNTIFS(INDIRECT(AV228&amp;AV226):INDIRECT(AV228&amp;AV227),AY240,INDIRECT(AV229&amp;AV226):INDIRECT(AV229&amp;AV227),"Iya")</f>
        <v>5</v>
      </c>
      <c r="BB240" s="5">
        <f ca="1">COUNTIFS(INDIRECT(AV228&amp;AV226):INDIRECT(AV228&amp;AV227),AY240,INDIRECT(AV229&amp;AV226):INDIRECT(AV229&amp;AV227),"Tidak")</f>
        <v>3</v>
      </c>
      <c r="BC240" s="6">
        <f t="shared" ca="1" si="111"/>
        <v>0.95443400292496372</v>
      </c>
      <c r="BD240" s="45"/>
    </row>
    <row r="241" spans="48:56" x14ac:dyDescent="0.25">
      <c r="AX241" s="5"/>
      <c r="AY241" s="5" t="str">
        <f ca="1">CONCATENATE("&lt;=",INDIRECT(AV230&amp;14))</f>
        <v>&lt;=3,5</v>
      </c>
      <c r="AZ241" s="5">
        <f ca="1">COUNTIF(INDIRECT(AV228&amp;AV226):INDIRECT(AV228&amp;AV227),AY241)</f>
        <v>13</v>
      </c>
      <c r="BA241" s="5">
        <f ca="1">COUNTIFS(INDIRECT(AV228&amp;AV226):INDIRECT(AV228&amp;AV227),AY241,INDIRECT(AV229&amp;AV226):INDIRECT(AV229&amp;AV227),"Iya")</f>
        <v>6</v>
      </c>
      <c r="BB241" s="5">
        <f ca="1">COUNTIFS(INDIRECT(AV228&amp;AV226):INDIRECT(AV228&amp;AV227),AY241,INDIRECT(AV229&amp;AV226):INDIRECT(AV229&amp;AV227),"Tidak")</f>
        <v>7</v>
      </c>
      <c r="BC241" s="6">
        <f t="shared" ca="1" si="111"/>
        <v>0.99572745208492741</v>
      </c>
      <c r="BD241" s="45">
        <f ca="1">BC227-(((AZ241/AZ227)*BC241)+((AZ242/AZ227)*BC242))</f>
        <v>1.8367058284110782E-2</v>
      </c>
    </row>
    <row r="242" spans="48:56" x14ac:dyDescent="0.25">
      <c r="AX242" s="5"/>
      <c r="AY242" s="5" t="str">
        <f ca="1">CONCATENATE("&gt;",INDIRECT(AV230&amp;14))</f>
        <v>&gt;3,5</v>
      </c>
      <c r="AZ242" s="5">
        <f ca="1">COUNTIF(INDIRECT(AV228&amp;AV226):INDIRECT(AV228&amp;AV227),AY242)</f>
        <v>8</v>
      </c>
      <c r="BA242" s="5">
        <f ca="1">COUNTIFS(INDIRECT(AV228&amp;AV226):INDIRECT(AV228&amp;AV227),AY242,INDIRECT(AV229&amp;AV226):INDIRECT(AV229&amp;AV227),"Iya")</f>
        <v>5</v>
      </c>
      <c r="BB242" s="5">
        <f ca="1">COUNTIFS(INDIRECT(AV228&amp;AV226):INDIRECT(AV228&amp;AV227),AY242,INDIRECT(AV229&amp;AV226):INDIRECT(AV229&amp;AV227),"Tidak")</f>
        <v>3</v>
      </c>
      <c r="BC242" s="6">
        <f t="shared" ca="1" si="111"/>
        <v>0.95443400292496372</v>
      </c>
      <c r="BD242" s="45"/>
    </row>
    <row r="243" spans="48:56" x14ac:dyDescent="0.25">
      <c r="AX243" s="5"/>
      <c r="AY243" s="14" t="str">
        <f ca="1">CONCATENATE("&lt;=",INDIRECT(AV230&amp;16))</f>
        <v>&lt;=4</v>
      </c>
      <c r="AZ243" s="14">
        <f ca="1">COUNTIF(INDIRECT(AV228&amp;AV226):INDIRECT(AV228&amp;AV227),AY243)</f>
        <v>19</v>
      </c>
      <c r="BA243" s="14">
        <f ca="1">COUNTIFS(INDIRECT(AV228&amp;AV226):INDIRECT(AV228&amp;AV227),AY243,INDIRECT(AV229&amp;AV226):INDIRECT(AV229&amp;AV227),"Iya")</f>
        <v>9</v>
      </c>
      <c r="BB243" s="14">
        <f ca="1">COUNTIFS(INDIRECT(AV228&amp;AV226):INDIRECT(AV228&amp;AV227),AY243,INDIRECT(AV229&amp;AV226):INDIRECT(AV229&amp;AV227),"Tidak")</f>
        <v>10</v>
      </c>
      <c r="BC243" s="6">
        <f t="shared" ca="1" si="111"/>
        <v>0.99800088387229779</v>
      </c>
      <c r="BD243" s="49">
        <f ca="1">BC227-(((AZ243/AZ227)*BC243)+((AZ244/AZ227)*BC244))</f>
        <v>9.5410491947449327E-2</v>
      </c>
    </row>
    <row r="244" spans="48:56" x14ac:dyDescent="0.25">
      <c r="AX244" s="5"/>
      <c r="AY244" s="14" t="str">
        <f ca="1">CONCATENATE("&gt;",INDIRECT(AV230&amp;16))</f>
        <v>&gt;4</v>
      </c>
      <c r="AZ244" s="14">
        <f ca="1">COUNTIF(INDIRECT(AV228&amp;AV226):INDIRECT(AV228&amp;AV227),AY244)</f>
        <v>2</v>
      </c>
      <c r="BA244" s="14">
        <f ca="1">COUNTIFS(INDIRECT(AV228&amp;AV226):INDIRECT(AV228&amp;AV227),AY244,INDIRECT(AV229&amp;AV226):INDIRECT(AV229&amp;AV227),"Iya")</f>
        <v>2</v>
      </c>
      <c r="BB244" s="14">
        <f ca="1">COUNTIFS(INDIRECT(AV228&amp;AV226):INDIRECT(AV228&amp;AV227),AY244,INDIRECT(AV229&amp;AV226):INDIRECT(AV229&amp;AV227),"Tidak")</f>
        <v>0</v>
      </c>
      <c r="BC244" s="6">
        <v>0</v>
      </c>
      <c r="BD244" s="49"/>
    </row>
    <row r="245" spans="48:56" x14ac:dyDescent="0.25">
      <c r="AX245" s="5"/>
      <c r="AY245" s="5" t="str">
        <f ca="1">CONCATENATE("&lt;=",INDIRECT(AV230&amp;18))</f>
        <v>&lt;=4</v>
      </c>
      <c r="AZ245" s="5">
        <f ca="1">COUNTIF(INDIRECT(AV228&amp;AV226):INDIRECT(AV228&amp;AV227),AY245)</f>
        <v>19</v>
      </c>
      <c r="BA245" s="5">
        <f ca="1">COUNTIFS(INDIRECT(AV228&amp;AV226):INDIRECT(AV228&amp;AV227),AY245,INDIRECT(AV229&amp;AV226):INDIRECT(AV229&amp;AV227),"Iya")</f>
        <v>9</v>
      </c>
      <c r="BB245" s="5">
        <f ca="1">COUNTIFS(INDIRECT(AV228&amp;AV226):INDIRECT(AV228&amp;AV227),AY245,INDIRECT(AV229&amp;AV226):INDIRECT(AV229&amp;AV227),"Tidak")</f>
        <v>10</v>
      </c>
      <c r="BC245" s="6">
        <f t="shared" ca="1" si="111"/>
        <v>0.99800088387229779</v>
      </c>
      <c r="BD245" s="45">
        <f ca="1">BC227-(((AZ245/AZ227)*BC245)+((AZ246/AZ227)*BC246))</f>
        <v>9.5410491947449327E-2</v>
      </c>
    </row>
    <row r="246" spans="48:56" x14ac:dyDescent="0.25">
      <c r="AX246" s="5"/>
      <c r="AY246" s="5" t="str">
        <f ca="1">CONCATENATE("&gt;",INDIRECT(AV230&amp;18))</f>
        <v>&gt;4</v>
      </c>
      <c r="AZ246" s="5">
        <f ca="1">COUNTIF(INDIRECT(AV228&amp;AV226):INDIRECT(AV228&amp;AV227),AY246)</f>
        <v>2</v>
      </c>
      <c r="BA246" s="5">
        <f ca="1">COUNTIFS(INDIRECT(AV228&amp;AV226):INDIRECT(AV228&amp;AV227),AY246,INDIRECT(AV229&amp;AV226):INDIRECT(AV229&amp;AV227),"Iya")</f>
        <v>2</v>
      </c>
      <c r="BB246" s="5">
        <f ca="1">COUNTIFS(INDIRECT(AV228&amp;AV226):INDIRECT(AV228&amp;AV227),AY246,INDIRECT(AV229&amp;AV226):INDIRECT(AV229&amp;AV227),"Tidak")</f>
        <v>0</v>
      </c>
      <c r="BC246" s="6">
        <v>0</v>
      </c>
      <c r="BD246" s="45"/>
    </row>
    <row r="247" spans="48:56" x14ac:dyDescent="0.25">
      <c r="AX247" s="5"/>
      <c r="AY247" s="9" t="str">
        <f ca="1">CONCATENATE("&lt;=",INDIRECT(AV230&amp;20))</f>
        <v>&lt;=4,5</v>
      </c>
      <c r="AZ247" s="5">
        <f ca="1">COUNTIF(INDIRECT(AV228&amp;AV226):INDIRECT(AV228&amp;AV227),AY247)</f>
        <v>19</v>
      </c>
      <c r="BA247" s="5">
        <f ca="1">COUNTIFS(INDIRECT(AV228&amp;AV226):INDIRECT(AV228&amp;AV227),AY247,INDIRECT(AV229&amp;AV226):INDIRECT(AV229&amp;AV227),"Iya")</f>
        <v>9</v>
      </c>
      <c r="BB247" s="5">
        <f ca="1">COUNTIFS(INDIRECT(AV228&amp;AV226):INDIRECT(AV228&amp;AV227),AY247,INDIRECT(AV229&amp;AV226):INDIRECT(AV229&amp;AV227),"Tidak")</f>
        <v>10</v>
      </c>
      <c r="BC247" s="6">
        <f t="shared" ca="1" si="111"/>
        <v>0.99800088387229779</v>
      </c>
      <c r="BD247" s="43">
        <f ca="1">BC227-(((AZ247/AZ227)*BC247)+((AZ248/AZ227)*BC248))</f>
        <v>9.5410491947449327E-2</v>
      </c>
    </row>
    <row r="248" spans="48:56" x14ac:dyDescent="0.25">
      <c r="AX248" s="5"/>
      <c r="AY248" s="9" t="str">
        <f ca="1">CONCATENATE("&gt;",INDIRECT(AV230&amp;20))</f>
        <v>&gt;4,5</v>
      </c>
      <c r="AZ248" s="5">
        <f ca="1">COUNTIF(INDIRECT(AV228&amp;AV226):INDIRECT(AV228&amp;AV227),AY248)</f>
        <v>2</v>
      </c>
      <c r="BA248" s="5">
        <f ca="1">COUNTIFS(INDIRECT(AV228&amp;AV226):INDIRECT(AV228&amp;AV227),AY248,INDIRECT(AV229&amp;AV226):INDIRECT(AV229&amp;AV227),"Iya")</f>
        <v>2</v>
      </c>
      <c r="BB248" s="5">
        <f ca="1">COUNTIFS(INDIRECT(AV228&amp;AV226):INDIRECT(AV228&amp;AV227),AY248,INDIRECT(AV229&amp;AV226):INDIRECT(AV229&amp;AV227),"Tidak")</f>
        <v>0</v>
      </c>
      <c r="BC248" s="6">
        <v>0</v>
      </c>
      <c r="BD248" s="43"/>
    </row>
    <row r="249" spans="48:56" x14ac:dyDescent="0.25">
      <c r="AX249" s="5"/>
      <c r="AY249" s="5" t="str">
        <f ca="1">CONCATENATE("&lt;=",INDIRECT(AV230&amp;22))</f>
        <v>&lt;=6</v>
      </c>
      <c r="AZ249" s="5">
        <f ca="1">COUNTIF(INDIRECT(AV228&amp;AV226):INDIRECT(AV228&amp;AV227),AY249)</f>
        <v>21</v>
      </c>
      <c r="BA249" s="5">
        <f ca="1">COUNTIFS(INDIRECT(AV228&amp;AV226):INDIRECT(AV228&amp;AV227),AY249,INDIRECT(AV229&amp;AV226):INDIRECT(AV229&amp;AV227),"Iya")</f>
        <v>11</v>
      </c>
      <c r="BB249" s="5">
        <f ca="1">COUNTIFS(INDIRECT(AV228&amp;AV226):INDIRECT(AV228&amp;AV227),AY249,INDIRECT(AV229&amp;AV226):INDIRECT(AV229&amp;AV227),"Tidak")</f>
        <v>10</v>
      </c>
      <c r="BC249" s="6">
        <f t="shared" ca="1" si="111"/>
        <v>0.99836367259381398</v>
      </c>
      <c r="BD249" s="45">
        <f ca="1">BC227-(((AZ249/AZ227)*BC249)+((AZ250/AZ227)*BC250))</f>
        <v>0</v>
      </c>
    </row>
    <row r="250" spans="48:56" x14ac:dyDescent="0.25">
      <c r="AX250" s="5"/>
      <c r="AY250" s="5" t="str">
        <f ca="1">CONCATENATE("&gt;",INDIRECT(AV230&amp;22))</f>
        <v>&gt;6</v>
      </c>
      <c r="AZ250" s="5">
        <f ca="1">COUNTIF(INDIRECT(AV228&amp;AV226):INDIRECT(AV228&amp;AV227),AY250)</f>
        <v>0</v>
      </c>
      <c r="BA250" s="5">
        <f ca="1">COUNTIFS(INDIRECT(AV228&amp;AV226):INDIRECT(AV228&amp;AV227),AY250,INDIRECT(AV229&amp;AV226):INDIRECT(AV229&amp;AV227),"Iya")</f>
        <v>0</v>
      </c>
      <c r="BB250" s="5">
        <f ca="1">COUNTIFS(INDIRECT(AV228&amp;AV226):INDIRECT(AV228&amp;AV227),AY250,INDIRECT(AV229&amp;AV226):INDIRECT(AV229&amp;AV227),"Tidak")</f>
        <v>0</v>
      </c>
      <c r="BC250" s="6">
        <v>0</v>
      </c>
      <c r="BD250" s="45"/>
    </row>
    <row r="251" spans="48:56" x14ac:dyDescent="0.25">
      <c r="AV251" s="8">
        <f>AV226</f>
        <v>2</v>
      </c>
      <c r="AW251" s="3" t="s">
        <v>37</v>
      </c>
      <c r="AX251" s="3"/>
      <c r="AY251" s="3"/>
      <c r="AZ251" s="3" t="s">
        <v>16</v>
      </c>
      <c r="BA251" s="3" t="s">
        <v>17</v>
      </c>
      <c r="BB251" s="3" t="s">
        <v>18</v>
      </c>
      <c r="BC251" s="3" t="s">
        <v>19</v>
      </c>
      <c r="BD251" s="3" t="s">
        <v>20</v>
      </c>
    </row>
    <row r="252" spans="48:56" x14ac:dyDescent="0.25">
      <c r="AV252" s="8">
        <f>AV227</f>
        <v>22</v>
      </c>
      <c r="AW252">
        <f>AW227+1</f>
        <v>11</v>
      </c>
      <c r="AX252" s="5" t="s">
        <v>21</v>
      </c>
      <c r="AY252" s="5"/>
      <c r="AZ252" s="5">
        <f ca="1">COUNTA(INDIRECT(AV253&amp;AV251):INDIRECT(AV253&amp;AV252))</f>
        <v>21</v>
      </c>
      <c r="BA252" s="5">
        <f ca="1">COUNTIF(INDIRECT(AV254&amp;AV251):INDIRECT(AV254&amp;AV252),"Iya")</f>
        <v>11</v>
      </c>
      <c r="BB252" s="5">
        <f ca="1">COUNTIF(INDIRECT(AV254&amp;AV251):INDIRECT(AV254&amp;AV252),"Tidak")</f>
        <v>10</v>
      </c>
      <c r="BC252" s="6">
        <f ca="1">-(((BA252/AZ252)*IMLOG2(BA252/AZ252))+((BB252/AZ252)*IMLOG2(BB252/AZ252)))</f>
        <v>0.99836367259381398</v>
      </c>
      <c r="BD252" s="5"/>
    </row>
    <row r="253" spans="48:56" x14ac:dyDescent="0.25">
      <c r="AV253" s="8" t="s">
        <v>48</v>
      </c>
      <c r="AX253" s="9" t="str">
        <f ca="1">INDIRECT(AV253&amp;1)</f>
        <v>Tahun Masuk</v>
      </c>
      <c r="AY253" s="5"/>
      <c r="AZ253" s="5"/>
      <c r="BA253" s="5"/>
      <c r="BB253" s="5"/>
      <c r="BC253" s="6"/>
      <c r="BD253" s="6"/>
    </row>
    <row r="254" spans="48:56" x14ac:dyDescent="0.25">
      <c r="AV254" s="8" t="s">
        <v>49</v>
      </c>
      <c r="AX254" s="5"/>
      <c r="AY254" s="9" t="str">
        <f ca="1">CONCATENATE("&lt;=",INDIRECT(AV255&amp;2))</f>
        <v>&lt;=2015,5</v>
      </c>
      <c r="AZ254" s="5">
        <f ca="1">COUNTIF(INDIRECT(AV253&amp;AV251):INDIRECT(AV253&amp;AV252),AY254)</f>
        <v>1</v>
      </c>
      <c r="BA254" s="5">
        <f ca="1">COUNTIFS(INDIRECT(AV253&amp;AV251):INDIRECT(AV253&amp;AV252),AY254,INDIRECT(AV254&amp;AV251):INDIRECT(AV254&amp;AV252),"Iya")</f>
        <v>0</v>
      </c>
      <c r="BB254" s="5">
        <f ca="1">COUNTIFS(INDIRECT(AV253&amp;AV251):INDIRECT(AV253&amp;AV252),AY254,INDIRECT(AV254&amp;AV251):INDIRECT(AV254&amp;AV252),"Tidak")</f>
        <v>1</v>
      </c>
      <c r="BC254" s="6">
        <v>0</v>
      </c>
      <c r="BD254" s="43">
        <f ca="1">BC252-(((AZ254/AZ252)*BC254)+((AZ255/AZ252)*BC255))</f>
        <v>5.2864192605425186E-2</v>
      </c>
    </row>
    <row r="255" spans="48:56" x14ac:dyDescent="0.25">
      <c r="AV255" s="8" t="s">
        <v>50</v>
      </c>
      <c r="AX255" s="5"/>
      <c r="AY255" s="9" t="str">
        <f ca="1">CONCATENATE("&gt;",INDIRECT(AV255&amp;2))</f>
        <v>&gt;2015,5</v>
      </c>
      <c r="AZ255" s="5">
        <f ca="1">COUNTIF(INDIRECT(AV253&amp;AV251):INDIRECT(AV253&amp;AV252),AY255)</f>
        <v>20</v>
      </c>
      <c r="BA255" s="5">
        <f ca="1">COUNTIFS(INDIRECT(AV253&amp;AV251):INDIRECT(AV253&amp;AV252),AY255,INDIRECT(AV254&amp;AV251):INDIRECT(AV254&amp;AV252),"Iya")</f>
        <v>11</v>
      </c>
      <c r="BB255" s="5">
        <f ca="1">COUNTIFS(INDIRECT(AV253&amp;AV251):INDIRECT(AV253&amp;AV252),AY255,INDIRECT(AV254&amp;AV251):INDIRECT(AV254&amp;AV252),"Tidak")</f>
        <v>9</v>
      </c>
      <c r="BC255" s="6">
        <f t="shared" ref="BC255:BC274" ca="1" si="112">-(((BA255/AZ255)*IMLOG2(BA255/AZ255))+((BB255/AZ255)*IMLOG2(BB255/AZ255)))</f>
        <v>0.99277445398780828</v>
      </c>
      <c r="BD255" s="43"/>
    </row>
    <row r="256" spans="48:56" x14ac:dyDescent="0.25">
      <c r="AV256" s="10">
        <f ca="1">MAX(BD254:BD275)</f>
        <v>5.2864192605425186E-2</v>
      </c>
      <c r="AX256" s="5"/>
      <c r="AY256" s="5" t="str">
        <f ca="1">CONCATENATE("&lt;=",INDIRECT(AV255&amp;4))</f>
        <v>&lt;=2016,5</v>
      </c>
      <c r="AZ256" s="5">
        <f ca="1">COUNTIF(INDIRECT(AV253&amp;AV251):INDIRECT(AV253&amp;AV252),AY256)</f>
        <v>3</v>
      </c>
      <c r="BA256" s="5">
        <f ca="1">COUNTIFS(INDIRECT(AV253&amp;AV251):INDIRECT(AV253&amp;AV252),AY256,INDIRECT(AV254&amp;AV251):INDIRECT(AV254&amp;AV252),"Iya")</f>
        <v>1</v>
      </c>
      <c r="BB256" s="5">
        <f ca="1">COUNTIFS(INDIRECT(AV253&amp;AV251):INDIRECT(AV253&amp;AV252),AY256,INDIRECT(AV254&amp;AV251):INDIRECT(AV254&amp;AV252),"Tidak")</f>
        <v>2</v>
      </c>
      <c r="BC256" s="6">
        <f t="shared" ca="1" si="112"/>
        <v>0.91829583405449056</v>
      </c>
      <c r="BD256" s="45">
        <f ca="1">BC252-(((AZ256/AZ252)*BC256)+((AZ257/AZ252)*BC257))</f>
        <v>1.7684787867554452E-2</v>
      </c>
    </row>
    <row r="257" spans="50:56" x14ac:dyDescent="0.25">
      <c r="AX257" s="5"/>
      <c r="AY257" s="5" t="str">
        <f ca="1">CONCATENATE("&gt;",INDIRECT(AV255&amp;4))</f>
        <v>&gt;2016,5</v>
      </c>
      <c r="AZ257" s="5">
        <f ca="1">COUNTIF(INDIRECT(AV253&amp;AV251):INDIRECT(AV253&amp;AV252),AY257)</f>
        <v>18</v>
      </c>
      <c r="BA257" s="5">
        <f ca="1">COUNTIFS(INDIRECT(AV253&amp;AV251):INDIRECT(AV253&amp;AV252),AY257,INDIRECT(AV254&amp;AV251):INDIRECT(AV254&amp;AV252),"Iya")</f>
        <v>10</v>
      </c>
      <c r="BB257" s="5">
        <f ca="1">COUNTIFS(INDIRECT(AV253&amp;AV251):INDIRECT(AV253&amp;AV252),AY257,INDIRECT(AV254&amp;AV251):INDIRECT(AV254&amp;AV252),"Tidak")</f>
        <v>8</v>
      </c>
      <c r="BC257" s="6">
        <f t="shared" ca="1" si="112"/>
        <v>0.99107605983822111</v>
      </c>
      <c r="BD257" s="45"/>
    </row>
    <row r="258" spans="50:56" x14ac:dyDescent="0.25">
      <c r="AX258" s="5"/>
      <c r="AY258" s="5" t="str">
        <f ca="1">CONCATENATE("&lt;=",INDIRECT(AV255&amp;6))</f>
        <v>&lt;=2017</v>
      </c>
      <c r="AZ258" s="5">
        <f ca="1">COUNTIF(INDIRECT(AV253&amp;AV251):INDIRECT(AV253&amp;AV252),AY258)</f>
        <v>14</v>
      </c>
      <c r="BA258" s="5">
        <f ca="1">COUNTIFS(INDIRECT(AV253&amp;AV251):INDIRECT(AV253&amp;AV252),AY258,INDIRECT(AV254&amp;AV251):INDIRECT(AV254&amp;AV252),"Iya")</f>
        <v>8</v>
      </c>
      <c r="BB258" s="5">
        <f ca="1">COUNTIFS(INDIRECT(AV253&amp;AV251):INDIRECT(AV253&amp;AV252),AY258,INDIRECT(AV254&amp;AV251):INDIRECT(AV254&amp;AV252),"Tidak")</f>
        <v>6</v>
      </c>
      <c r="BC258" s="6">
        <f t="shared" ca="1" si="112"/>
        <v>0.9852281360342523</v>
      </c>
      <c r="BD258" s="45">
        <f ca="1">BC252-(((AZ258/AZ252)*BC258)+((AZ259/AZ252)*BC259))</f>
        <v>1.3135536559561789E-2</v>
      </c>
    </row>
    <row r="259" spans="50:56" x14ac:dyDescent="0.25">
      <c r="AX259" s="5"/>
      <c r="AY259" s="5" t="str">
        <f ca="1">CONCATENATE("&gt;",INDIRECT(AV255&amp;6))</f>
        <v>&gt;2017</v>
      </c>
      <c r="AZ259" s="5">
        <f ca="1">COUNTIF(INDIRECT(AV253&amp;AV251):INDIRECT(AV253&amp;AV252),AY259)</f>
        <v>7</v>
      </c>
      <c r="BA259" s="5">
        <f ca="1">COUNTIFS(INDIRECT(AV253&amp;AV251):INDIRECT(AV253&amp;AV252),AY259,INDIRECT(AV254&amp;AV251):INDIRECT(AV254&amp;AV252),"Iya")</f>
        <v>3</v>
      </c>
      <c r="BB259" s="5">
        <f ca="1">COUNTIFS(INDIRECT(AV253&amp;AV251):INDIRECT(AV253&amp;AV252),AY259,INDIRECT(AV254&amp;AV251):INDIRECT(AV254&amp;AV252),"Tidak")</f>
        <v>4</v>
      </c>
      <c r="BC259" s="6">
        <f t="shared" ca="1" si="112"/>
        <v>0.9852281360342523</v>
      </c>
      <c r="BD259" s="45"/>
    </row>
    <row r="260" spans="50:56" x14ac:dyDescent="0.25">
      <c r="AX260" s="5"/>
      <c r="AY260" s="5" t="str">
        <f ca="1">CONCATENATE("&lt;=",INDIRECT(AV255&amp;8))</f>
        <v>&lt;=2017</v>
      </c>
      <c r="AZ260" s="5">
        <f ca="1">COUNTIF(INDIRECT(AV253&amp;AV251):INDIRECT(AV253&amp;AV252),AY260)</f>
        <v>14</v>
      </c>
      <c r="BA260" s="5">
        <f ca="1">COUNTIFS(INDIRECT(AV253&amp;AV251):INDIRECT(AV253&amp;AV252),AY260,INDIRECT(AV254&amp;AV251):INDIRECT(AV254&amp;AV252),"Iya")</f>
        <v>8</v>
      </c>
      <c r="BB260" s="5">
        <f ca="1">COUNTIFS(INDIRECT(AV253&amp;AV251):INDIRECT(AV253&amp;AV252),AY260,INDIRECT(AV254&amp;AV251):INDIRECT(AV254&amp;AV252),"Tidak")</f>
        <v>6</v>
      </c>
      <c r="BC260" s="6">
        <f t="shared" ca="1" si="112"/>
        <v>0.9852281360342523</v>
      </c>
      <c r="BD260" s="45">
        <f ca="1">BC252-(((AZ260/AZ252)*BC260)+((AZ261/AZ252)*BC261))</f>
        <v>1.3135536559561789E-2</v>
      </c>
    </row>
    <row r="261" spans="50:56" x14ac:dyDescent="0.25">
      <c r="AX261" s="5"/>
      <c r="AY261" s="5" t="str">
        <f ca="1">CONCATENATE("&gt;",INDIRECT(AV255&amp;8))</f>
        <v>&gt;2017</v>
      </c>
      <c r="AZ261" s="5">
        <f ca="1">COUNTIF(INDIRECT(AV253&amp;AV251):INDIRECT(AV253&amp;AV252),AY261)</f>
        <v>7</v>
      </c>
      <c r="BA261" s="5">
        <f ca="1">COUNTIFS(INDIRECT(AV253&amp;AV251):INDIRECT(AV253&amp;AV252),AY261,INDIRECT(AV254&amp;AV251):INDIRECT(AV254&amp;AV252),"Iya")</f>
        <v>3</v>
      </c>
      <c r="BB261" s="5">
        <f ca="1">COUNTIFS(INDIRECT(AV253&amp;AV251):INDIRECT(AV253&amp;AV252),AY261,INDIRECT(AV254&amp;AV251):INDIRECT(AV254&amp;AV252),"Tidak")</f>
        <v>4</v>
      </c>
      <c r="BC261" s="6">
        <f t="shared" ca="1" si="112"/>
        <v>0.9852281360342523</v>
      </c>
      <c r="BD261" s="45"/>
    </row>
    <row r="262" spans="50:56" x14ac:dyDescent="0.25">
      <c r="AX262" s="5"/>
      <c r="AY262" s="5" t="str">
        <f ca="1">CONCATENATE("&lt;=",INDIRECT(AV255&amp;10))</f>
        <v>&lt;=2017</v>
      </c>
      <c r="AZ262" s="5">
        <f ca="1">COUNTIF(INDIRECT(AV253&amp;AV251):INDIRECT(AV253&amp;AV252),AY262)</f>
        <v>14</v>
      </c>
      <c r="BA262" s="5">
        <f ca="1">COUNTIFS(INDIRECT(AV253&amp;AV251):INDIRECT(AV253&amp;AV252),AY262,INDIRECT(AV254&amp;AV251):INDIRECT(AV254&amp;AV252),"Iya")</f>
        <v>8</v>
      </c>
      <c r="BB262" s="5">
        <f ca="1">COUNTIFS(INDIRECT(AV253&amp;AV251):INDIRECT(AV253&amp;AV252),AY262,INDIRECT(AV254&amp;AV251):INDIRECT(AV254&amp;AV252),"Tidak")</f>
        <v>6</v>
      </c>
      <c r="BC262" s="6">
        <f t="shared" ca="1" si="112"/>
        <v>0.9852281360342523</v>
      </c>
      <c r="BD262" s="45">
        <f ca="1">BC252-(((AZ262/AZ252)*BC262)+((AZ263/AZ252)*BC263))</f>
        <v>1.3135536559561789E-2</v>
      </c>
    </row>
    <row r="263" spans="50:56" x14ac:dyDescent="0.25">
      <c r="AX263" s="5"/>
      <c r="AY263" s="5" t="str">
        <f ca="1">CONCATENATE("&gt;",INDIRECT(AV255&amp;10))</f>
        <v>&gt;2017</v>
      </c>
      <c r="AZ263" s="5">
        <f ca="1">COUNTIF(INDIRECT(AV253&amp;AV251):INDIRECT(AV253&amp;AV252),AY263)</f>
        <v>7</v>
      </c>
      <c r="BA263" s="5">
        <f ca="1">COUNTIFS(INDIRECT(AV253&amp;AV251):INDIRECT(AV253&amp;AV252),AY263,INDIRECT(AV254&amp;AV251):INDIRECT(AV254&amp;AV252),"Iya")</f>
        <v>3</v>
      </c>
      <c r="BB263" s="5">
        <f ca="1">COUNTIFS(INDIRECT(AV253&amp;AV251):INDIRECT(AV253&amp;AV252),AY263,INDIRECT(AV254&amp;AV251):INDIRECT(AV254&amp;AV252),"Tidak")</f>
        <v>4</v>
      </c>
      <c r="BC263" s="6">
        <f t="shared" ca="1" si="112"/>
        <v>0.9852281360342523</v>
      </c>
      <c r="BD263" s="45"/>
    </row>
    <row r="264" spans="50:56" x14ac:dyDescent="0.25">
      <c r="AX264" s="5"/>
      <c r="AY264" s="5" t="str">
        <f ca="1">CONCATENATE("&lt;=",INDIRECT(AV255&amp;12))</f>
        <v>&lt;=2017</v>
      </c>
      <c r="AZ264" s="5">
        <f ca="1">COUNTIF(INDIRECT(AV253&amp;AV251):INDIRECT(AV253&amp;AV252),AY264)</f>
        <v>14</v>
      </c>
      <c r="BA264" s="5">
        <f ca="1">COUNTIFS(INDIRECT(AV253&amp;AV251):INDIRECT(AV253&amp;AV252),AY264,INDIRECT(AV254&amp;AV251):INDIRECT(AV254&amp;AV252),"Iya")</f>
        <v>8</v>
      </c>
      <c r="BB264" s="5">
        <f ca="1">COUNTIFS(INDIRECT(AV253&amp;AV251):INDIRECT(AV253&amp;AV252),AY264,INDIRECT(AV254&amp;AV251):INDIRECT(AV254&amp;AV252),"Tidak")</f>
        <v>6</v>
      </c>
      <c r="BC264" s="6">
        <f t="shared" ca="1" si="112"/>
        <v>0.9852281360342523</v>
      </c>
      <c r="BD264" s="45">
        <f ca="1">BC252-(((AZ264/AZ252)*BC264)+((AZ265/AZ252)*BC265))</f>
        <v>1.3135536559561789E-2</v>
      </c>
    </row>
    <row r="265" spans="50:56" x14ac:dyDescent="0.25">
      <c r="AX265" s="5"/>
      <c r="AY265" s="5" t="str">
        <f ca="1">CONCATENATE("&gt;",INDIRECT(AV255&amp;12))</f>
        <v>&gt;2017</v>
      </c>
      <c r="AZ265" s="5">
        <f ca="1">COUNTIF(INDIRECT(AV253&amp;AV251):INDIRECT(AV253&amp;AV252),AY265)</f>
        <v>7</v>
      </c>
      <c r="BA265" s="5">
        <f ca="1">COUNTIFS(INDIRECT(AV253&amp;AV251):INDIRECT(AV253&amp;AV252),AY265,INDIRECT(AV254&amp;AV251):INDIRECT(AV254&amp;AV252),"Iya")</f>
        <v>3</v>
      </c>
      <c r="BB265" s="5">
        <f ca="1">COUNTIFS(INDIRECT(AV253&amp;AV251):INDIRECT(AV253&amp;AV252),AY265,INDIRECT(AV254&amp;AV251):INDIRECT(AV254&amp;AV252),"Tidak")</f>
        <v>4</v>
      </c>
      <c r="BC265" s="6">
        <f t="shared" ca="1" si="112"/>
        <v>0.9852281360342523</v>
      </c>
      <c r="BD265" s="45"/>
    </row>
    <row r="266" spans="50:56" x14ac:dyDescent="0.25">
      <c r="AX266" s="5"/>
      <c r="AY266" s="5" t="str">
        <f ca="1">CONCATENATE("&lt;=",INDIRECT(AV255&amp;14))</f>
        <v>&lt;=2017</v>
      </c>
      <c r="AZ266" s="5">
        <f ca="1">COUNTIF(INDIRECT(AV253&amp;AV251):INDIRECT(AV253&amp;AV252),AY266)</f>
        <v>14</v>
      </c>
      <c r="BA266" s="5">
        <f ca="1">COUNTIFS(INDIRECT(AV253&amp;AV251):INDIRECT(AV253&amp;AV252),AY266,INDIRECT(AV254&amp;AV251):INDIRECT(AV254&amp;AV252),"Iya")</f>
        <v>8</v>
      </c>
      <c r="BB266" s="5">
        <f ca="1">COUNTIFS(INDIRECT(AV253&amp;AV251):INDIRECT(AV253&amp;AV252),AY266,INDIRECT(AV254&amp;AV251):INDIRECT(AV254&amp;AV252),"Tidak")</f>
        <v>6</v>
      </c>
      <c r="BC266" s="6">
        <f t="shared" ca="1" si="112"/>
        <v>0.9852281360342523</v>
      </c>
      <c r="BD266" s="45">
        <f ca="1">BC252-(((AZ266/AZ252)*BC266)+((AZ267/AZ252)*BC267))</f>
        <v>1.3135536559561789E-2</v>
      </c>
    </row>
    <row r="267" spans="50:56" x14ac:dyDescent="0.25">
      <c r="AX267" s="5"/>
      <c r="AY267" s="5" t="str">
        <f ca="1">CONCATENATE("&gt;",INDIRECT(AV255&amp;14))</f>
        <v>&gt;2017</v>
      </c>
      <c r="AZ267" s="5">
        <f ca="1">COUNTIF(INDIRECT(AV253&amp;AV251):INDIRECT(AV253&amp;AV252),AY267)</f>
        <v>7</v>
      </c>
      <c r="BA267" s="5">
        <f ca="1">COUNTIFS(INDIRECT(AV253&amp;AV251):INDIRECT(AV253&amp;AV252),AY267,INDIRECT(AV254&amp;AV251):INDIRECT(AV254&amp;AV252),"Iya")</f>
        <v>3</v>
      </c>
      <c r="BB267" s="5">
        <f ca="1">COUNTIFS(INDIRECT(AV253&amp;AV251):INDIRECT(AV253&amp;AV252),AY267,INDIRECT(AV254&amp;AV251):INDIRECT(AV254&amp;AV252),"Tidak")</f>
        <v>4</v>
      </c>
      <c r="BC267" s="6">
        <f t="shared" ca="1" si="112"/>
        <v>0.9852281360342523</v>
      </c>
      <c r="BD267" s="45"/>
    </row>
    <row r="268" spans="50:56" x14ac:dyDescent="0.25">
      <c r="AX268" s="5"/>
      <c r="AY268" s="14" t="str">
        <f ca="1">CONCATENATE("&lt;=",INDIRECT(AV255&amp;16))</f>
        <v>&lt;=2018</v>
      </c>
      <c r="AZ268" s="14">
        <f ca="1">COUNTIF(INDIRECT(AV253&amp;AV251):INDIRECT(AV253&amp;AV252),AY268)</f>
        <v>21</v>
      </c>
      <c r="BA268" s="14">
        <f ca="1">COUNTIFS(INDIRECT(AV253&amp;AV251):INDIRECT(AV253&amp;AV252),AY268,INDIRECT(AV254&amp;AV251):INDIRECT(AV254&amp;AV252),"Iya")</f>
        <v>11</v>
      </c>
      <c r="BB268" s="14">
        <f ca="1">COUNTIFS(INDIRECT(AV253&amp;AV251):INDIRECT(AV253&amp;AV252),AY268,INDIRECT(AV254&amp;AV251):INDIRECT(AV254&amp;AV252),"Tidak")</f>
        <v>10</v>
      </c>
      <c r="BC268" s="6">
        <f t="shared" ca="1" si="112"/>
        <v>0.99836367259381398</v>
      </c>
      <c r="BD268" s="49">
        <f ca="1">BC252-(((AZ268/AZ252)*BC268)+((AZ269/AZ252)*BC269))</f>
        <v>0</v>
      </c>
    </row>
    <row r="269" spans="50:56" x14ac:dyDescent="0.25">
      <c r="AX269" s="5"/>
      <c r="AY269" s="14" t="str">
        <f ca="1">CONCATENATE("&gt;",INDIRECT(AV255&amp;16))</f>
        <v>&gt;2018</v>
      </c>
      <c r="AZ269" s="14">
        <f ca="1">COUNTIF(INDIRECT(AV253&amp;AV251):INDIRECT(AV253&amp;AV252),AY269)</f>
        <v>0</v>
      </c>
      <c r="BA269" s="14">
        <f ca="1">COUNTIFS(INDIRECT(AV253&amp;AV251):INDIRECT(AV253&amp;AV252),AY269,INDIRECT(AV254&amp;AV251):INDIRECT(AV254&amp;AV252),"Iya")</f>
        <v>0</v>
      </c>
      <c r="BB269" s="14">
        <f ca="1">COUNTIFS(INDIRECT(AV253&amp;AV251):INDIRECT(AV253&amp;AV252),AY269,INDIRECT(AV254&amp;AV251):INDIRECT(AV254&amp;AV252),"Tidak")</f>
        <v>0</v>
      </c>
      <c r="BC269" s="6">
        <v>0</v>
      </c>
      <c r="BD269" s="49"/>
    </row>
    <row r="270" spans="50:56" x14ac:dyDescent="0.25">
      <c r="AX270" s="5"/>
      <c r="AY270" s="5" t="str">
        <f ca="1">CONCATENATE("&lt;=",INDIRECT(AV255&amp;18))</f>
        <v>&lt;=2018</v>
      </c>
      <c r="AZ270" s="5">
        <f ca="1">COUNTIF(INDIRECT(AV253&amp;AV251):INDIRECT(AV253&amp;AV252),AY270)</f>
        <v>21</v>
      </c>
      <c r="BA270" s="5">
        <f ca="1">COUNTIFS(INDIRECT(AV253&amp;AV251):INDIRECT(AV253&amp;AV252),AY270,INDIRECT(AV254&amp;AV251):INDIRECT(AV254&amp;AV252),"Iya")</f>
        <v>11</v>
      </c>
      <c r="BB270" s="5">
        <f ca="1">COUNTIFS(INDIRECT(AV253&amp;AV251):INDIRECT(AV253&amp;AV252),AY270,INDIRECT(AV254&amp;AV251):INDIRECT(AV254&amp;AV252),"Tidak")</f>
        <v>10</v>
      </c>
      <c r="BC270" s="6">
        <f t="shared" ca="1" si="112"/>
        <v>0.99836367259381398</v>
      </c>
      <c r="BD270" s="45">
        <f ca="1">BC252-(((AZ270/AZ252)*BC270)+((AZ271/AZ252)*BC271))</f>
        <v>0</v>
      </c>
    </row>
    <row r="271" spans="50:56" x14ac:dyDescent="0.25">
      <c r="AX271" s="5"/>
      <c r="AY271" s="5" t="str">
        <f ca="1">CONCATENATE("&gt;",INDIRECT(AV255&amp;18))</f>
        <v>&gt;2018</v>
      </c>
      <c r="AZ271" s="5">
        <f ca="1">COUNTIF(INDIRECT(AV253&amp;AV251):INDIRECT(AV253&amp;AV252),AY271)</f>
        <v>0</v>
      </c>
      <c r="BA271" s="5">
        <f ca="1">COUNTIFS(INDIRECT(AV253&amp;AV251):INDIRECT(AV253&amp;AV252),AY271,INDIRECT(AV254&amp;AV251):INDIRECT(AV254&amp;AV252),"Iya")</f>
        <v>0</v>
      </c>
      <c r="BB271" s="5">
        <f ca="1">COUNTIFS(INDIRECT(AV253&amp;AV251):INDIRECT(AV253&amp;AV252),AY271,INDIRECT(AV254&amp;AV251):INDIRECT(AV254&amp;AV252),"Tidak")</f>
        <v>0</v>
      </c>
      <c r="BC271" s="6">
        <v>0</v>
      </c>
      <c r="BD271" s="45"/>
    </row>
    <row r="272" spans="50:56" x14ac:dyDescent="0.25">
      <c r="AX272" s="5"/>
      <c r="AY272" s="5" t="str">
        <f ca="1">CONCATENATE("&lt;=",INDIRECT(AV255&amp;20))</f>
        <v>&lt;=2018</v>
      </c>
      <c r="AZ272" s="5">
        <f ca="1">COUNTIF(INDIRECT(AV253&amp;AV251):INDIRECT(AV253&amp;AV252),AY272)</f>
        <v>21</v>
      </c>
      <c r="BA272" s="5">
        <f ca="1">COUNTIFS(INDIRECT(AV253&amp;AV251):INDIRECT(AV253&amp;AV252),AY272,INDIRECT(AV254&amp;AV251):INDIRECT(AV254&amp;AV252),"Iya")</f>
        <v>11</v>
      </c>
      <c r="BB272" s="5">
        <f ca="1">COUNTIFS(INDIRECT(AV253&amp;AV251):INDIRECT(AV253&amp;AV252),AY272,INDIRECT(AV254&amp;AV251):INDIRECT(AV254&amp;AV252),"Tidak")</f>
        <v>10</v>
      </c>
      <c r="BC272" s="6">
        <f t="shared" ca="1" si="112"/>
        <v>0.99836367259381398</v>
      </c>
      <c r="BD272" s="45">
        <f ca="1">BC252-(((AZ272/AZ252)*BC272)+((AZ273/AZ252)*BC273))</f>
        <v>0</v>
      </c>
    </row>
    <row r="273" spans="48:56" x14ac:dyDescent="0.25">
      <c r="AX273" s="5"/>
      <c r="AY273" s="5" t="str">
        <f ca="1">CONCATENATE("&gt;",INDIRECT(AV255&amp;20))</f>
        <v>&gt;2018</v>
      </c>
      <c r="AZ273" s="5">
        <f ca="1">COUNTIF(INDIRECT(AV253&amp;AV251):INDIRECT(AV253&amp;AV252),AY273)</f>
        <v>0</v>
      </c>
      <c r="BA273" s="5">
        <f ca="1">COUNTIFS(INDIRECT(AV253&amp;AV251):INDIRECT(AV253&amp;AV252),AY273,INDIRECT(AV254&amp;AV251):INDIRECT(AV254&amp;AV252),"Iya")</f>
        <v>0</v>
      </c>
      <c r="BB273" s="5">
        <f ca="1">COUNTIFS(INDIRECT(AV253&amp;AV251):INDIRECT(AV253&amp;AV252),AY273,INDIRECT(AV254&amp;AV251):INDIRECT(AV254&amp;AV252),"Tidak")</f>
        <v>0</v>
      </c>
      <c r="BC273" s="6">
        <v>0</v>
      </c>
      <c r="BD273" s="45"/>
    </row>
    <row r="274" spans="48:56" x14ac:dyDescent="0.25">
      <c r="AX274" s="5"/>
      <c r="AY274" s="5" t="str">
        <f ca="1">CONCATENATE("&lt;=",INDIRECT(AV255&amp;22))</f>
        <v>&lt;=2018</v>
      </c>
      <c r="AZ274" s="5">
        <f ca="1">COUNTIF(INDIRECT(AV253&amp;AV251):INDIRECT(AV253&amp;AV252),AY274)</f>
        <v>21</v>
      </c>
      <c r="BA274" s="5">
        <f ca="1">COUNTIFS(INDIRECT(AV253&amp;AV251):INDIRECT(AV253&amp;AV252),AY274,INDIRECT(AV254&amp;AV251):INDIRECT(AV254&amp;AV252),"Iya")</f>
        <v>11</v>
      </c>
      <c r="BB274" s="5">
        <f ca="1">COUNTIFS(INDIRECT(AV253&amp;AV251):INDIRECT(AV253&amp;AV252),AY274,INDIRECT(AV254&amp;AV251):INDIRECT(AV254&amp;AV252),"Tidak")</f>
        <v>10</v>
      </c>
      <c r="BC274" s="6">
        <f t="shared" ca="1" si="112"/>
        <v>0.99836367259381398</v>
      </c>
      <c r="BD274" s="45">
        <f ca="1">BC252-(((AZ274/AZ252)*BC274)+((AZ275/AZ252)*BC275))</f>
        <v>0</v>
      </c>
    </row>
    <row r="275" spans="48:56" x14ac:dyDescent="0.25">
      <c r="AX275" s="5"/>
      <c r="AY275" s="5" t="str">
        <f ca="1">CONCATENATE("&gt;",INDIRECT(AV255&amp;22))</f>
        <v>&gt;2018</v>
      </c>
      <c r="AZ275" s="5">
        <f ca="1">COUNTIF(INDIRECT(AV253&amp;AV251):INDIRECT(AV253&amp;AV252),AY275)</f>
        <v>0</v>
      </c>
      <c r="BA275" s="5">
        <f ca="1">COUNTIFS(INDIRECT(AV253&amp;AV251):INDIRECT(AV253&amp;AV252),AY275,INDIRECT(AV254&amp;AV251):INDIRECT(AV254&amp;AV252),"Iya")</f>
        <v>0</v>
      </c>
      <c r="BB275" s="5">
        <f ca="1">COUNTIFS(INDIRECT(AV253&amp;AV251):INDIRECT(AV253&amp;AV252),AY275,INDIRECT(AV254&amp;AV251):INDIRECT(AV254&amp;AV252),"Tidak")</f>
        <v>0</v>
      </c>
      <c r="BC275" s="6">
        <v>0</v>
      </c>
      <c r="BD275" s="45"/>
    </row>
    <row r="276" spans="48:56" x14ac:dyDescent="0.25">
      <c r="AV276" s="8">
        <f>AV251</f>
        <v>2</v>
      </c>
      <c r="AW276" s="3" t="s">
        <v>37</v>
      </c>
      <c r="AX276" s="3"/>
      <c r="AY276" s="3"/>
      <c r="AZ276" s="3" t="s">
        <v>16</v>
      </c>
      <c r="BA276" s="3" t="s">
        <v>17</v>
      </c>
      <c r="BB276" s="3" t="s">
        <v>18</v>
      </c>
      <c r="BC276" s="3" t="s">
        <v>19</v>
      </c>
      <c r="BD276" s="3" t="s">
        <v>20</v>
      </c>
    </row>
    <row r="277" spans="48:56" x14ac:dyDescent="0.25">
      <c r="AV277" s="8">
        <f>AV252</f>
        <v>22</v>
      </c>
      <c r="AW277">
        <f>AW252+1</f>
        <v>12</v>
      </c>
      <c r="AX277" s="5" t="s">
        <v>21</v>
      </c>
      <c r="AY277" s="5"/>
      <c r="AZ277" s="5">
        <f ca="1">COUNTA(INDIRECT(AV278&amp;AV276):INDIRECT(AV278&amp;AV277))</f>
        <v>21</v>
      </c>
      <c r="BA277" s="5">
        <f ca="1">COUNTIF(INDIRECT(AV279&amp;AV276):INDIRECT(AV279&amp;AV277),"Iya")</f>
        <v>11</v>
      </c>
      <c r="BB277" s="5">
        <f ca="1">COUNTIF(INDIRECT(AV279&amp;AV276):INDIRECT(AV279&amp;AV277),"Tidak")</f>
        <v>10</v>
      </c>
      <c r="BC277" s="6">
        <f ca="1">-(((BA277/AZ277)*IMLOG2(BA277/AZ277))+((BB277/AZ277)*IMLOG2(BB277/AZ277)))</f>
        <v>0.99836367259381398</v>
      </c>
      <c r="BD277" s="5"/>
    </row>
    <row r="278" spans="48:56" x14ac:dyDescent="0.25">
      <c r="AV278" s="8" t="s">
        <v>51</v>
      </c>
      <c r="AX278" s="9" t="str">
        <f ca="1">INDIRECT(AV278&amp;1)</f>
        <v>Usia</v>
      </c>
      <c r="AY278" s="5"/>
      <c r="AZ278" s="5"/>
      <c r="BA278" s="5"/>
      <c r="BB278" s="5"/>
      <c r="BC278" s="6"/>
      <c r="BD278" s="6"/>
    </row>
    <row r="279" spans="48:56" x14ac:dyDescent="0.25">
      <c r="AV279" s="8" t="s">
        <v>52</v>
      </c>
      <c r="AX279" s="5"/>
      <c r="AY279" s="5" t="str">
        <f ca="1">CONCATENATE("&lt;=",INDIRECT(AV280&amp;2))</f>
        <v>&lt;=18</v>
      </c>
      <c r="AZ279" s="5">
        <f ca="1">COUNTIF(INDIRECT(AV278&amp;AV276):INDIRECT(AV278&amp;AV277),AY279)</f>
        <v>3</v>
      </c>
      <c r="BA279" s="5">
        <f ca="1">COUNTIFS(INDIRECT(AV278&amp;AV276):INDIRECT(AV278&amp;AV277),AY279,INDIRECT(AV279&amp;AV276):INDIRECT(AV279&amp;AV277),"Iya")</f>
        <v>2</v>
      </c>
      <c r="BB279" s="5">
        <f ca="1">COUNTIFS(INDIRECT(AV278&amp;AV276):INDIRECT(AV278&amp;AV277),AY279,INDIRECT(AV279&amp;AV276):INDIRECT(AV279&amp;AV277),"Tidak")</f>
        <v>1</v>
      </c>
      <c r="BC279" s="6">
        <f t="shared" ref="BC279:BC299" ca="1" si="113">-(((BA279/AZ279)*IMLOG2(BA279/AZ279))+((BB279/AZ279)*IMLOG2(BB279/AZ279)))</f>
        <v>0.91829583405449056</v>
      </c>
      <c r="BD279" s="45">
        <f ca="1">BC277-(((AZ279/AZ277)*BC279)+((AZ280/AZ277)*BC280))</f>
        <v>1.0035696300315422E-2</v>
      </c>
    </row>
    <row r="280" spans="48:56" x14ac:dyDescent="0.25">
      <c r="AV280" s="8" t="s">
        <v>53</v>
      </c>
      <c r="AX280" s="5"/>
      <c r="AY280" s="5" t="str">
        <f ca="1">CONCATENATE("&gt;",INDIRECT(AV280&amp;2))</f>
        <v>&gt;18</v>
      </c>
      <c r="AZ280" s="5">
        <f ca="1">COUNTIF(INDIRECT(AV278&amp;AV276):INDIRECT(AV278&amp;AV277),AY280)</f>
        <v>18</v>
      </c>
      <c r="BA280" s="5">
        <f ca="1">COUNTIFS(INDIRECT(AV278&amp;AV276):INDIRECT(AV278&amp;AV277),AY280,INDIRECT(AV279&amp;AV276):INDIRECT(AV279&amp;AV277),"Iya")</f>
        <v>9</v>
      </c>
      <c r="BB280" s="5">
        <f ca="1">COUNTIFS(INDIRECT(AV278&amp;AV276):INDIRECT(AV278&amp;AV277),AY280,INDIRECT(AV279&amp;AV276):INDIRECT(AV279&amp;AV277),"Tidak")</f>
        <v>9</v>
      </c>
      <c r="BC280" s="6">
        <f t="shared" ca="1" si="113"/>
        <v>1</v>
      </c>
      <c r="BD280" s="45"/>
    </row>
    <row r="281" spans="48:56" x14ac:dyDescent="0.25">
      <c r="AV281" s="10">
        <f ca="1">MAX(BD279:BD300)</f>
        <v>5.3838059048769149E-2</v>
      </c>
      <c r="AX281" s="5"/>
      <c r="AY281" s="5" t="str">
        <f ca="1">CONCATENATE("&lt;=",INDIRECT(AV280&amp;4))</f>
        <v>&lt;=18,5</v>
      </c>
      <c r="AZ281" s="5">
        <f ca="1">COUNTIF(INDIRECT(AV278&amp;AV276):INDIRECT(AV278&amp;AV277),AY281)</f>
        <v>3</v>
      </c>
      <c r="BA281" s="5">
        <f ca="1">COUNTIFS(INDIRECT(AV278&amp;AV276):INDIRECT(AV278&amp;AV277),AY281,INDIRECT(AV279&amp;AV276):INDIRECT(AV279&amp;AV277),"Iya")</f>
        <v>2</v>
      </c>
      <c r="BB281" s="5">
        <f ca="1">COUNTIFS(INDIRECT(AV278&amp;AV276):INDIRECT(AV278&amp;AV277),AY281,INDIRECT(AV279&amp;AV276):INDIRECT(AV279&amp;AV277),"Tidak")</f>
        <v>1</v>
      </c>
      <c r="BC281" s="6">
        <f t="shared" ca="1" si="113"/>
        <v>0.91829583405449056</v>
      </c>
      <c r="BD281" s="45">
        <f ca="1">BC277-(((AZ281/AZ277)*BC281)+((AZ282/AZ277)*BC282))</f>
        <v>1.0035696300315422E-2</v>
      </c>
    </row>
    <row r="282" spans="48:56" x14ac:dyDescent="0.25">
      <c r="AX282" s="5"/>
      <c r="AY282" s="5" t="str">
        <f ca="1">CONCATENATE("&gt;",INDIRECT(AV280&amp;4))</f>
        <v>&gt;18,5</v>
      </c>
      <c r="AZ282" s="5">
        <f ca="1">COUNTIF(INDIRECT(AV278&amp;AV276):INDIRECT(AV278&amp;AV277),AY282)</f>
        <v>18</v>
      </c>
      <c r="BA282" s="5">
        <f ca="1">COUNTIFS(INDIRECT(AV278&amp;AV276):INDIRECT(AV278&amp;AV277),AY282,INDIRECT(AV279&amp;AV276):INDIRECT(AV279&amp;AV277),"Iya")</f>
        <v>9</v>
      </c>
      <c r="BB282" s="5">
        <f ca="1">COUNTIFS(INDIRECT(AV278&amp;AV276):INDIRECT(AV278&amp;AV277),AY282,INDIRECT(AV279&amp;AV276):INDIRECT(AV279&amp;AV277),"Tidak")</f>
        <v>9</v>
      </c>
      <c r="BC282" s="6">
        <f t="shared" ca="1" si="113"/>
        <v>1</v>
      </c>
      <c r="BD282" s="45"/>
    </row>
    <row r="283" spans="48:56" x14ac:dyDescent="0.25">
      <c r="AX283" s="5"/>
      <c r="AY283" s="9" t="str">
        <f ca="1">CONCATENATE("&lt;=",INDIRECT(AV280&amp;6))</f>
        <v>&lt;=19</v>
      </c>
      <c r="AZ283" s="5">
        <f ca="1">COUNTIF(INDIRECT(AV278&amp;AV276):INDIRECT(AV278&amp;AV277),AY283)</f>
        <v>14</v>
      </c>
      <c r="BA283" s="5">
        <f ca="1">COUNTIFS(INDIRECT(AV278&amp;AV276):INDIRECT(AV278&amp;AV277),AY283,INDIRECT(AV279&amp;AV276):INDIRECT(AV279&amp;AV277),"Iya")</f>
        <v>6</v>
      </c>
      <c r="BB283" s="5">
        <f ca="1">COUNTIFS(INDIRECT(AV278&amp;AV276):INDIRECT(AV278&amp;AV277),AY283,INDIRECT(AV279&amp;AV276):INDIRECT(AV279&amp;AV277),"Tidak")</f>
        <v>8</v>
      </c>
      <c r="BC283" s="6">
        <f t="shared" ca="1" si="113"/>
        <v>0.9852281360342523</v>
      </c>
      <c r="BD283" s="43">
        <f ca="1">BC277-(((AZ283/AZ277)*BC283)+((AZ284/AZ277)*BC284))</f>
        <v>5.3838059048769149E-2</v>
      </c>
    </row>
    <row r="284" spans="48:56" x14ac:dyDescent="0.25">
      <c r="AX284" s="5"/>
      <c r="AY284" s="9" t="str">
        <f ca="1">CONCATENATE("&gt;",INDIRECT(AV280&amp;6))</f>
        <v>&gt;19</v>
      </c>
      <c r="AZ284" s="5">
        <f ca="1">COUNTIF(INDIRECT(AV278&amp;AV276):INDIRECT(AV278&amp;AV277),AY284)</f>
        <v>7</v>
      </c>
      <c r="BA284" s="5">
        <f ca="1">COUNTIFS(INDIRECT(AV278&amp;AV276):INDIRECT(AV278&amp;AV277),AY284,INDIRECT(AV279&amp;AV276):INDIRECT(AV279&amp;AV277),"Iya")</f>
        <v>5</v>
      </c>
      <c r="BB284" s="5">
        <f ca="1">COUNTIFS(INDIRECT(AV278&amp;AV276):INDIRECT(AV278&amp;AV277),AY284,INDIRECT(AV279&amp;AV276):INDIRECT(AV279&amp;AV277),"Tidak")</f>
        <v>2</v>
      </c>
      <c r="BC284" s="6">
        <f t="shared" ca="1" si="113"/>
        <v>0.86312056856663</v>
      </c>
      <c r="BD284" s="43"/>
    </row>
    <row r="285" spans="48:56" x14ac:dyDescent="0.25">
      <c r="AX285" s="5"/>
      <c r="AY285" s="5" t="str">
        <f ca="1">CONCATENATE("&lt;=",INDIRECT(AV280&amp;8))</f>
        <v>&lt;=19</v>
      </c>
      <c r="AZ285" s="5">
        <f ca="1">COUNTIF(INDIRECT(AV278&amp;AV276):INDIRECT(AV278&amp;AV277),AY285)</f>
        <v>14</v>
      </c>
      <c r="BA285" s="5">
        <f ca="1">COUNTIFS(INDIRECT(AV278&amp;AV276):INDIRECT(AV278&amp;AV277),AY285,INDIRECT(AV279&amp;AV276):INDIRECT(AV279&amp;AV277),"Iya")</f>
        <v>6</v>
      </c>
      <c r="BB285" s="5">
        <f ca="1">COUNTIFS(INDIRECT(AV278&amp;AV276):INDIRECT(AV278&amp;AV277),AY285,INDIRECT(AV279&amp;AV276):INDIRECT(AV279&amp;AV277),"Tidak")</f>
        <v>8</v>
      </c>
      <c r="BC285" s="6">
        <f t="shared" ca="1" si="113"/>
        <v>0.9852281360342523</v>
      </c>
      <c r="BD285" s="45">
        <f ca="1">BC277-(((AZ285/AZ277)*BC285)+((AZ286/AZ277)*BC286))</f>
        <v>5.3838059048769149E-2</v>
      </c>
    </row>
    <row r="286" spans="48:56" x14ac:dyDescent="0.25">
      <c r="AX286" s="5"/>
      <c r="AY286" s="5" t="str">
        <f ca="1">CONCATENATE("&gt;",INDIRECT(AV280&amp;8))</f>
        <v>&gt;19</v>
      </c>
      <c r="AZ286" s="5">
        <f ca="1">COUNTIF(INDIRECT(AV278&amp;AV276):INDIRECT(AV278&amp;AV277),AY286)</f>
        <v>7</v>
      </c>
      <c r="BA286" s="5">
        <f ca="1">COUNTIFS(INDIRECT(AV278&amp;AV276):INDIRECT(AV278&amp;AV277),AY286,INDIRECT(AV279&amp;AV276):INDIRECT(AV279&amp;AV277),"Iya")</f>
        <v>5</v>
      </c>
      <c r="BB286" s="5">
        <f ca="1">COUNTIFS(INDIRECT(AV278&amp;AV276):INDIRECT(AV278&amp;AV277),AY286,INDIRECT(AV279&amp;AV276):INDIRECT(AV279&amp;AV277),"Tidak")</f>
        <v>2</v>
      </c>
      <c r="BC286" s="6">
        <f t="shared" ca="1" si="113"/>
        <v>0.86312056856663</v>
      </c>
      <c r="BD286" s="45"/>
    </row>
    <row r="287" spans="48:56" x14ac:dyDescent="0.25">
      <c r="AX287" s="5"/>
      <c r="AY287" s="5" t="str">
        <f ca="1">CONCATENATE("&lt;=",INDIRECT(AV280&amp;10))</f>
        <v>&lt;=19</v>
      </c>
      <c r="AZ287" s="5">
        <f ca="1">COUNTIF(INDIRECT(AV278&amp;AV276):INDIRECT(AV278&amp;AV277),AY287)</f>
        <v>14</v>
      </c>
      <c r="BA287" s="5">
        <f ca="1">COUNTIFS(INDIRECT(AV278&amp;AV276):INDIRECT(AV278&amp;AV277),AY287,INDIRECT(AV279&amp;AV276):INDIRECT(AV279&amp;AV277),"Iya")</f>
        <v>6</v>
      </c>
      <c r="BB287" s="5">
        <f ca="1">COUNTIFS(INDIRECT(AV278&amp;AV276):INDIRECT(AV278&amp;AV277),AY287,INDIRECT(AV279&amp;AV276):INDIRECT(AV279&amp;AV277),"Tidak")</f>
        <v>8</v>
      </c>
      <c r="BC287" s="6">
        <f t="shared" ca="1" si="113"/>
        <v>0.9852281360342523</v>
      </c>
      <c r="BD287" s="45">
        <f ca="1">BC277-(((AZ287/AZ277)*BC287)+((AZ288/AZ277)*BC288))</f>
        <v>5.3838059048769149E-2</v>
      </c>
    </row>
    <row r="288" spans="48:56" x14ac:dyDescent="0.25">
      <c r="AX288" s="5"/>
      <c r="AY288" s="5" t="str">
        <f ca="1">CONCATENATE("&gt;",INDIRECT(AV280&amp;10))</f>
        <v>&gt;19</v>
      </c>
      <c r="AZ288" s="5">
        <f ca="1">COUNTIF(INDIRECT(AV278&amp;AV276):INDIRECT(AV278&amp;AV277),AY288)</f>
        <v>7</v>
      </c>
      <c r="BA288" s="5">
        <f ca="1">COUNTIFS(INDIRECT(AV278&amp;AV276):INDIRECT(AV278&amp;AV277),AY288,INDIRECT(AV279&amp;AV276):INDIRECT(AV279&amp;AV277),"Iya")</f>
        <v>5</v>
      </c>
      <c r="BB288" s="5">
        <f ca="1">COUNTIFS(INDIRECT(AV278&amp;AV276):INDIRECT(AV278&amp;AV277),AY288,INDIRECT(AV279&amp;AV276):INDIRECT(AV279&amp;AV277),"Tidak")</f>
        <v>2</v>
      </c>
      <c r="BC288" s="6">
        <f t="shared" ca="1" si="113"/>
        <v>0.86312056856663</v>
      </c>
      <c r="BD288" s="45"/>
    </row>
    <row r="289" spans="50:56" x14ac:dyDescent="0.25">
      <c r="AX289" s="5"/>
      <c r="AY289" s="5" t="str">
        <f ca="1">CONCATENATE("&lt;=",INDIRECT(AV280&amp;12))</f>
        <v>&lt;=19</v>
      </c>
      <c r="AZ289" s="5">
        <f ca="1">COUNTIF(INDIRECT(AV278&amp;AV276):INDIRECT(AV278&amp;AV277),AY289)</f>
        <v>14</v>
      </c>
      <c r="BA289" s="5">
        <f ca="1">COUNTIFS(INDIRECT(AV278&amp;AV276):INDIRECT(AV278&amp;AV277),AY289,INDIRECT(AV279&amp;AV276):INDIRECT(AV279&amp;AV277),"Iya")</f>
        <v>6</v>
      </c>
      <c r="BB289" s="5">
        <f ca="1">COUNTIFS(INDIRECT(AV278&amp;AV276):INDIRECT(AV278&amp;AV277),AY289,INDIRECT(AV279&amp;AV276):INDIRECT(AV279&amp;AV277),"Tidak")</f>
        <v>8</v>
      </c>
      <c r="BC289" s="6">
        <f t="shared" ca="1" si="113"/>
        <v>0.9852281360342523</v>
      </c>
      <c r="BD289" s="45">
        <f ca="1">BC277-(((AZ289/AZ277)*BC289)+((AZ290/AZ277)*BC290))</f>
        <v>5.3838059048769149E-2</v>
      </c>
    </row>
    <row r="290" spans="50:56" x14ac:dyDescent="0.25">
      <c r="AX290" s="5"/>
      <c r="AY290" s="5" t="str">
        <f ca="1">CONCATENATE("&gt;",INDIRECT(AV280&amp;12))</f>
        <v>&gt;19</v>
      </c>
      <c r="AZ290" s="5">
        <f ca="1">COUNTIF(INDIRECT(AV278&amp;AV276):INDIRECT(AV278&amp;AV277),AY290)</f>
        <v>7</v>
      </c>
      <c r="BA290" s="5">
        <f ca="1">COUNTIFS(INDIRECT(AV278&amp;AV276):INDIRECT(AV278&amp;AV277),AY290,INDIRECT(AV279&amp;AV276):INDIRECT(AV279&amp;AV277),"Iya")</f>
        <v>5</v>
      </c>
      <c r="BB290" s="5">
        <f ca="1">COUNTIFS(INDIRECT(AV278&amp;AV276):INDIRECT(AV278&amp;AV277),AY290,INDIRECT(AV279&amp;AV276):INDIRECT(AV279&amp;AV277),"Tidak")</f>
        <v>2</v>
      </c>
      <c r="BC290" s="6">
        <f t="shared" ca="1" si="113"/>
        <v>0.86312056856663</v>
      </c>
      <c r="BD290" s="45"/>
    </row>
    <row r="291" spans="50:56" x14ac:dyDescent="0.25">
      <c r="AX291" s="5"/>
      <c r="AY291" s="5" t="str">
        <f ca="1">CONCATENATE("&lt;=",INDIRECT(AV280&amp;14))</f>
        <v>&lt;=19</v>
      </c>
      <c r="AZ291" s="5">
        <f ca="1">COUNTIF(INDIRECT(AV278&amp;AV276):INDIRECT(AV278&amp;AV277),AY291)</f>
        <v>14</v>
      </c>
      <c r="BA291" s="5">
        <f ca="1">COUNTIFS(INDIRECT(AV278&amp;AV276):INDIRECT(AV278&amp;AV277),AY291,INDIRECT(AV279&amp;AV276):INDIRECT(AV279&amp;AV277),"Iya")</f>
        <v>6</v>
      </c>
      <c r="BB291" s="5">
        <f ca="1">COUNTIFS(INDIRECT(AV278&amp;AV276):INDIRECT(AV278&amp;AV277),AY291,INDIRECT(AV279&amp;AV276):INDIRECT(AV279&amp;AV277),"Tidak")</f>
        <v>8</v>
      </c>
      <c r="BC291" s="6">
        <f t="shared" ca="1" si="113"/>
        <v>0.9852281360342523</v>
      </c>
      <c r="BD291" s="45">
        <f ca="1">BC277-(((AZ291/AZ277)*BC291)+((AZ292/AZ277)*BC292))</f>
        <v>5.3838059048769149E-2</v>
      </c>
    </row>
    <row r="292" spans="50:56" x14ac:dyDescent="0.25">
      <c r="AX292" s="5"/>
      <c r="AY292" s="5" t="str">
        <f ca="1">CONCATENATE("&gt;",INDIRECT(AV280&amp;14))</f>
        <v>&gt;19</v>
      </c>
      <c r="AZ292" s="5">
        <f ca="1">COUNTIF(INDIRECT(AV278&amp;AV276):INDIRECT(AV278&amp;AV277),AY292)</f>
        <v>7</v>
      </c>
      <c r="BA292" s="5">
        <f ca="1">COUNTIFS(INDIRECT(AV278&amp;AV276):INDIRECT(AV278&amp;AV277),AY292,INDIRECT(AV279&amp;AV276):INDIRECT(AV279&amp;AV277),"Iya")</f>
        <v>5</v>
      </c>
      <c r="BB292" s="5">
        <f ca="1">COUNTIFS(INDIRECT(AV278&amp;AV276):INDIRECT(AV278&amp;AV277),AY292,INDIRECT(AV279&amp;AV276):INDIRECT(AV279&amp;AV277),"Tidak")</f>
        <v>2</v>
      </c>
      <c r="BC292" s="6">
        <f t="shared" ca="1" si="113"/>
        <v>0.86312056856663</v>
      </c>
      <c r="BD292" s="45"/>
    </row>
    <row r="293" spans="50:56" x14ac:dyDescent="0.25">
      <c r="AX293" s="5"/>
      <c r="AY293" s="14" t="str">
        <f ca="1">CONCATENATE("&lt;=",INDIRECT(AV280&amp;16))</f>
        <v>&lt;=20</v>
      </c>
      <c r="AZ293" s="14">
        <f ca="1">COUNTIF(INDIRECT(AV278&amp;AV276):INDIRECT(AV278&amp;AV277),AY293)</f>
        <v>18</v>
      </c>
      <c r="BA293" s="14">
        <f ca="1">COUNTIFS(INDIRECT(AV278&amp;AV276):INDIRECT(AV278&amp;AV277),AY293,INDIRECT(AV279&amp;AV276):INDIRECT(AV279&amp;AV277),"Iya")</f>
        <v>9</v>
      </c>
      <c r="BB293" s="14">
        <f ca="1">COUNTIFS(INDIRECT(AV278&amp;AV276):INDIRECT(AV278&amp;AV277),AY293,INDIRECT(AV279&amp;AV276):INDIRECT(AV279&amp;AV277),"Tidak")</f>
        <v>9</v>
      </c>
      <c r="BC293" s="6">
        <f t="shared" ca="1" si="113"/>
        <v>1</v>
      </c>
      <c r="BD293" s="49">
        <f ca="1">BC277-(((AZ293/AZ277)*BC293)+((AZ294/AZ277)*BC294))</f>
        <v>1.0035696300315422E-2</v>
      </c>
    </row>
    <row r="294" spans="50:56" x14ac:dyDescent="0.25">
      <c r="AX294" s="5"/>
      <c r="AY294" s="14" t="str">
        <f ca="1">CONCATENATE("&gt;",INDIRECT(AV280&amp;16))</f>
        <v>&gt;20</v>
      </c>
      <c r="AZ294" s="14">
        <f ca="1">COUNTIF(INDIRECT(AV278&amp;AV276):INDIRECT(AV278&amp;AV277),AY294)</f>
        <v>3</v>
      </c>
      <c r="BA294" s="14">
        <f ca="1">COUNTIFS(INDIRECT(AV278&amp;AV276):INDIRECT(AV278&amp;AV277),AY294,INDIRECT(AV279&amp;AV276):INDIRECT(AV279&amp;AV277),"Iya")</f>
        <v>2</v>
      </c>
      <c r="BB294" s="14">
        <f ca="1">COUNTIFS(INDIRECT(AV278&amp;AV276):INDIRECT(AV278&amp;AV277),AY294,INDIRECT(AV279&amp;AV276):INDIRECT(AV279&amp;AV277),"Tidak")</f>
        <v>1</v>
      </c>
      <c r="BC294" s="6">
        <f t="shared" ca="1" si="113"/>
        <v>0.91829583405449056</v>
      </c>
      <c r="BD294" s="49"/>
    </row>
    <row r="295" spans="50:56" x14ac:dyDescent="0.25">
      <c r="AX295" s="5"/>
      <c r="AY295" s="5" t="str">
        <f ca="1">CONCATENATE("&lt;=",INDIRECT(AV280&amp;18))</f>
        <v>&lt;=20</v>
      </c>
      <c r="AZ295" s="5">
        <f ca="1">COUNTIF(INDIRECT(AV278&amp;AV276):INDIRECT(AV278&amp;AV277),AY295)</f>
        <v>18</v>
      </c>
      <c r="BA295" s="5">
        <f ca="1">COUNTIFS(INDIRECT(AV278&amp;AV276):INDIRECT(AV278&amp;AV277),AY295,INDIRECT(AV279&amp;AV276):INDIRECT(AV279&amp;AV277),"Iya")</f>
        <v>9</v>
      </c>
      <c r="BB295" s="5">
        <f ca="1">COUNTIFS(INDIRECT(AV278&amp;AV276):INDIRECT(AV278&amp;AV277),AY295,INDIRECT(AV279&amp;AV276):INDIRECT(AV279&amp;AV277),"Tidak")</f>
        <v>9</v>
      </c>
      <c r="BC295" s="6">
        <f t="shared" ca="1" si="113"/>
        <v>1</v>
      </c>
      <c r="BD295" s="45">
        <f ca="1">BC277-(((AZ295/AZ277)*BC295)+((AZ296/AZ277)*BC296))</f>
        <v>1.0035696300315422E-2</v>
      </c>
    </row>
    <row r="296" spans="50:56" x14ac:dyDescent="0.25">
      <c r="AX296" s="5"/>
      <c r="AY296" s="5" t="str">
        <f ca="1">CONCATENATE("&gt;",INDIRECT(AV280&amp;18))</f>
        <v>&gt;20</v>
      </c>
      <c r="AZ296" s="5">
        <f ca="1">COUNTIF(INDIRECT(AV278&amp;AV276):INDIRECT(AV278&amp;AV277),AY296)</f>
        <v>3</v>
      </c>
      <c r="BA296" s="5">
        <f ca="1">COUNTIFS(INDIRECT(AV278&amp;AV276):INDIRECT(AV278&amp;AV277),AY296,INDIRECT(AV279&amp;AV276):INDIRECT(AV279&amp;AV277),"Iya")</f>
        <v>2</v>
      </c>
      <c r="BB296" s="5">
        <f ca="1">COUNTIFS(INDIRECT(AV278&amp;AV276):INDIRECT(AV278&amp;AV277),AY296,INDIRECT(AV279&amp;AV276):INDIRECT(AV279&amp;AV277),"Tidak")</f>
        <v>1</v>
      </c>
      <c r="BC296" s="6">
        <f t="shared" ca="1" si="113"/>
        <v>0.91829583405449056</v>
      </c>
      <c r="BD296" s="45"/>
    </row>
    <row r="297" spans="50:56" x14ac:dyDescent="0.25">
      <c r="AX297" s="5"/>
      <c r="AY297" s="5" t="str">
        <f ca="1">CONCATENATE("&lt;=",INDIRECT(AV280&amp;20))</f>
        <v>&lt;=21</v>
      </c>
      <c r="AZ297" s="5">
        <f ca="1">COUNTIF(INDIRECT(AV278&amp;AV276):INDIRECT(AV278&amp;AV277),AY297)</f>
        <v>21</v>
      </c>
      <c r="BA297" s="5">
        <f ca="1">COUNTIFS(INDIRECT(AV278&amp;AV276):INDIRECT(AV278&amp;AV277),AY297,INDIRECT(AV279&amp;AV276):INDIRECT(AV279&amp;AV277),"Iya")</f>
        <v>11</v>
      </c>
      <c r="BB297" s="5">
        <f ca="1">COUNTIFS(INDIRECT(AV278&amp;AV276):INDIRECT(AV278&amp;AV277),AY297,INDIRECT(AV279&amp;AV276):INDIRECT(AV279&amp;AV277),"Tidak")</f>
        <v>10</v>
      </c>
      <c r="BC297" s="6">
        <f t="shared" ca="1" si="113"/>
        <v>0.99836367259381398</v>
      </c>
      <c r="BD297" s="45">
        <f ca="1">BC277-(((AZ297/AZ277)*BC297)+((AZ298/AZ277)*BC298))</f>
        <v>0</v>
      </c>
    </row>
    <row r="298" spans="50:56" x14ac:dyDescent="0.25">
      <c r="AX298" s="5"/>
      <c r="AY298" s="5" t="str">
        <f ca="1">CONCATENATE("&gt;",INDIRECT(AV280&amp;20))</f>
        <v>&gt;21</v>
      </c>
      <c r="AZ298" s="5">
        <f ca="1">COUNTIF(INDIRECT(AV278&amp;AV276):INDIRECT(AV278&amp;AV277),AY298)</f>
        <v>0</v>
      </c>
      <c r="BA298" s="5">
        <f ca="1">COUNTIFS(INDIRECT(AV278&amp;AV276):INDIRECT(AV278&amp;AV277),AY298,INDIRECT(AV279&amp;AV276):INDIRECT(AV279&amp;AV277),"Iya")</f>
        <v>0</v>
      </c>
      <c r="BB298" s="5">
        <f ca="1">COUNTIFS(INDIRECT(AV278&amp;AV276):INDIRECT(AV278&amp;AV277),AY298,INDIRECT(AV279&amp;AV276):INDIRECT(AV279&amp;AV277),"Tidak")</f>
        <v>0</v>
      </c>
      <c r="BC298" s="6">
        <v>0</v>
      </c>
      <c r="BD298" s="45"/>
    </row>
    <row r="299" spans="50:56" x14ac:dyDescent="0.25">
      <c r="AX299" s="5"/>
      <c r="AY299" s="5" t="str">
        <f ca="1">CONCATENATE("&lt;=",INDIRECT(AV280&amp;22))</f>
        <v>&lt;=21</v>
      </c>
      <c r="AZ299" s="5">
        <f ca="1">COUNTIF(INDIRECT(AV278&amp;AV276):INDIRECT(AV278&amp;AV277),AY299)</f>
        <v>21</v>
      </c>
      <c r="BA299" s="5">
        <f ca="1">COUNTIFS(INDIRECT(AV278&amp;AV276):INDIRECT(AV278&amp;AV277),AY299,INDIRECT(AV279&amp;AV276):INDIRECT(AV279&amp;AV277),"Iya")</f>
        <v>11</v>
      </c>
      <c r="BB299" s="5">
        <f ca="1">COUNTIFS(INDIRECT(AV278&amp;AV276):INDIRECT(AV278&amp;AV277),AY299,INDIRECT(AV279&amp;AV276):INDIRECT(AV279&amp;AV277),"Tidak")</f>
        <v>10</v>
      </c>
      <c r="BC299" s="6">
        <f t="shared" ca="1" si="113"/>
        <v>0.99836367259381398</v>
      </c>
      <c r="BD299" s="45">
        <f ca="1">BC277-(((AZ299/AZ277)*BC299)+((AZ300/AZ277)*BC300))</f>
        <v>0</v>
      </c>
    </row>
    <row r="300" spans="50:56" x14ac:dyDescent="0.25">
      <c r="AX300" s="5"/>
      <c r="AY300" s="5" t="str">
        <f ca="1">CONCATENATE("&gt;",INDIRECT(AV280&amp;22))</f>
        <v>&gt;21</v>
      </c>
      <c r="AZ300" s="5">
        <f ca="1">COUNTIF(INDIRECT(AV278&amp;AV276):INDIRECT(AV278&amp;AV277),AY300)</f>
        <v>0</v>
      </c>
      <c r="BA300" s="5">
        <f ca="1">COUNTIFS(INDIRECT(AV278&amp;AV276):INDIRECT(AV278&amp;AV277),AY300,INDIRECT(AV279&amp;AV276):INDIRECT(AV279&amp;AV277),"Iya")</f>
        <v>0</v>
      </c>
      <c r="BB300" s="5">
        <f ca="1">COUNTIFS(INDIRECT(AV278&amp;AV276):INDIRECT(AV278&amp;AV277),AY300,INDIRECT(AV279&amp;AV276):INDIRECT(AV279&amp;AV277),"Tidak")</f>
        <v>0</v>
      </c>
      <c r="BC300" s="6">
        <v>0</v>
      </c>
      <c r="BD300" s="45"/>
    </row>
  </sheetData>
  <mergeCells count="264">
    <mergeCell ref="BD289:BD290"/>
    <mergeCell ref="BD291:BD292"/>
    <mergeCell ref="BD293:BD294"/>
    <mergeCell ref="BD295:BD296"/>
    <mergeCell ref="BD297:BD298"/>
    <mergeCell ref="BD299:BD300"/>
    <mergeCell ref="BD274:BD275"/>
    <mergeCell ref="BD279:BD280"/>
    <mergeCell ref="BD281:BD282"/>
    <mergeCell ref="BD283:BD284"/>
    <mergeCell ref="BD285:BD286"/>
    <mergeCell ref="BD287:BD288"/>
    <mergeCell ref="BD262:BD263"/>
    <mergeCell ref="BD264:BD265"/>
    <mergeCell ref="BD266:BD267"/>
    <mergeCell ref="BD268:BD269"/>
    <mergeCell ref="BD270:BD271"/>
    <mergeCell ref="BD272:BD273"/>
    <mergeCell ref="BD247:BD248"/>
    <mergeCell ref="BD249:BD250"/>
    <mergeCell ref="BD254:BD255"/>
    <mergeCell ref="BD256:BD257"/>
    <mergeCell ref="BD258:BD259"/>
    <mergeCell ref="BD260:BD261"/>
    <mergeCell ref="BD235:BD236"/>
    <mergeCell ref="BD237:BD238"/>
    <mergeCell ref="BD239:BD240"/>
    <mergeCell ref="BD241:BD242"/>
    <mergeCell ref="BD243:BD244"/>
    <mergeCell ref="BD245:BD246"/>
    <mergeCell ref="BD220:BD221"/>
    <mergeCell ref="BD222:BD223"/>
    <mergeCell ref="BD224:BD225"/>
    <mergeCell ref="BD229:BD230"/>
    <mergeCell ref="BD231:BD232"/>
    <mergeCell ref="BD233:BD234"/>
    <mergeCell ref="BD208:BD209"/>
    <mergeCell ref="BD210:BD211"/>
    <mergeCell ref="BD212:BD213"/>
    <mergeCell ref="BD214:BD215"/>
    <mergeCell ref="BD216:BD217"/>
    <mergeCell ref="BD218:BD219"/>
    <mergeCell ref="BD193:BD194"/>
    <mergeCell ref="BD195:BD196"/>
    <mergeCell ref="BD197:BD198"/>
    <mergeCell ref="BD199:BD200"/>
    <mergeCell ref="BD204:BD205"/>
    <mergeCell ref="BD206:BD207"/>
    <mergeCell ref="BD181:BD182"/>
    <mergeCell ref="BD183:BD184"/>
    <mergeCell ref="BD185:BD186"/>
    <mergeCell ref="BD187:BD188"/>
    <mergeCell ref="BD189:BD190"/>
    <mergeCell ref="BD191:BD192"/>
    <mergeCell ref="BD166:BD167"/>
    <mergeCell ref="BD168:BD169"/>
    <mergeCell ref="BD170:BD171"/>
    <mergeCell ref="BD172:BD173"/>
    <mergeCell ref="BD174:BD175"/>
    <mergeCell ref="BD179:BD180"/>
    <mergeCell ref="BD154:BD155"/>
    <mergeCell ref="BD156:BD157"/>
    <mergeCell ref="BD158:BD159"/>
    <mergeCell ref="BD160:BD161"/>
    <mergeCell ref="BD162:BD163"/>
    <mergeCell ref="BD164:BD165"/>
    <mergeCell ref="BD139:BD140"/>
    <mergeCell ref="BD141:BD142"/>
    <mergeCell ref="BD143:BD144"/>
    <mergeCell ref="BD145:BD146"/>
    <mergeCell ref="BD147:BD148"/>
    <mergeCell ref="BD149:BD150"/>
    <mergeCell ref="BD124:BD125"/>
    <mergeCell ref="BD129:BD130"/>
    <mergeCell ref="BD131:BD132"/>
    <mergeCell ref="BD133:BD134"/>
    <mergeCell ref="BD135:BD136"/>
    <mergeCell ref="BD137:BD138"/>
    <mergeCell ref="BD112:BD113"/>
    <mergeCell ref="BD114:BD115"/>
    <mergeCell ref="BD116:BD117"/>
    <mergeCell ref="BD118:BD119"/>
    <mergeCell ref="BD120:BD121"/>
    <mergeCell ref="BD122:BD123"/>
    <mergeCell ref="BD97:BD98"/>
    <mergeCell ref="BD99:BD100"/>
    <mergeCell ref="BD104:BD105"/>
    <mergeCell ref="BD106:BD107"/>
    <mergeCell ref="BD108:BD109"/>
    <mergeCell ref="BD110:BD111"/>
    <mergeCell ref="BD85:BD86"/>
    <mergeCell ref="BD87:BD88"/>
    <mergeCell ref="BD89:BD90"/>
    <mergeCell ref="BD91:BD92"/>
    <mergeCell ref="BD93:BD94"/>
    <mergeCell ref="BD95:BD96"/>
    <mergeCell ref="BD70:BD71"/>
    <mergeCell ref="BD72:BD73"/>
    <mergeCell ref="BD74:BD75"/>
    <mergeCell ref="BD79:BD80"/>
    <mergeCell ref="BD81:BD82"/>
    <mergeCell ref="BD83:BD84"/>
    <mergeCell ref="BD58:BD59"/>
    <mergeCell ref="BD60:BD61"/>
    <mergeCell ref="BD62:BD63"/>
    <mergeCell ref="BD64:BD65"/>
    <mergeCell ref="BD66:BD67"/>
    <mergeCell ref="BD68:BD69"/>
    <mergeCell ref="BD43:BD44"/>
    <mergeCell ref="BD45:BD46"/>
    <mergeCell ref="BD47:BD48"/>
    <mergeCell ref="BD49:BD50"/>
    <mergeCell ref="BD54:BD55"/>
    <mergeCell ref="BD56:BD57"/>
    <mergeCell ref="BD31:BD32"/>
    <mergeCell ref="BD33:BD34"/>
    <mergeCell ref="BD35:BD36"/>
    <mergeCell ref="BD37:BD38"/>
    <mergeCell ref="BD39:BD40"/>
    <mergeCell ref="BD41:BD42"/>
    <mergeCell ref="BD16:BD17"/>
    <mergeCell ref="BD18:BD19"/>
    <mergeCell ref="BD20:BD21"/>
    <mergeCell ref="BD22:BD23"/>
    <mergeCell ref="BD24:BD25"/>
    <mergeCell ref="BD29:BD30"/>
    <mergeCell ref="BD4:BD5"/>
    <mergeCell ref="BD6:BD7"/>
    <mergeCell ref="BD8:BD9"/>
    <mergeCell ref="BD10:BD11"/>
    <mergeCell ref="BD12:BD13"/>
    <mergeCell ref="BD14:BD15"/>
    <mergeCell ref="AU12:AU13"/>
    <mergeCell ref="AU14:AU15"/>
    <mergeCell ref="AU16:AU17"/>
    <mergeCell ref="AU18:AU19"/>
    <mergeCell ref="AU20:AU21"/>
    <mergeCell ref="AU22:AU23"/>
    <mergeCell ref="AQ14:AQ15"/>
    <mergeCell ref="AQ16:AQ17"/>
    <mergeCell ref="AQ18:AQ19"/>
    <mergeCell ref="AQ20:AQ21"/>
    <mergeCell ref="AQ22:AQ23"/>
    <mergeCell ref="AQ12:AQ13"/>
    <mergeCell ref="AU2:AU3"/>
    <mergeCell ref="AU4:AU5"/>
    <mergeCell ref="AU6:AU7"/>
    <mergeCell ref="AU8:AU9"/>
    <mergeCell ref="AU10:AU11"/>
    <mergeCell ref="AQ2:AQ3"/>
    <mergeCell ref="AQ4:AQ5"/>
    <mergeCell ref="AQ6:AQ7"/>
    <mergeCell ref="AQ8:AQ9"/>
    <mergeCell ref="AQ10:AQ11"/>
    <mergeCell ref="AM12:AM13"/>
    <mergeCell ref="AM14:AM15"/>
    <mergeCell ref="AM16:AM17"/>
    <mergeCell ref="AM18:AM19"/>
    <mergeCell ref="AM20:AM21"/>
    <mergeCell ref="AM22:AM23"/>
    <mergeCell ref="AI14:AI15"/>
    <mergeCell ref="AI16:AI17"/>
    <mergeCell ref="AI18:AI19"/>
    <mergeCell ref="AI20:AI21"/>
    <mergeCell ref="AI22:AI23"/>
    <mergeCell ref="AI12:AI13"/>
    <mergeCell ref="AM2:AM3"/>
    <mergeCell ref="AM4:AM5"/>
    <mergeCell ref="AM6:AM7"/>
    <mergeCell ref="AM8:AM9"/>
    <mergeCell ref="AM10:AM11"/>
    <mergeCell ref="AI2:AI3"/>
    <mergeCell ref="AI4:AI5"/>
    <mergeCell ref="AI6:AI7"/>
    <mergeCell ref="AI8:AI9"/>
    <mergeCell ref="AI10:AI11"/>
    <mergeCell ref="AE12:AE13"/>
    <mergeCell ref="AE14:AE15"/>
    <mergeCell ref="AE16:AE17"/>
    <mergeCell ref="AE18:AE19"/>
    <mergeCell ref="AE20:AE21"/>
    <mergeCell ref="AE22:AE23"/>
    <mergeCell ref="AA14:AA15"/>
    <mergeCell ref="AA16:AA17"/>
    <mergeCell ref="AA18:AA19"/>
    <mergeCell ref="AA20:AA21"/>
    <mergeCell ref="AA22:AA23"/>
    <mergeCell ref="AA12:AA13"/>
    <mergeCell ref="AE2:AE3"/>
    <mergeCell ref="AE4:AE5"/>
    <mergeCell ref="AE6:AE7"/>
    <mergeCell ref="AE8:AE9"/>
    <mergeCell ref="AE10:AE11"/>
    <mergeCell ref="AA2:AA3"/>
    <mergeCell ref="AA4:AA5"/>
    <mergeCell ref="AA6:AA7"/>
    <mergeCell ref="AA8:AA9"/>
    <mergeCell ref="AA10:AA11"/>
    <mergeCell ref="W12:W13"/>
    <mergeCell ref="W14:W15"/>
    <mergeCell ref="W16:W17"/>
    <mergeCell ref="W18:W19"/>
    <mergeCell ref="W20:W21"/>
    <mergeCell ref="W22:W23"/>
    <mergeCell ref="S14:S15"/>
    <mergeCell ref="S16:S17"/>
    <mergeCell ref="S18:S19"/>
    <mergeCell ref="S20:S21"/>
    <mergeCell ref="S22:S23"/>
    <mergeCell ref="S12:S13"/>
    <mergeCell ref="W2:W3"/>
    <mergeCell ref="W4:W5"/>
    <mergeCell ref="W6:W7"/>
    <mergeCell ref="W8:W9"/>
    <mergeCell ref="W10:W11"/>
    <mergeCell ref="S2:S3"/>
    <mergeCell ref="S4:S5"/>
    <mergeCell ref="S6:S7"/>
    <mergeCell ref="S8:S9"/>
    <mergeCell ref="S10:S11"/>
    <mergeCell ref="O12:O13"/>
    <mergeCell ref="O14:O15"/>
    <mergeCell ref="O16:O17"/>
    <mergeCell ref="O18:O19"/>
    <mergeCell ref="O20:O21"/>
    <mergeCell ref="O22:O23"/>
    <mergeCell ref="K14:K15"/>
    <mergeCell ref="K16:K17"/>
    <mergeCell ref="K18:K19"/>
    <mergeCell ref="K20:K21"/>
    <mergeCell ref="K22:K23"/>
    <mergeCell ref="K12:K13"/>
    <mergeCell ref="O2:O3"/>
    <mergeCell ref="O4:O5"/>
    <mergeCell ref="O6:O7"/>
    <mergeCell ref="O8:O9"/>
    <mergeCell ref="O10:O11"/>
    <mergeCell ref="K2:K3"/>
    <mergeCell ref="K4:K5"/>
    <mergeCell ref="K6:K7"/>
    <mergeCell ref="K8:K9"/>
    <mergeCell ref="K10:K11"/>
    <mergeCell ref="G12:G13"/>
    <mergeCell ref="G14:G15"/>
    <mergeCell ref="G16:G17"/>
    <mergeCell ref="G18:G19"/>
    <mergeCell ref="G20:G21"/>
    <mergeCell ref="G22:G23"/>
    <mergeCell ref="C14:C15"/>
    <mergeCell ref="C16:C17"/>
    <mergeCell ref="C18:C19"/>
    <mergeCell ref="C20:C21"/>
    <mergeCell ref="C22:C23"/>
    <mergeCell ref="C12:C13"/>
    <mergeCell ref="G2:G3"/>
    <mergeCell ref="G4:G5"/>
    <mergeCell ref="G6:G7"/>
    <mergeCell ref="G8:G9"/>
    <mergeCell ref="G10:G11"/>
    <mergeCell ref="C2:C3"/>
    <mergeCell ref="C4:C5"/>
    <mergeCell ref="C6:C7"/>
    <mergeCell ref="C8:C9"/>
    <mergeCell ref="C10:C11"/>
  </mergeCells>
  <pageMargins left="0.7" right="0.7" top="0.75" bottom="0.75" header="0.3" footer="0.3"/>
  <pageSetup paperSize="9" orientation="portrait" horizontalDpi="0" verticalDpi="0" r:id="rId1"/>
  <ignoredErrors>
    <ignoredError sqref="AI2 C2 C4 C6 C8 C10 C12 C14 C16 C18 C20 C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260B-9B3B-4A9C-A993-73A1B364132C}">
  <dimension ref="A1:BE300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56" x14ac:dyDescent="0.25">
      <c r="A1" s="20" t="s">
        <v>0</v>
      </c>
      <c r="B1" s="20" t="s">
        <v>12</v>
      </c>
      <c r="C1" s="21" t="s">
        <v>36</v>
      </c>
      <c r="E1" s="20" t="s">
        <v>1</v>
      </c>
      <c r="F1" s="20" t="s">
        <v>12</v>
      </c>
      <c r="G1" s="21" t="s">
        <v>36</v>
      </c>
      <c r="I1" s="20" t="s">
        <v>2</v>
      </c>
      <c r="J1" s="20" t="s">
        <v>12</v>
      </c>
      <c r="K1" s="21" t="s">
        <v>36</v>
      </c>
      <c r="M1" s="20" t="s">
        <v>3</v>
      </c>
      <c r="N1" s="20" t="s">
        <v>12</v>
      </c>
      <c r="O1" s="21" t="s">
        <v>36</v>
      </c>
      <c r="Q1" s="20" t="s">
        <v>4</v>
      </c>
      <c r="R1" s="20" t="s">
        <v>12</v>
      </c>
      <c r="S1" s="21" t="s">
        <v>36</v>
      </c>
      <c r="U1" s="20" t="s">
        <v>5</v>
      </c>
      <c r="V1" s="20" t="s">
        <v>12</v>
      </c>
      <c r="W1" s="21" t="s">
        <v>36</v>
      </c>
      <c r="Y1" s="20" t="s">
        <v>6</v>
      </c>
      <c r="Z1" s="20" t="s">
        <v>12</v>
      </c>
      <c r="AA1" s="21" t="s">
        <v>36</v>
      </c>
      <c r="AC1" s="20" t="s">
        <v>7</v>
      </c>
      <c r="AD1" s="20" t="s">
        <v>12</v>
      </c>
      <c r="AE1" s="21" t="s">
        <v>36</v>
      </c>
      <c r="AG1" s="20" t="s">
        <v>8</v>
      </c>
      <c r="AH1" s="20" t="s">
        <v>12</v>
      </c>
      <c r="AI1" s="21" t="s">
        <v>36</v>
      </c>
      <c r="AK1" s="20" t="s">
        <v>9</v>
      </c>
      <c r="AL1" s="20" t="s">
        <v>12</v>
      </c>
      <c r="AM1" s="21" t="s">
        <v>36</v>
      </c>
      <c r="AO1" s="20" t="s">
        <v>10</v>
      </c>
      <c r="AP1" s="20" t="s">
        <v>12</v>
      </c>
      <c r="AQ1" s="21" t="s">
        <v>36</v>
      </c>
      <c r="AS1" s="20" t="s">
        <v>11</v>
      </c>
      <c r="AT1" s="20" t="s">
        <v>12</v>
      </c>
      <c r="AU1" s="21" t="s">
        <v>36</v>
      </c>
      <c r="AV1" s="8">
        <v>2</v>
      </c>
      <c r="AW1" s="3" t="s">
        <v>37</v>
      </c>
      <c r="AX1" s="3"/>
      <c r="AY1" s="3"/>
      <c r="AZ1" s="3" t="s">
        <v>16</v>
      </c>
      <c r="BA1" s="3" t="s">
        <v>17</v>
      </c>
      <c r="BB1" s="3" t="s">
        <v>18</v>
      </c>
      <c r="BC1" s="3" t="s">
        <v>19</v>
      </c>
      <c r="BD1" s="3" t="s">
        <v>20</v>
      </c>
    </row>
    <row r="2" spans="1:56" x14ac:dyDescent="0.25">
      <c r="A2" s="21">
        <v>3.06</v>
      </c>
      <c r="B2" s="22" t="s">
        <v>14</v>
      </c>
      <c r="C2" s="48">
        <f>AVERAGE(A2:A3)</f>
        <v>3.06</v>
      </c>
      <c r="E2" s="21">
        <v>2.95</v>
      </c>
      <c r="F2" s="22" t="s">
        <v>14</v>
      </c>
      <c r="G2" s="48">
        <f>AVERAGE(E2:E3)</f>
        <v>2.9750000000000001</v>
      </c>
      <c r="I2" s="21">
        <v>2.5499999999999998</v>
      </c>
      <c r="J2" s="22" t="s">
        <v>14</v>
      </c>
      <c r="K2" s="48">
        <f>AVERAGE(I2:I3)</f>
        <v>2.58</v>
      </c>
      <c r="M2" s="21">
        <v>1.53</v>
      </c>
      <c r="N2" s="22" t="s">
        <v>14</v>
      </c>
      <c r="O2" s="48">
        <f>AVERAGE(M2:M3)</f>
        <v>2.1150000000000002</v>
      </c>
      <c r="Q2" s="21">
        <v>2.0499999999999998</v>
      </c>
      <c r="R2" s="22" t="s">
        <v>14</v>
      </c>
      <c r="S2" s="48">
        <f>AVERAGE(Q2:Q3)</f>
        <v>2.3099999999999996</v>
      </c>
      <c r="U2" s="21">
        <v>0.42</v>
      </c>
      <c r="V2" s="22" t="s">
        <v>14</v>
      </c>
      <c r="W2" s="48">
        <f>AVERAGE(U2:U3)</f>
        <v>1.18</v>
      </c>
      <c r="Y2" s="21">
        <v>0</v>
      </c>
      <c r="Z2" s="22" t="s">
        <v>14</v>
      </c>
      <c r="AA2" s="48">
        <f>AVERAGE(Y2:Y3)</f>
        <v>0.88</v>
      </c>
      <c r="AC2" s="21">
        <v>3</v>
      </c>
      <c r="AD2" s="22" t="s">
        <v>14</v>
      </c>
      <c r="AE2" s="48">
        <f>AVERAGE(AC2:AC3)</f>
        <v>3.01</v>
      </c>
      <c r="AG2" s="21">
        <v>500000</v>
      </c>
      <c r="AH2" s="22" t="s">
        <v>14</v>
      </c>
      <c r="AI2" s="48">
        <f>AVERAGE(AG2:AG3)</f>
        <v>600000</v>
      </c>
      <c r="AK2" s="21">
        <v>1</v>
      </c>
      <c r="AL2" s="22" t="s">
        <v>13</v>
      </c>
      <c r="AM2" s="48">
        <f>AVERAGE(AK2:AK3)</f>
        <v>1</v>
      </c>
      <c r="AO2" s="21">
        <v>2016</v>
      </c>
      <c r="AP2" s="22" t="s">
        <v>14</v>
      </c>
      <c r="AQ2" s="48">
        <f>AVERAGE(AO2:AO3)</f>
        <v>2016.5</v>
      </c>
      <c r="AS2" s="21">
        <v>18</v>
      </c>
      <c r="AT2" s="22" t="s">
        <v>14</v>
      </c>
      <c r="AU2" s="48">
        <f>AVERAGE(AS2:AS3)</f>
        <v>18</v>
      </c>
      <c r="AV2" s="8">
        <v>16</v>
      </c>
      <c r="AW2">
        <v>1</v>
      </c>
      <c r="AX2" s="5" t="s">
        <v>21</v>
      </c>
      <c r="AY2" s="5"/>
      <c r="AZ2" s="5">
        <f ca="1">COUNTA(INDIRECT(AV3&amp;AV1):INDIRECT(AV3&amp;AV2))</f>
        <v>15</v>
      </c>
      <c r="BA2" s="5">
        <f ca="1">COUNTIF(INDIRECT(AV4&amp;AV1):INDIRECT(AV4&amp;AV2),"Iya")</f>
        <v>11</v>
      </c>
      <c r="BB2" s="5">
        <f ca="1">COUNTIF(INDIRECT(AV4&amp;AV1):INDIRECT(AV4&amp;AV2),"Tidak")</f>
        <v>4</v>
      </c>
      <c r="BC2" s="6">
        <f ca="1">-(((BA2/AZ2)*IMLOG2(BA2/AZ2))+((BB2/AZ2)*IMLOG2(BB2/AZ2)))</f>
        <v>0.83664074194116733</v>
      </c>
      <c r="BD2" s="5"/>
    </row>
    <row r="3" spans="1:56" x14ac:dyDescent="0.25">
      <c r="A3" s="21">
        <v>3.06</v>
      </c>
      <c r="B3" s="22" t="s">
        <v>14</v>
      </c>
      <c r="C3" s="48"/>
      <c r="E3" s="21">
        <v>3</v>
      </c>
      <c r="F3" s="22" t="s">
        <v>14</v>
      </c>
      <c r="G3" s="48"/>
      <c r="I3" s="21">
        <v>2.61</v>
      </c>
      <c r="J3" s="22" t="s">
        <v>14</v>
      </c>
      <c r="K3" s="48"/>
      <c r="M3" s="21">
        <v>2.7</v>
      </c>
      <c r="N3" s="22" t="s">
        <v>14</v>
      </c>
      <c r="O3" s="48"/>
      <c r="Q3" s="21">
        <v>2.57</v>
      </c>
      <c r="R3" s="22" t="s">
        <v>14</v>
      </c>
      <c r="S3" s="48"/>
      <c r="U3" s="21">
        <v>1.94</v>
      </c>
      <c r="V3" s="22" t="s">
        <v>14</v>
      </c>
      <c r="W3" s="48"/>
      <c r="Y3" s="21">
        <v>1.76</v>
      </c>
      <c r="Z3" s="22" t="s">
        <v>14</v>
      </c>
      <c r="AA3" s="48"/>
      <c r="AC3" s="21">
        <v>3.02</v>
      </c>
      <c r="AD3" s="22" t="s">
        <v>13</v>
      </c>
      <c r="AE3" s="48"/>
      <c r="AG3" s="21">
        <v>700000</v>
      </c>
      <c r="AH3" s="22" t="s">
        <v>13</v>
      </c>
      <c r="AI3" s="48"/>
      <c r="AK3" s="21">
        <v>1</v>
      </c>
      <c r="AL3" s="22" t="s">
        <v>13</v>
      </c>
      <c r="AM3" s="48"/>
      <c r="AO3" s="21">
        <v>2017</v>
      </c>
      <c r="AP3" s="22" t="s">
        <v>13</v>
      </c>
      <c r="AQ3" s="48"/>
      <c r="AS3" s="21">
        <v>18</v>
      </c>
      <c r="AT3" s="22" t="s">
        <v>14</v>
      </c>
      <c r="AU3" s="48"/>
      <c r="AV3" s="8" t="s">
        <v>35</v>
      </c>
      <c r="AX3" s="9" t="s">
        <v>0</v>
      </c>
      <c r="AY3" s="5"/>
      <c r="AZ3" s="5"/>
      <c r="BA3" s="5"/>
      <c r="BB3" s="5"/>
      <c r="BC3" s="6"/>
      <c r="BD3" s="6"/>
    </row>
    <row r="4" spans="1:56" x14ac:dyDescent="0.25">
      <c r="A4" s="21">
        <v>3.16</v>
      </c>
      <c r="B4" s="22" t="s">
        <v>13</v>
      </c>
      <c r="C4" s="48">
        <f>AVERAGE(A4:A5)</f>
        <v>3.2</v>
      </c>
      <c r="E4" s="21">
        <v>3.21</v>
      </c>
      <c r="F4" s="22" t="s">
        <v>13</v>
      </c>
      <c r="G4" s="48">
        <f>AVERAGE(E4:E5)</f>
        <v>3.21</v>
      </c>
      <c r="I4" s="21">
        <v>2.67</v>
      </c>
      <c r="J4" s="22" t="s">
        <v>13</v>
      </c>
      <c r="K4" s="48">
        <f>AVERAGE(I4:I5)</f>
        <v>2.75</v>
      </c>
      <c r="M4" s="21">
        <v>2.89</v>
      </c>
      <c r="N4" s="22" t="s">
        <v>13</v>
      </c>
      <c r="O4" s="48">
        <f>AVERAGE(M4:M5)</f>
        <v>2.91</v>
      </c>
      <c r="Q4" s="21">
        <v>2.64</v>
      </c>
      <c r="R4" s="22" t="s">
        <v>13</v>
      </c>
      <c r="S4" s="48">
        <f>AVERAGE(Q4:Q5)</f>
        <v>2.6749999999999998</v>
      </c>
      <c r="U4" s="21">
        <v>2.58</v>
      </c>
      <c r="V4" s="22" t="s">
        <v>13</v>
      </c>
      <c r="W4" s="48">
        <f>AVERAGE(U4:U5)</f>
        <v>2.69</v>
      </c>
      <c r="Y4" s="21">
        <v>2.2599999999999998</v>
      </c>
      <c r="Z4" s="22" t="s">
        <v>14</v>
      </c>
      <c r="AA4" s="48">
        <f>AVERAGE(Y4:Y5)</f>
        <v>2.38</v>
      </c>
      <c r="AC4" s="21">
        <v>3.27</v>
      </c>
      <c r="AD4" s="22" t="s">
        <v>14</v>
      </c>
      <c r="AE4" s="48">
        <f>AVERAGE(AC4:AC5)</f>
        <v>3.2749999999999999</v>
      </c>
      <c r="AG4" s="21">
        <v>800000</v>
      </c>
      <c r="AH4" s="22" t="s">
        <v>13</v>
      </c>
      <c r="AI4" s="48">
        <f>AVERAGE(AG4:AG5)</f>
        <v>800000</v>
      </c>
      <c r="AK4" s="21">
        <v>1</v>
      </c>
      <c r="AL4" s="22" t="s">
        <v>14</v>
      </c>
      <c r="AM4" s="48">
        <f>AVERAGE(AK4:AK5)</f>
        <v>1</v>
      </c>
      <c r="AO4" s="21">
        <v>2017</v>
      </c>
      <c r="AP4" s="22" t="s">
        <v>14</v>
      </c>
      <c r="AQ4" s="48">
        <f>AVERAGE(AO4:AO5)</f>
        <v>2017</v>
      </c>
      <c r="AS4" s="21">
        <v>19</v>
      </c>
      <c r="AT4" s="22" t="s">
        <v>13</v>
      </c>
      <c r="AU4" s="48">
        <f>AVERAGE(AS4:AS5)</f>
        <v>19</v>
      </c>
      <c r="AV4" s="8" t="s">
        <v>22</v>
      </c>
      <c r="AX4" s="5"/>
      <c r="AY4" s="5" t="str">
        <f ca="1">CONCATENATE("&lt;=",INDIRECT(AV5&amp;2))</f>
        <v>&lt;=3,06</v>
      </c>
      <c r="AZ4" s="5">
        <f ca="1">COUNTIF(INDIRECT(AV3&amp;AV1):INDIRECT(AV3&amp;AV2),AY4)</f>
        <v>2</v>
      </c>
      <c r="BA4" s="5">
        <f ca="1">COUNTIFS(INDIRECT(AV3&amp;AV1):INDIRECT(AV3&amp;AV2),AY4,INDIRECT(AV4&amp;AV1):INDIRECT(AV4&amp;AV2),"Iya")</f>
        <v>2</v>
      </c>
      <c r="BB4" s="5">
        <f ca="1">COUNTIFS(INDIRECT(AV3&amp;AV1):INDIRECT(AV3&amp;AV2),AY4,INDIRECT(AV4&amp;AV1):INDIRECT(AV4&amp;AV2),"Tidak")</f>
        <v>0</v>
      </c>
      <c r="BC4" s="6">
        <v>0</v>
      </c>
      <c r="BD4" s="45">
        <f ca="1">BC2-(((AZ4/AZ2)*BC4)+((AZ5/AZ2)*BC5))</f>
        <v>6.4881320417608634E-2</v>
      </c>
    </row>
    <row r="5" spans="1:56" x14ac:dyDescent="0.25">
      <c r="A5" s="21">
        <v>3.24</v>
      </c>
      <c r="B5" s="22" t="s">
        <v>13</v>
      </c>
      <c r="C5" s="48"/>
      <c r="E5" s="21">
        <v>3.21</v>
      </c>
      <c r="F5" s="22" t="s">
        <v>14</v>
      </c>
      <c r="G5" s="48"/>
      <c r="I5" s="21">
        <v>2.83</v>
      </c>
      <c r="J5" s="22" t="s">
        <v>14</v>
      </c>
      <c r="K5" s="48"/>
      <c r="M5" s="21">
        <v>2.93</v>
      </c>
      <c r="N5" s="22" t="s">
        <v>14</v>
      </c>
      <c r="O5" s="48"/>
      <c r="Q5" s="21">
        <v>2.71</v>
      </c>
      <c r="R5" s="22" t="s">
        <v>14</v>
      </c>
      <c r="S5" s="48"/>
      <c r="U5" s="21">
        <v>2.8</v>
      </c>
      <c r="V5" s="22" t="s">
        <v>14</v>
      </c>
      <c r="W5" s="48"/>
      <c r="Y5" s="21">
        <v>2.5</v>
      </c>
      <c r="Z5" s="22" t="s">
        <v>14</v>
      </c>
      <c r="AA5" s="48"/>
      <c r="AC5" s="21">
        <v>3.28</v>
      </c>
      <c r="AD5" s="22" t="s">
        <v>14</v>
      </c>
      <c r="AE5" s="48"/>
      <c r="AG5" s="21">
        <v>800000</v>
      </c>
      <c r="AH5" s="22" t="s">
        <v>13</v>
      </c>
      <c r="AI5" s="48"/>
      <c r="AK5" s="21">
        <v>1</v>
      </c>
      <c r="AL5" s="22" t="s">
        <v>14</v>
      </c>
      <c r="AM5" s="48"/>
      <c r="AO5" s="21">
        <v>2017</v>
      </c>
      <c r="AP5" s="22" t="s">
        <v>14</v>
      </c>
      <c r="AQ5" s="48"/>
      <c r="AS5" s="21">
        <v>19</v>
      </c>
      <c r="AT5" s="22" t="s">
        <v>13</v>
      </c>
      <c r="AU5" s="48"/>
      <c r="AV5" s="8" t="s">
        <v>23</v>
      </c>
      <c r="AX5" s="5"/>
      <c r="AY5" s="5" t="str">
        <f ca="1">CONCATENATE("&gt;",INDIRECT(AV5&amp;2))</f>
        <v>&gt;3,06</v>
      </c>
      <c r="AZ5" s="5">
        <f ca="1">COUNTIF(INDIRECT(AV3&amp;AV1):INDIRECT(AV3&amp;AV2),AY5)</f>
        <v>13</v>
      </c>
      <c r="BA5" s="5">
        <f ca="1">COUNTIFS(INDIRECT(AV3&amp;AV1):INDIRECT(AV3&amp;AV2),AY5,INDIRECT(AV4&amp;AV1):INDIRECT(AV4&amp;AV2),"Iya")</f>
        <v>9</v>
      </c>
      <c r="BB5" s="5">
        <f ca="1">COUNTIFS(INDIRECT(AV3&amp;AV1):INDIRECT(AV3&amp;AV2),AY5,INDIRECT(AV4&amp;AV1):INDIRECT(AV4&amp;AV2),"Tidak")</f>
        <v>4</v>
      </c>
      <c r="BC5" s="6">
        <f t="shared" ref="BC5:BC18" ca="1" si="0">-(((BA5/AZ5)*IMLOG2(BA5/AZ5))+((BB5/AZ5)*IMLOG2(BB5/AZ5)))</f>
        <v>0.89049164021949079</v>
      </c>
      <c r="BD5" s="45"/>
    </row>
    <row r="6" spans="1:56" x14ac:dyDescent="0.25">
      <c r="A6" s="21">
        <v>3.29</v>
      </c>
      <c r="B6" s="22" t="s">
        <v>14</v>
      </c>
      <c r="C6" s="48">
        <f t="shared" ref="C6" si="1">AVERAGE(A6:A7)</f>
        <v>3.33</v>
      </c>
      <c r="E6" s="21">
        <v>3.28</v>
      </c>
      <c r="F6" s="22" t="s">
        <v>14</v>
      </c>
      <c r="G6" s="48">
        <f t="shared" ref="G6" si="2">AVERAGE(E6:E7)</f>
        <v>3.3099999999999996</v>
      </c>
      <c r="I6" s="21">
        <v>3.18</v>
      </c>
      <c r="J6" s="22" t="s">
        <v>13</v>
      </c>
      <c r="K6" s="48">
        <f t="shared" ref="K6" si="3">AVERAGE(I6:I7)</f>
        <v>3.4050000000000002</v>
      </c>
      <c r="M6" s="21">
        <v>3.2</v>
      </c>
      <c r="N6" s="22" t="s">
        <v>13</v>
      </c>
      <c r="O6" s="48">
        <f t="shared" ref="O6" si="4">AVERAGE(M6:M7)</f>
        <v>3.2050000000000001</v>
      </c>
      <c r="Q6" s="21">
        <v>3.26</v>
      </c>
      <c r="R6" s="22" t="s">
        <v>14</v>
      </c>
      <c r="S6" s="48">
        <f t="shared" ref="S6" si="5">AVERAGE(Q6:Q7)</f>
        <v>3.36</v>
      </c>
      <c r="U6" s="21">
        <v>2.96</v>
      </c>
      <c r="V6" s="22" t="s">
        <v>14</v>
      </c>
      <c r="W6" s="48">
        <f t="shared" ref="W6" si="6">AVERAGE(U6:U7)</f>
        <v>3.1749999999999998</v>
      </c>
      <c r="Y6" s="21">
        <v>3.25</v>
      </c>
      <c r="Z6" s="22" t="s">
        <v>13</v>
      </c>
      <c r="AA6" s="48">
        <f t="shared" ref="AA6" si="7">AVERAGE(Y6:Y7)</f>
        <v>3.3899999999999997</v>
      </c>
      <c r="AC6" s="21">
        <v>3.34</v>
      </c>
      <c r="AD6" s="22" t="s">
        <v>14</v>
      </c>
      <c r="AE6" s="48">
        <f t="shared" ref="AE6" si="8">AVERAGE(AC6:AC7)</f>
        <v>3.36</v>
      </c>
      <c r="AG6" s="21">
        <v>1000000</v>
      </c>
      <c r="AH6" s="22" t="s">
        <v>14</v>
      </c>
      <c r="AI6" s="48">
        <f t="shared" ref="AI6" si="9">AVERAGE(AG6:AG7)</f>
        <v>1000000</v>
      </c>
      <c r="AK6" s="21">
        <v>3</v>
      </c>
      <c r="AL6" s="22" t="s">
        <v>14</v>
      </c>
      <c r="AM6" s="48">
        <f t="shared" ref="AM6" si="10">AVERAGE(AK6:AK7)</f>
        <v>3</v>
      </c>
      <c r="AO6" s="21">
        <v>2017</v>
      </c>
      <c r="AP6" s="22" t="s">
        <v>14</v>
      </c>
      <c r="AQ6" s="48">
        <f t="shared" ref="AQ6" si="11">AVERAGE(AO6:AO7)</f>
        <v>2017</v>
      </c>
      <c r="AS6" s="21">
        <v>19</v>
      </c>
      <c r="AT6" s="22" t="s">
        <v>13</v>
      </c>
      <c r="AU6" s="48">
        <f t="shared" ref="AU6" si="12">AVERAGE(AS6:AS7)</f>
        <v>19</v>
      </c>
      <c r="AV6" s="10">
        <f ca="1">MAX(BD4:BD25)</f>
        <v>0.13701850183231901</v>
      </c>
      <c r="AX6" s="5"/>
      <c r="AY6" s="5" t="str">
        <f ca="1">CONCATENATE("&lt;=",INDIRECT(AV5&amp;4))</f>
        <v>&lt;=3,2</v>
      </c>
      <c r="AZ6" s="5">
        <f ca="1">COUNTIF(INDIRECT(AV3&amp;AV1):INDIRECT(AV3&amp;AV2),AY6)</f>
        <v>3</v>
      </c>
      <c r="BA6" s="5">
        <f ca="1">COUNTIFS(INDIRECT(AV3&amp;AV1):INDIRECT(AV3&amp;AV2),AY6,INDIRECT(AV4&amp;AV1):INDIRECT(AV4&amp;AV2),"Iya")</f>
        <v>2</v>
      </c>
      <c r="BB6" s="5">
        <f ca="1">COUNTIFS(INDIRECT(AV3&amp;AV1):INDIRECT(AV3&amp;AV2),AY6,INDIRECT(AV4&amp;AV1):INDIRECT(AV4&amp;AV2),"Tidak")</f>
        <v>1</v>
      </c>
      <c r="BC6" s="6">
        <f t="shared" ca="1" si="0"/>
        <v>0.91829583405449056</v>
      </c>
      <c r="BD6" s="45">
        <f ca="1">BC2-(((AZ6/AZ2)*BC6)+((AZ7/AZ2)*BC7))</f>
        <v>3.9590755629628216E-3</v>
      </c>
    </row>
    <row r="7" spans="1:56" x14ac:dyDescent="0.25">
      <c r="A7" s="21">
        <v>3.37</v>
      </c>
      <c r="B7" s="22" t="s">
        <v>13</v>
      </c>
      <c r="C7" s="48"/>
      <c r="E7" s="21">
        <v>3.34</v>
      </c>
      <c r="F7" s="22" t="s">
        <v>14</v>
      </c>
      <c r="G7" s="48"/>
      <c r="I7" s="21">
        <v>3.63</v>
      </c>
      <c r="J7" s="22" t="s">
        <v>14</v>
      </c>
      <c r="K7" s="48"/>
      <c r="M7" s="21">
        <v>3.21</v>
      </c>
      <c r="N7" s="22" t="s">
        <v>14</v>
      </c>
      <c r="O7" s="48"/>
      <c r="Q7" s="21">
        <v>3.46</v>
      </c>
      <c r="R7" s="22" t="s">
        <v>14</v>
      </c>
      <c r="S7" s="48"/>
      <c r="U7" s="21">
        <v>3.39</v>
      </c>
      <c r="V7" s="22" t="s">
        <v>14</v>
      </c>
      <c r="W7" s="48"/>
      <c r="Y7" s="21">
        <v>3.53</v>
      </c>
      <c r="Z7" s="22" t="s">
        <v>14</v>
      </c>
      <c r="AA7" s="48"/>
      <c r="AC7" s="21">
        <v>3.38</v>
      </c>
      <c r="AD7" s="22" t="s">
        <v>13</v>
      </c>
      <c r="AE7" s="48"/>
      <c r="AG7" s="21">
        <v>1000000</v>
      </c>
      <c r="AH7" s="22" t="s">
        <v>14</v>
      </c>
      <c r="AI7" s="48"/>
      <c r="AK7" s="21">
        <v>3</v>
      </c>
      <c r="AL7" s="22" t="s">
        <v>14</v>
      </c>
      <c r="AM7" s="48"/>
      <c r="AO7" s="21">
        <v>2017</v>
      </c>
      <c r="AP7" s="22" t="s">
        <v>14</v>
      </c>
      <c r="AQ7" s="48"/>
      <c r="AS7" s="21">
        <v>19</v>
      </c>
      <c r="AT7" s="22" t="s">
        <v>14</v>
      </c>
      <c r="AU7" s="48"/>
      <c r="AX7" s="5"/>
      <c r="AY7" s="5" t="str">
        <f ca="1">CONCATENATE("&gt;",INDIRECT(AV5&amp;4))</f>
        <v>&gt;3,2</v>
      </c>
      <c r="AZ7" s="5">
        <f ca="1">COUNTIF(INDIRECT(AV3&amp;AV1):INDIRECT(AV3&amp;AV2),AY7)</f>
        <v>12</v>
      </c>
      <c r="BA7" s="5">
        <f ca="1">COUNTIFS(INDIRECT(AV3&amp;AV1):INDIRECT(AV3&amp;AV2),AY7,INDIRECT(AV4&amp;AV1):INDIRECT(AV4&amp;AV2),"Iya")</f>
        <v>9</v>
      </c>
      <c r="BB7" s="5">
        <f ca="1">COUNTIFS(INDIRECT(AV3&amp;AV1):INDIRECT(AV3&amp;AV2),AY7,INDIRECT(AV4&amp;AV1):INDIRECT(AV4&amp;AV2),"Tidak")</f>
        <v>3</v>
      </c>
      <c r="BC7" s="6">
        <f t="shared" ca="1" si="0"/>
        <v>0.81127812445913294</v>
      </c>
      <c r="BD7" s="45"/>
    </row>
    <row r="8" spans="1:56" x14ac:dyDescent="0.25">
      <c r="A8" s="21">
        <v>3.47</v>
      </c>
      <c r="B8" s="22" t="s">
        <v>14</v>
      </c>
      <c r="C8" s="48">
        <f t="shared" ref="C8" si="13">AVERAGE(A8:A9)</f>
        <v>3.5300000000000002</v>
      </c>
      <c r="E8" s="21">
        <v>3.35</v>
      </c>
      <c r="F8" s="22" t="s">
        <v>14</v>
      </c>
      <c r="G8" s="48">
        <f t="shared" ref="G8" si="14">AVERAGE(E8:E9)</f>
        <v>3.3650000000000002</v>
      </c>
      <c r="I8" s="21">
        <v>3.64</v>
      </c>
      <c r="J8" s="22" t="s">
        <v>14</v>
      </c>
      <c r="K8" s="48">
        <f t="shared" ref="K8" si="15">AVERAGE(I8:I9)</f>
        <v>3.67</v>
      </c>
      <c r="M8" s="21">
        <v>3.31</v>
      </c>
      <c r="N8" s="22" t="s">
        <v>14</v>
      </c>
      <c r="O8" s="48">
        <f t="shared" ref="O8" si="16">AVERAGE(M8:M9)</f>
        <v>3.3200000000000003</v>
      </c>
      <c r="Q8" s="21">
        <v>3.53</v>
      </c>
      <c r="R8" s="22" t="s">
        <v>14</v>
      </c>
      <c r="S8" s="48">
        <f t="shared" ref="S8" si="17">AVERAGE(Q8:Q9)</f>
        <v>3.5999999999999996</v>
      </c>
      <c r="U8" s="21">
        <v>3.39</v>
      </c>
      <c r="V8" s="22" t="s">
        <v>13</v>
      </c>
      <c r="W8" s="48">
        <f t="shared" ref="W8" si="18">AVERAGE(U8:U9)</f>
        <v>3.39</v>
      </c>
      <c r="Y8" s="21">
        <v>3.53</v>
      </c>
      <c r="Z8" s="22" t="s">
        <v>13</v>
      </c>
      <c r="AA8" s="48">
        <f t="shared" ref="AA8" si="19">AVERAGE(Y8:Y9)</f>
        <v>3.53</v>
      </c>
      <c r="AC8" s="21">
        <v>3.4</v>
      </c>
      <c r="AD8" s="22" t="s">
        <v>14</v>
      </c>
      <c r="AE8" s="48">
        <f t="shared" ref="AE8" si="20">AVERAGE(AC8:AC9)</f>
        <v>3.4249999999999998</v>
      </c>
      <c r="AG8" s="21">
        <v>1000000</v>
      </c>
      <c r="AH8" s="22" t="s">
        <v>13</v>
      </c>
      <c r="AI8" s="48">
        <f t="shared" ref="AI8" si="21">AVERAGE(AG8:AG9)</f>
        <v>1100000</v>
      </c>
      <c r="AK8" s="21">
        <v>3</v>
      </c>
      <c r="AL8" s="22" t="s">
        <v>13</v>
      </c>
      <c r="AM8" s="48">
        <f t="shared" ref="AM8" si="22">AVERAGE(AK8:AK9)</f>
        <v>3</v>
      </c>
      <c r="AO8" s="21">
        <v>2017</v>
      </c>
      <c r="AP8" s="22" t="s">
        <v>14</v>
      </c>
      <c r="AQ8" s="48">
        <f t="shared" ref="AQ8" si="23">AVERAGE(AO8:AO9)</f>
        <v>2017</v>
      </c>
      <c r="AS8" s="21">
        <v>19</v>
      </c>
      <c r="AT8" s="22" t="s">
        <v>13</v>
      </c>
      <c r="AU8" s="48">
        <f t="shared" ref="AU8" si="24">AVERAGE(AS8:AS9)</f>
        <v>19</v>
      </c>
      <c r="AX8" s="5"/>
      <c r="AY8" s="5" t="str">
        <f ca="1">CONCATENATE("&lt;=",INDIRECT(AV5&amp;6))</f>
        <v>&lt;=3,33</v>
      </c>
      <c r="AZ8" s="5">
        <f ca="1">COUNTIF(INDIRECT(AV3&amp;AV1):INDIRECT(AV3&amp;AV2),AY8)</f>
        <v>5</v>
      </c>
      <c r="BA8" s="5">
        <f ca="1">COUNTIFS(INDIRECT(AV3&amp;AV1):INDIRECT(AV3&amp;AV2),AY8,INDIRECT(AV4&amp;AV1):INDIRECT(AV4&amp;AV2),"Iya")</f>
        <v>3</v>
      </c>
      <c r="BB8" s="5">
        <f ca="1">COUNTIFS(INDIRECT(AV3&amp;AV1):INDIRECT(AV3&amp;AV2),AY8,INDIRECT(AV4&amp;AV1):INDIRECT(AV4&amp;AV2),"Tidak")</f>
        <v>2</v>
      </c>
      <c r="BC8" s="6">
        <f t="shared" ca="1" si="0"/>
        <v>0.97095059445466747</v>
      </c>
      <c r="BD8" s="45">
        <f ca="1">BC2-(((AZ8/AZ2)*BC8)+((AZ9/AZ2)*BC9))</f>
        <v>3.1705147198037076E-2</v>
      </c>
    </row>
    <row r="9" spans="1:56" x14ac:dyDescent="0.25">
      <c r="A9" s="21">
        <v>3.59</v>
      </c>
      <c r="B9" s="22" t="s">
        <v>14</v>
      </c>
      <c r="C9" s="48"/>
      <c r="E9" s="21">
        <v>3.38</v>
      </c>
      <c r="F9" s="22" t="s">
        <v>13</v>
      </c>
      <c r="G9" s="48"/>
      <c r="I9" s="21">
        <v>3.7</v>
      </c>
      <c r="J9" s="22" t="s">
        <v>14</v>
      </c>
      <c r="K9" s="48"/>
      <c r="M9" s="21">
        <v>3.33</v>
      </c>
      <c r="N9" s="22" t="s">
        <v>14</v>
      </c>
      <c r="O9" s="48"/>
      <c r="Q9" s="21">
        <v>3.67</v>
      </c>
      <c r="R9" s="22" t="s">
        <v>13</v>
      </c>
      <c r="S9" s="48"/>
      <c r="U9" s="21">
        <v>3.39</v>
      </c>
      <c r="V9" s="22" t="s">
        <v>13</v>
      </c>
      <c r="W9" s="48"/>
      <c r="Y9" s="21">
        <v>3.53</v>
      </c>
      <c r="Z9" s="22" t="s">
        <v>13</v>
      </c>
      <c r="AA9" s="48"/>
      <c r="AC9" s="21">
        <v>3.45</v>
      </c>
      <c r="AD9" s="22" t="s">
        <v>13</v>
      </c>
      <c r="AE9" s="48"/>
      <c r="AG9" s="21">
        <v>1200000</v>
      </c>
      <c r="AH9" s="22" t="s">
        <v>14</v>
      </c>
      <c r="AI9" s="48"/>
      <c r="AK9" s="21">
        <v>3</v>
      </c>
      <c r="AL9" s="22" t="s">
        <v>14</v>
      </c>
      <c r="AM9" s="48"/>
      <c r="AO9" s="21">
        <v>2017</v>
      </c>
      <c r="AP9" s="22" t="s">
        <v>14</v>
      </c>
      <c r="AQ9" s="48"/>
      <c r="AS9" s="21">
        <v>19</v>
      </c>
      <c r="AT9" s="22" t="s">
        <v>14</v>
      </c>
      <c r="AU9" s="48"/>
      <c r="AX9" s="5"/>
      <c r="AY9" s="5" t="str">
        <f ca="1">CONCATENATE("&gt;",INDIRECT(AV5&amp;6))</f>
        <v>&gt;3,33</v>
      </c>
      <c r="AZ9" s="5">
        <f ca="1">COUNTIF(INDIRECT(AV3&amp;AV1):INDIRECT(AV3&amp;AV2),AY9)</f>
        <v>10</v>
      </c>
      <c r="BA9" s="5">
        <f ca="1">COUNTIFS(INDIRECT(AV3&amp;AV1):INDIRECT(AV3&amp;AV2),AY9,INDIRECT(AV4&amp;AV1):INDIRECT(AV4&amp;AV2),"Iya")</f>
        <v>8</v>
      </c>
      <c r="BB9" s="5">
        <f ca="1">COUNTIFS(INDIRECT(AV3&amp;AV1):INDIRECT(AV3&amp;AV2),AY9,INDIRECT(AV4&amp;AV1):INDIRECT(AV4&amp;AV2),"Tidak")</f>
        <v>2</v>
      </c>
      <c r="BC9" s="6">
        <f t="shared" ca="1" si="0"/>
        <v>0.72192809488736165</v>
      </c>
      <c r="BD9" s="45"/>
    </row>
    <row r="10" spans="1:56" x14ac:dyDescent="0.25">
      <c r="A10" s="21">
        <v>3.71</v>
      </c>
      <c r="B10" s="22" t="s">
        <v>14</v>
      </c>
      <c r="C10" s="48">
        <f t="shared" ref="C10" si="25">AVERAGE(A10:A11)</f>
        <v>3.73</v>
      </c>
      <c r="E10" s="21">
        <v>3.47</v>
      </c>
      <c r="F10" s="22" t="s">
        <v>14</v>
      </c>
      <c r="G10" s="48">
        <f t="shared" ref="G10" si="26">AVERAGE(E10:E11)</f>
        <v>3.5150000000000001</v>
      </c>
      <c r="I10" s="21">
        <v>3.73</v>
      </c>
      <c r="J10" s="22" t="s">
        <v>14</v>
      </c>
      <c r="K10" s="48">
        <f t="shared" ref="K10" si="27">AVERAGE(I10:I11)</f>
        <v>3.7350000000000003</v>
      </c>
      <c r="M10" s="21">
        <v>3.5</v>
      </c>
      <c r="N10" s="22" t="s">
        <v>13</v>
      </c>
      <c r="O10" s="48">
        <f t="shared" ref="O10" si="28">AVERAGE(M10:M11)</f>
        <v>3.54</v>
      </c>
      <c r="Q10" s="21">
        <v>3.69</v>
      </c>
      <c r="R10" s="22" t="s">
        <v>14</v>
      </c>
      <c r="S10" s="48">
        <f t="shared" ref="S10" si="29">AVERAGE(Q10:Q11)</f>
        <v>3.6950000000000003</v>
      </c>
      <c r="U10" s="21">
        <v>3.39</v>
      </c>
      <c r="V10" s="22" t="s">
        <v>13</v>
      </c>
      <c r="W10" s="48">
        <f t="shared" ref="W10" si="30">AVERAGE(U10:U11)</f>
        <v>3.39</v>
      </c>
      <c r="Y10" s="21">
        <v>3.53</v>
      </c>
      <c r="Z10" s="22" t="s">
        <v>13</v>
      </c>
      <c r="AA10" s="48">
        <f t="shared" ref="AA10" si="31">AVERAGE(Y10:Y11)</f>
        <v>3.53</v>
      </c>
      <c r="AC10" s="21">
        <v>3.55</v>
      </c>
      <c r="AD10" s="22" t="s">
        <v>14</v>
      </c>
      <c r="AE10" s="48">
        <f t="shared" ref="AE10" si="32">AVERAGE(AC10:AC11)</f>
        <v>3.585</v>
      </c>
      <c r="AG10" s="21">
        <v>1200000</v>
      </c>
      <c r="AH10" s="22" t="s">
        <v>14</v>
      </c>
      <c r="AI10" s="48">
        <f t="shared" ref="AI10" si="33">AVERAGE(AG10:AG11)</f>
        <v>1200000</v>
      </c>
      <c r="AK10" s="21">
        <v>3</v>
      </c>
      <c r="AL10" s="22" t="s">
        <v>14</v>
      </c>
      <c r="AM10" s="48">
        <f t="shared" ref="AM10" si="34">AVERAGE(AK10:AK11)</f>
        <v>3.5</v>
      </c>
      <c r="AO10" s="21">
        <v>2017</v>
      </c>
      <c r="AP10" s="22" t="s">
        <v>14</v>
      </c>
      <c r="AQ10" s="48">
        <f t="shared" ref="AQ10" si="35">AVERAGE(AO10:AO11)</f>
        <v>2017.5</v>
      </c>
      <c r="AS10" s="21">
        <v>19</v>
      </c>
      <c r="AT10" s="22" t="s">
        <v>14</v>
      </c>
      <c r="AU10" s="48">
        <f t="shared" ref="AU10" si="36">AVERAGE(AS10:AS11)</f>
        <v>19</v>
      </c>
      <c r="AX10" s="5"/>
      <c r="AY10" s="5" t="str">
        <f ca="1">CONCATENATE("&lt;=",INDIRECT(AV5&amp;8))</f>
        <v>&lt;=3,53</v>
      </c>
      <c r="AZ10" s="5">
        <f ca="1">COUNTIF(INDIRECT(AV3&amp;AV1):INDIRECT(AV3&amp;AV2),AY10)</f>
        <v>7</v>
      </c>
      <c r="BA10" s="5">
        <f ca="1">COUNTIFS(INDIRECT(AV3&amp;AV1):INDIRECT(AV3&amp;AV2),AY10,INDIRECT(AV4&amp;AV1):INDIRECT(AV4&amp;AV2),"Iya")</f>
        <v>4</v>
      </c>
      <c r="BB10" s="5">
        <f ca="1">COUNTIFS(INDIRECT(AV3&amp;AV1):INDIRECT(AV3&amp;AV2),AY10,INDIRECT(AV4&amp;AV1):INDIRECT(AV4&amp;AV2),"Tidak")</f>
        <v>3</v>
      </c>
      <c r="BC10" s="6">
        <f t="shared" ca="1" si="0"/>
        <v>0.9852281360342523</v>
      </c>
      <c r="BD10" s="45">
        <f ca="1">BC2-(((AZ10/AZ2)*BC10)+((AZ11/AZ2)*BC11))</f>
        <v>8.6966575418731429E-2</v>
      </c>
    </row>
    <row r="11" spans="1:56" x14ac:dyDescent="0.25">
      <c r="A11" s="21">
        <v>3.75</v>
      </c>
      <c r="B11" s="22" t="s">
        <v>14</v>
      </c>
      <c r="C11" s="48"/>
      <c r="E11" s="21">
        <v>3.56</v>
      </c>
      <c r="F11" s="22" t="s">
        <v>14</v>
      </c>
      <c r="G11" s="48"/>
      <c r="I11" s="21">
        <v>3.74</v>
      </c>
      <c r="J11" s="22" t="s">
        <v>13</v>
      </c>
      <c r="K11" s="48"/>
      <c r="M11" s="21">
        <v>3.58</v>
      </c>
      <c r="N11" s="22" t="s">
        <v>14</v>
      </c>
      <c r="O11" s="48"/>
      <c r="Q11" s="21">
        <v>3.7</v>
      </c>
      <c r="R11" s="22" t="s">
        <v>14</v>
      </c>
      <c r="S11" s="48"/>
      <c r="U11" s="21">
        <v>3.39</v>
      </c>
      <c r="V11" s="22" t="s">
        <v>14</v>
      </c>
      <c r="W11" s="48"/>
      <c r="Y11" s="21">
        <v>3.53</v>
      </c>
      <c r="Z11" s="22" t="s">
        <v>14</v>
      </c>
      <c r="AA11" s="48"/>
      <c r="AC11" s="21">
        <v>3.62</v>
      </c>
      <c r="AD11" s="22" t="s">
        <v>14</v>
      </c>
      <c r="AE11" s="48"/>
      <c r="AG11" s="21">
        <v>1200000</v>
      </c>
      <c r="AH11" s="22" t="s">
        <v>14</v>
      </c>
      <c r="AI11" s="48"/>
      <c r="AK11" s="21">
        <v>4</v>
      </c>
      <c r="AL11" s="22" t="s">
        <v>13</v>
      </c>
      <c r="AM11" s="48"/>
      <c r="AO11" s="21">
        <v>2018</v>
      </c>
      <c r="AP11" s="22" t="s">
        <v>13</v>
      </c>
      <c r="AQ11" s="48"/>
      <c r="AS11" s="21">
        <v>19</v>
      </c>
      <c r="AT11" s="22" t="s">
        <v>14</v>
      </c>
      <c r="AU11" s="48"/>
      <c r="AX11" s="5"/>
      <c r="AY11" s="5" t="str">
        <f ca="1">CONCATENATE("&gt;",INDIRECT(AV5&amp;8))</f>
        <v>&gt;3,53</v>
      </c>
      <c r="AZ11" s="5">
        <f ca="1">COUNTIF(INDIRECT(AV3&amp;AV1):INDIRECT(AV3&amp;AV2),AY11)</f>
        <v>8</v>
      </c>
      <c r="BA11" s="5">
        <f ca="1">COUNTIFS(INDIRECT(AV3&amp;AV1):INDIRECT(AV3&amp;AV2),AY11,INDIRECT(AV4&amp;AV1):INDIRECT(AV4&amp;AV2),"Iya")</f>
        <v>7</v>
      </c>
      <c r="BB11" s="5">
        <f ca="1">COUNTIFS(INDIRECT(AV3&amp;AV1):INDIRECT(AV3&amp;AV2),AY11,INDIRECT(AV4&amp;AV1):INDIRECT(AV4&amp;AV2),"Tidak")</f>
        <v>1</v>
      </c>
      <c r="BC11" s="6">
        <f t="shared" ca="1" si="0"/>
        <v>0.54356444319959651</v>
      </c>
      <c r="BD11" s="45"/>
    </row>
    <row r="12" spans="1:56" x14ac:dyDescent="0.25">
      <c r="A12" s="21">
        <v>3.82</v>
      </c>
      <c r="B12" s="22" t="s">
        <v>14</v>
      </c>
      <c r="C12" s="48">
        <f t="shared" ref="C12" si="37">AVERAGE(A12:A13)</f>
        <v>3.8250000000000002</v>
      </c>
      <c r="E12" s="21">
        <v>3.56</v>
      </c>
      <c r="F12" s="22" t="s">
        <v>14</v>
      </c>
      <c r="G12" s="48">
        <f t="shared" ref="G12" si="38">AVERAGE(E12:E13)</f>
        <v>3.585</v>
      </c>
      <c r="I12" s="21">
        <v>3.74</v>
      </c>
      <c r="J12" s="22" t="s">
        <v>13</v>
      </c>
      <c r="K12" s="48">
        <f t="shared" ref="K12" si="39">AVERAGE(I12:I13)</f>
        <v>3.77</v>
      </c>
      <c r="M12" s="21">
        <v>3.71</v>
      </c>
      <c r="N12" s="22" t="s">
        <v>14</v>
      </c>
      <c r="O12" s="48">
        <f t="shared" ref="O12" si="40">AVERAGE(M12:M13)</f>
        <v>3.7450000000000001</v>
      </c>
      <c r="Q12" s="21">
        <v>3.75</v>
      </c>
      <c r="R12" s="22" t="s">
        <v>13</v>
      </c>
      <c r="S12" s="48">
        <f t="shared" ref="S12" si="41">AVERAGE(Q12:Q13)</f>
        <v>3.7850000000000001</v>
      </c>
      <c r="U12" s="21">
        <v>3.39</v>
      </c>
      <c r="V12" s="22" t="s">
        <v>14</v>
      </c>
      <c r="W12" s="48">
        <f t="shared" ref="W12" si="42">AVERAGE(U12:U13)</f>
        <v>3.4699999999999998</v>
      </c>
      <c r="Y12" s="21">
        <v>3.53</v>
      </c>
      <c r="Z12" s="22" t="s">
        <v>14</v>
      </c>
      <c r="AA12" s="48">
        <f t="shared" ref="AA12" si="43">AVERAGE(Y12:Y13)</f>
        <v>3.6549999999999998</v>
      </c>
      <c r="AC12" s="21">
        <v>3.71</v>
      </c>
      <c r="AD12" s="22" t="s">
        <v>14</v>
      </c>
      <c r="AE12" s="48">
        <f t="shared" ref="AE12" si="44">AVERAGE(AC12:AC13)</f>
        <v>3.7149999999999999</v>
      </c>
      <c r="AG12" s="21">
        <v>1200000</v>
      </c>
      <c r="AH12" s="22" t="s">
        <v>14</v>
      </c>
      <c r="AI12" s="48">
        <f t="shared" ref="AI12" si="45">AVERAGE(AG12:AG13)</f>
        <v>1350000</v>
      </c>
      <c r="AK12" s="21">
        <v>4</v>
      </c>
      <c r="AL12" s="22" t="s">
        <v>14</v>
      </c>
      <c r="AM12" s="48">
        <f t="shared" ref="AM12" si="46">AVERAGE(AK12:AK13)</f>
        <v>4</v>
      </c>
      <c r="AO12" s="21">
        <v>2018</v>
      </c>
      <c r="AP12" s="22" t="s">
        <v>14</v>
      </c>
      <c r="AQ12" s="48">
        <f t="shared" ref="AQ12" si="47">AVERAGE(AO12:AO13)</f>
        <v>2018</v>
      </c>
      <c r="AS12" s="21">
        <v>20</v>
      </c>
      <c r="AT12" s="22" t="s">
        <v>14</v>
      </c>
      <c r="AU12" s="48">
        <f t="shared" ref="AU12" si="48">AVERAGE(AS12:AS13)</f>
        <v>20</v>
      </c>
      <c r="AX12" s="5"/>
      <c r="AY12" s="5" t="str">
        <f ca="1">CONCATENATE("&lt;=",INDIRECT(AV5&amp;10))</f>
        <v>&lt;=3,73</v>
      </c>
      <c r="AZ12" s="5">
        <f ca="1">COUNTIF(INDIRECT(AV3&amp;AV1):INDIRECT(AV3&amp;AV2),AY12)</f>
        <v>9</v>
      </c>
      <c r="BA12" s="5">
        <f ca="1">COUNTIFS(INDIRECT(AV3&amp;AV1):INDIRECT(AV3&amp;AV2),AY12,INDIRECT(AV4&amp;AV1):INDIRECT(AV4&amp;AV2),"Iya")</f>
        <v>6</v>
      </c>
      <c r="BB12" s="5">
        <f ca="1">COUNTIFS(INDIRECT(AV3&amp;AV1):INDIRECT(AV3&amp;AV2),AY12,INDIRECT(AV4&amp;AV1):INDIRECT(AV4&amp;AV2),"Tidak")</f>
        <v>3</v>
      </c>
      <c r="BC12" s="6">
        <f t="shared" ca="1" si="0"/>
        <v>0.91829583405449056</v>
      </c>
      <c r="BD12" s="45">
        <f ca="1">BC2-(((AZ12/AZ2)*BC12)+((AZ13/AZ2)*BC13))</f>
        <v>2.5654272849131021E-2</v>
      </c>
    </row>
    <row r="13" spans="1:56" x14ac:dyDescent="0.25">
      <c r="A13" s="21">
        <v>3.83</v>
      </c>
      <c r="B13" s="22" t="s">
        <v>14</v>
      </c>
      <c r="C13" s="48"/>
      <c r="E13" s="21">
        <v>3.61</v>
      </c>
      <c r="F13" s="22" t="s">
        <v>14</v>
      </c>
      <c r="G13" s="48"/>
      <c r="I13" s="21">
        <v>3.8</v>
      </c>
      <c r="J13" s="22" t="s">
        <v>14</v>
      </c>
      <c r="K13" s="48"/>
      <c r="M13" s="21">
        <v>3.78</v>
      </c>
      <c r="N13" s="22" t="s">
        <v>14</v>
      </c>
      <c r="O13" s="48"/>
      <c r="Q13" s="21">
        <v>3.82</v>
      </c>
      <c r="R13" s="22" t="s">
        <v>14</v>
      </c>
      <c r="S13" s="48"/>
      <c r="U13" s="21">
        <v>3.55</v>
      </c>
      <c r="V13" s="22" t="s">
        <v>14</v>
      </c>
      <c r="W13" s="48"/>
      <c r="Y13" s="21">
        <v>3.78</v>
      </c>
      <c r="Z13" s="22" t="s">
        <v>14</v>
      </c>
      <c r="AA13" s="48"/>
      <c r="AC13" s="21">
        <v>3.72</v>
      </c>
      <c r="AD13" s="22" t="s">
        <v>14</v>
      </c>
      <c r="AE13" s="48"/>
      <c r="AG13" s="21">
        <v>1500000</v>
      </c>
      <c r="AH13" s="22" t="s">
        <v>14</v>
      </c>
      <c r="AI13" s="48"/>
      <c r="AK13" s="21">
        <v>4</v>
      </c>
      <c r="AL13" s="22" t="s">
        <v>14</v>
      </c>
      <c r="AM13" s="48"/>
      <c r="AO13" s="21">
        <v>2018</v>
      </c>
      <c r="AP13" s="22" t="s">
        <v>14</v>
      </c>
      <c r="AQ13" s="48"/>
      <c r="AS13" s="21">
        <v>20</v>
      </c>
      <c r="AT13" s="22" t="s">
        <v>14</v>
      </c>
      <c r="AU13" s="48"/>
      <c r="AX13" s="5"/>
      <c r="AY13" s="5" t="str">
        <f ca="1">CONCATENATE("&gt;",INDIRECT(AV5&amp;10))</f>
        <v>&gt;3,73</v>
      </c>
      <c r="AZ13" s="5">
        <f ca="1">COUNTIF(INDIRECT(AV3&amp;AV1):INDIRECT(AV3&amp;AV2),AY13)</f>
        <v>6</v>
      </c>
      <c r="BA13" s="5">
        <f ca="1">COUNTIFS(INDIRECT(AV3&amp;AV1):INDIRECT(AV3&amp;AV2),AY13,INDIRECT(AV4&amp;AV1):INDIRECT(AV4&amp;AV2),"Iya")</f>
        <v>5</v>
      </c>
      <c r="BB13" s="5">
        <f ca="1">COUNTIFS(INDIRECT(AV3&amp;AV1):INDIRECT(AV3&amp;AV2),AY13,INDIRECT(AV4&amp;AV1):INDIRECT(AV4&amp;AV2),"Tidak")</f>
        <v>1</v>
      </c>
      <c r="BC13" s="6">
        <f t="shared" ca="1" si="0"/>
        <v>0.650022421648355</v>
      </c>
      <c r="BD13" s="45"/>
    </row>
    <row r="14" spans="1:56" x14ac:dyDescent="0.25">
      <c r="A14" s="21">
        <v>3.83</v>
      </c>
      <c r="B14" s="22" t="s">
        <v>14</v>
      </c>
      <c r="C14" s="48">
        <f t="shared" ref="C14" si="49">AVERAGE(A14:A15)</f>
        <v>3.83</v>
      </c>
      <c r="E14" s="21">
        <v>3.74</v>
      </c>
      <c r="F14" s="22" t="s">
        <v>13</v>
      </c>
      <c r="G14" s="48">
        <f t="shared" ref="G14" si="50">AVERAGE(E14:E15)</f>
        <v>3.7800000000000002</v>
      </c>
      <c r="I14" s="21">
        <v>3.8</v>
      </c>
      <c r="J14" s="22" t="s">
        <v>14</v>
      </c>
      <c r="K14" s="48">
        <f t="shared" ref="K14" si="51">AVERAGE(I14:I15)</f>
        <v>3.83</v>
      </c>
      <c r="M14" s="21">
        <v>3.8</v>
      </c>
      <c r="N14" s="22" t="s">
        <v>13</v>
      </c>
      <c r="O14" s="48">
        <f t="shared" ref="O14" si="52">AVERAGE(M14:M15)</f>
        <v>3.8250000000000002</v>
      </c>
      <c r="Q14" s="21">
        <v>3.83</v>
      </c>
      <c r="R14" s="22" t="s">
        <v>13</v>
      </c>
      <c r="S14" s="48">
        <f t="shared" ref="S14" si="53">AVERAGE(Q14:Q15)</f>
        <v>3.87</v>
      </c>
      <c r="U14" s="21">
        <v>3.64</v>
      </c>
      <c r="V14" s="22" t="s">
        <v>14</v>
      </c>
      <c r="W14" s="48">
        <f t="shared" ref="W14" si="54">AVERAGE(U14:U15)</f>
        <v>3.79</v>
      </c>
      <c r="Y14" s="21">
        <v>3.83</v>
      </c>
      <c r="Z14" s="22" t="s">
        <v>14</v>
      </c>
      <c r="AA14" s="48">
        <f t="shared" ref="AA14" si="55">AVERAGE(Y14:Y15)</f>
        <v>3.915</v>
      </c>
      <c r="AC14" s="21">
        <v>3.73</v>
      </c>
      <c r="AD14" s="22" t="s">
        <v>14</v>
      </c>
      <c r="AE14" s="48">
        <f t="shared" ref="AE14" si="56">AVERAGE(AC14:AC15)</f>
        <v>3.7549999999999999</v>
      </c>
      <c r="AG14" s="21">
        <v>2000000</v>
      </c>
      <c r="AH14" s="22" t="s">
        <v>14</v>
      </c>
      <c r="AI14" s="48">
        <f>AVERAGE(AG14:AG15)</f>
        <v>2250000</v>
      </c>
      <c r="AK14" s="21">
        <v>4</v>
      </c>
      <c r="AL14" s="22" t="s">
        <v>14</v>
      </c>
      <c r="AM14" s="48">
        <f t="shared" ref="AM14" si="57">AVERAGE(AK14:AK15)</f>
        <v>4.5</v>
      </c>
      <c r="AO14" s="21">
        <v>2018</v>
      </c>
      <c r="AP14" s="22" t="s">
        <v>13</v>
      </c>
      <c r="AQ14" s="48">
        <f t="shared" ref="AQ14" si="58">AVERAGE(AO14:AO15)</f>
        <v>2018</v>
      </c>
      <c r="AS14" s="21">
        <v>20</v>
      </c>
      <c r="AT14" s="22" t="s">
        <v>14</v>
      </c>
      <c r="AU14" s="48">
        <f t="shared" ref="AU14" si="59">AVERAGE(AS14:AS15)</f>
        <v>20.5</v>
      </c>
      <c r="AX14" s="5"/>
      <c r="AY14" s="5" t="str">
        <f ca="1">CONCATENATE("&lt;=",INDIRECT(AV5&amp;12))</f>
        <v>&lt;=3,825</v>
      </c>
      <c r="AZ14" s="5">
        <f ca="1">COUNTIF(INDIRECT(AV3&amp;AV1):INDIRECT(AV3&amp;AV2),AY14)</f>
        <v>11</v>
      </c>
      <c r="BA14" s="5">
        <f ca="1">COUNTIFS(INDIRECT(AV3&amp;AV1):INDIRECT(AV3&amp;AV2),AY14,INDIRECT(AV4&amp;AV1):INDIRECT(AV4&amp;AV2),"Iya")</f>
        <v>8</v>
      </c>
      <c r="BB14" s="5">
        <f ca="1">COUNTIFS(INDIRECT(AV3&amp;AV1):INDIRECT(AV3&amp;AV2),AY14,INDIRECT(AV4&amp;AV1):INDIRECT(AV4&amp;AV2),"Tidak")</f>
        <v>3</v>
      </c>
      <c r="BC14" s="6">
        <f t="shared" ca="1" si="0"/>
        <v>0.84535093662243588</v>
      </c>
      <c r="BD14" s="45">
        <f ca="1">BC2-(((AZ14/AZ2)*BC14)+((AZ15/AZ2)*BC15))</f>
        <v>3.7588856227888101E-4</v>
      </c>
    </row>
    <row r="15" spans="1:56" x14ac:dyDescent="0.25">
      <c r="A15" s="21">
        <v>3.83</v>
      </c>
      <c r="B15" s="22" t="s">
        <v>14</v>
      </c>
      <c r="C15" s="48"/>
      <c r="E15" s="21">
        <v>3.82</v>
      </c>
      <c r="F15" s="22" t="s">
        <v>14</v>
      </c>
      <c r="G15" s="48"/>
      <c r="I15" s="21">
        <v>3.86</v>
      </c>
      <c r="J15" s="22" t="s">
        <v>14</v>
      </c>
      <c r="K15" s="48"/>
      <c r="M15" s="21">
        <v>3.85</v>
      </c>
      <c r="N15" s="22" t="s">
        <v>14</v>
      </c>
      <c r="O15" s="48"/>
      <c r="Q15" s="21">
        <v>3.91</v>
      </c>
      <c r="R15" s="22" t="s">
        <v>14</v>
      </c>
      <c r="S15" s="48"/>
      <c r="U15" s="21">
        <v>3.94</v>
      </c>
      <c r="V15" s="22" t="s">
        <v>14</v>
      </c>
      <c r="W15" s="48"/>
      <c r="Y15" s="21">
        <v>4</v>
      </c>
      <c r="Z15" s="22" t="s">
        <v>14</v>
      </c>
      <c r="AA15" s="48"/>
      <c r="AC15" s="21">
        <v>3.78</v>
      </c>
      <c r="AD15" s="22" t="s">
        <v>14</v>
      </c>
      <c r="AE15" s="48"/>
      <c r="AG15" s="21">
        <v>2500000</v>
      </c>
      <c r="AH15" s="22" t="s">
        <v>14</v>
      </c>
      <c r="AI15" s="48"/>
      <c r="AK15" s="21">
        <v>5</v>
      </c>
      <c r="AL15" s="22" t="s">
        <v>14</v>
      </c>
      <c r="AM15" s="48"/>
      <c r="AO15" s="21">
        <v>2018</v>
      </c>
      <c r="AP15" s="22" t="s">
        <v>13</v>
      </c>
      <c r="AQ15" s="48"/>
      <c r="AS15" s="21">
        <v>21</v>
      </c>
      <c r="AT15" s="22" t="s">
        <v>14</v>
      </c>
      <c r="AU15" s="48"/>
      <c r="AX15" s="5"/>
      <c r="AY15" s="5" t="str">
        <f ca="1">CONCATENATE("&gt;",INDIRECT(AV5&amp;12))</f>
        <v>&gt;3,825</v>
      </c>
      <c r="AZ15" s="5">
        <f ca="1">COUNTIF(INDIRECT(AV3&amp;AV1):INDIRECT(AV3&amp;AV2),AY15)</f>
        <v>4</v>
      </c>
      <c r="BA15" s="5">
        <f ca="1">COUNTIFS(INDIRECT(AV3&amp;AV1):INDIRECT(AV3&amp;AV2),AY15,INDIRECT(AV4&amp;AV1):INDIRECT(AV4&amp;AV2),"Iya")</f>
        <v>3</v>
      </c>
      <c r="BB15" s="5">
        <f ca="1">COUNTIFS(INDIRECT(AV3&amp;AV1):INDIRECT(AV3&amp;AV2),AY15,INDIRECT(AV4&amp;AV1):INDIRECT(AV4&amp;AV2),"Tidak")</f>
        <v>1</v>
      </c>
      <c r="BC15" s="6">
        <f t="shared" ca="1" si="0"/>
        <v>0.81127812445913294</v>
      </c>
      <c r="BD15" s="45"/>
    </row>
    <row r="16" spans="1:56" x14ac:dyDescent="0.25">
      <c r="A16" s="21">
        <v>3.89</v>
      </c>
      <c r="B16" s="22" t="s">
        <v>13</v>
      </c>
      <c r="C16" s="48">
        <f>AVERAGE(A16:A16)</f>
        <v>3.89</v>
      </c>
      <c r="E16" s="21">
        <v>3.94</v>
      </c>
      <c r="F16" s="22" t="s">
        <v>13</v>
      </c>
      <c r="G16" s="48">
        <f>AVERAGE(E16:E16)</f>
        <v>3.94</v>
      </c>
      <c r="I16" s="21">
        <v>3.86</v>
      </c>
      <c r="J16" s="22" t="s">
        <v>14</v>
      </c>
      <c r="K16" s="48">
        <f>AVERAGE(I16:I16)</f>
        <v>3.86</v>
      </c>
      <c r="M16" s="21">
        <v>4</v>
      </c>
      <c r="N16" s="22" t="s">
        <v>14</v>
      </c>
      <c r="O16" s="48">
        <f>AVERAGE(M16:M16)</f>
        <v>4</v>
      </c>
      <c r="Q16" s="21">
        <v>4</v>
      </c>
      <c r="R16" s="22" t="s">
        <v>14</v>
      </c>
      <c r="S16" s="48">
        <f>AVERAGE(Q16:Q16)</f>
        <v>4</v>
      </c>
      <c r="U16" s="21">
        <v>4</v>
      </c>
      <c r="V16" s="22" t="s">
        <v>14</v>
      </c>
      <c r="W16" s="48">
        <f>AVERAGE(U16:U16)</f>
        <v>4</v>
      </c>
      <c r="Y16" s="21">
        <v>4</v>
      </c>
      <c r="Z16" s="22" t="s">
        <v>14</v>
      </c>
      <c r="AA16" s="48">
        <f>AVERAGE(Y16:Y16)</f>
        <v>4</v>
      </c>
      <c r="AC16" s="21">
        <v>3.85</v>
      </c>
      <c r="AD16" s="22" t="s">
        <v>13</v>
      </c>
      <c r="AE16" s="48">
        <f>AVERAGE(AC16:AC16)</f>
        <v>3.85</v>
      </c>
      <c r="AG16" s="21">
        <v>2700000</v>
      </c>
      <c r="AH16" s="22" t="s">
        <v>14</v>
      </c>
      <c r="AI16" s="48">
        <f>AVERAGE(AG16:AG16)</f>
        <v>2700000</v>
      </c>
      <c r="AK16" s="21">
        <v>6</v>
      </c>
      <c r="AL16" s="22" t="s">
        <v>14</v>
      </c>
      <c r="AM16" s="48">
        <f>AVERAGE(AK16:AK16)</f>
        <v>6</v>
      </c>
      <c r="AO16" s="21">
        <v>2018</v>
      </c>
      <c r="AP16" s="22" t="s">
        <v>14</v>
      </c>
      <c r="AQ16" s="48">
        <f>AVERAGE(AO16:AO16)</f>
        <v>2018</v>
      </c>
      <c r="AS16" s="21">
        <v>21</v>
      </c>
      <c r="AT16" s="22" t="s">
        <v>14</v>
      </c>
      <c r="AU16" s="48">
        <f>AVERAGE(AS16:AS16)</f>
        <v>21</v>
      </c>
      <c r="AX16" s="5"/>
      <c r="AY16" s="9" t="str">
        <f ca="1">CONCATENATE("&lt;=",INDIRECT(AV5&amp;14))</f>
        <v>&lt;=3,83</v>
      </c>
      <c r="AZ16" s="5">
        <f ca="1">COUNTIF(INDIRECT(AV3&amp;AV1):INDIRECT(AV3&amp;AV2),AY16)</f>
        <v>14</v>
      </c>
      <c r="BA16" s="5">
        <f ca="1">COUNTIFS(INDIRECT(AV3&amp;AV1):INDIRECT(AV3&amp;AV2),AY16,INDIRECT(AV4&amp;AV1):INDIRECT(AV4&amp;AV2),"Iya")</f>
        <v>11</v>
      </c>
      <c r="BB16" s="5">
        <f ca="1">COUNTIFS(INDIRECT(AV3&amp;AV1):INDIRECT(AV3&amp;AV2),AY16,INDIRECT(AV4&amp;AV1):INDIRECT(AV4&amp;AV2),"Tidak")</f>
        <v>3</v>
      </c>
      <c r="BC16" s="6">
        <f t="shared" ca="1" si="0"/>
        <v>0.7495952572594804</v>
      </c>
      <c r="BD16" s="43">
        <f ca="1">BC2-(((AZ16/AZ2)*BC16)+((AZ17/AZ2)*BC17))</f>
        <v>0.13701850183231901</v>
      </c>
    </row>
    <row r="17" spans="1:57" x14ac:dyDescent="0.25">
      <c r="A17" s="21"/>
      <c r="B17" s="22"/>
      <c r="C17" s="48"/>
      <c r="E17" s="21"/>
      <c r="F17" s="22"/>
      <c r="G17" s="48"/>
      <c r="I17" s="21"/>
      <c r="J17" s="22"/>
      <c r="K17" s="48"/>
      <c r="M17" s="21"/>
      <c r="N17" s="22"/>
      <c r="O17" s="48"/>
      <c r="Q17" s="21"/>
      <c r="R17" s="22"/>
      <c r="S17" s="48"/>
      <c r="U17" s="21"/>
      <c r="V17" s="22"/>
      <c r="W17" s="48"/>
      <c r="Y17" s="21"/>
      <c r="Z17" s="22"/>
      <c r="AA17" s="48"/>
      <c r="AC17" s="21"/>
      <c r="AD17" s="22"/>
      <c r="AE17" s="48"/>
      <c r="AG17" s="21"/>
      <c r="AH17" s="22"/>
      <c r="AI17" s="48"/>
      <c r="AK17" s="21"/>
      <c r="AL17" s="22"/>
      <c r="AM17" s="48"/>
      <c r="AO17" s="21"/>
      <c r="AP17" s="22"/>
      <c r="AQ17" s="48"/>
      <c r="AS17" s="21"/>
      <c r="AT17" s="22"/>
      <c r="AU17" s="48"/>
      <c r="AX17" s="5"/>
      <c r="AY17" s="9" t="str">
        <f ca="1">CONCATENATE("&gt;",INDIRECT(AV5&amp;14))</f>
        <v>&gt;3,83</v>
      </c>
      <c r="AZ17" s="5">
        <f ca="1">COUNTIF(INDIRECT(AV3&amp;AV1):INDIRECT(AV3&amp;AV2),AY17)</f>
        <v>1</v>
      </c>
      <c r="BA17" s="5">
        <f ca="1">COUNTIFS(INDIRECT(AV3&amp;AV1):INDIRECT(AV3&amp;AV2),AY17,INDIRECT(AV4&amp;AV1):INDIRECT(AV4&amp;AV2),"Iya")</f>
        <v>0</v>
      </c>
      <c r="BB17" s="5">
        <f ca="1">COUNTIFS(INDIRECT(AV3&amp;AV1):INDIRECT(AV3&amp;AV2),AY17,INDIRECT(AV4&amp;AV1):INDIRECT(AV4&amp;AV2),"Tidak")</f>
        <v>1</v>
      </c>
      <c r="BC17" s="6">
        <v>0</v>
      </c>
      <c r="BD17" s="43"/>
    </row>
    <row r="18" spans="1:57" x14ac:dyDescent="0.25">
      <c r="AO18" s="11"/>
      <c r="AP18" s="11"/>
      <c r="AQ18" s="11"/>
      <c r="AR18" s="11"/>
      <c r="AS18" s="11"/>
      <c r="AT18" s="11"/>
      <c r="AU18" s="11"/>
      <c r="AX18" s="5"/>
      <c r="AY18" s="14" t="str">
        <f ca="1">CONCATENATE("&lt;=",INDIRECT(AV5&amp;16))</f>
        <v>&lt;=3,89</v>
      </c>
      <c r="AZ18" s="14">
        <f ca="1">COUNTIF(INDIRECT(AV3&amp;AV1):INDIRECT(AV3&amp;AV2),AY18)</f>
        <v>15</v>
      </c>
      <c r="BA18" s="14">
        <f ca="1">COUNTIFS(INDIRECT(AV3&amp;AV1):INDIRECT(AV3&amp;AV2),AY18,INDIRECT(AV4&amp;AV1):INDIRECT(AV4&amp;AV2),"Iya")</f>
        <v>11</v>
      </c>
      <c r="BB18" s="14">
        <f ca="1">COUNTIFS(INDIRECT(AV3&amp;AV1):INDIRECT(AV3&amp;AV2),AY18,INDIRECT(AV4&amp;AV1):INDIRECT(AV4&amp;AV2),"Tidak")</f>
        <v>4</v>
      </c>
      <c r="BC18" s="6">
        <f t="shared" ca="1" si="0"/>
        <v>0.83664074194116733</v>
      </c>
      <c r="BD18" s="49">
        <f ca="1">BC2-(((AZ18/AZ2)*BC18)+((AZ19/AZ2)*BC19))</f>
        <v>0</v>
      </c>
      <c r="BE18" s="6"/>
    </row>
    <row r="19" spans="1:57" x14ac:dyDescent="0.25">
      <c r="AX19" s="5"/>
      <c r="AY19" s="14" t="str">
        <f ca="1">CONCATENATE("&gt;",INDIRECT(AV5&amp;16))</f>
        <v>&gt;3,89</v>
      </c>
      <c r="AZ19" s="14">
        <f ca="1">COUNTIF(INDIRECT(AV3&amp;AV1):INDIRECT(AV3&amp;AV2),AY19)</f>
        <v>0</v>
      </c>
      <c r="BA19" s="14">
        <f ca="1">COUNTIFS(INDIRECT(AV3&amp;AV1):INDIRECT(AV3&amp;AV2),AY19,INDIRECT(AV4&amp;AV1):INDIRECT(AV4&amp;AV2),"Iya")</f>
        <v>0</v>
      </c>
      <c r="BB19" s="14">
        <f ca="1">COUNTIFS(INDIRECT(AV3&amp;AV1):INDIRECT(AV3&amp;AV2),AY19,INDIRECT(AV4&amp;AV1):INDIRECT(AV4&amp;AV2),"Tidak")</f>
        <v>0</v>
      </c>
      <c r="BC19" s="6">
        <v>0</v>
      </c>
      <c r="BD19" s="49"/>
    </row>
    <row r="20" spans="1:57" hidden="1" x14ac:dyDescent="0.25">
      <c r="AX20" s="5"/>
    </row>
    <row r="21" spans="1:57" hidden="1" x14ac:dyDescent="0.25">
      <c r="AX21" s="5"/>
    </row>
    <row r="22" spans="1:57" hidden="1" x14ac:dyDescent="0.25">
      <c r="AX22" s="5"/>
    </row>
    <row r="23" spans="1:57" hidden="1" x14ac:dyDescent="0.25">
      <c r="AX23" s="5"/>
    </row>
    <row r="24" spans="1:57" hidden="1" x14ac:dyDescent="0.25">
      <c r="AX24" s="5"/>
    </row>
    <row r="25" spans="1:57" hidden="1" x14ac:dyDescent="0.25">
      <c r="AX25" s="5"/>
    </row>
    <row r="26" spans="1:57" x14ac:dyDescent="0.25">
      <c r="AV26" s="8">
        <f>AV1</f>
        <v>2</v>
      </c>
      <c r="AW26" s="3" t="s">
        <v>37</v>
      </c>
      <c r="AX26" s="3"/>
      <c r="AY26" s="3"/>
      <c r="AZ26" s="3" t="s">
        <v>16</v>
      </c>
      <c r="BA26" s="3" t="s">
        <v>17</v>
      </c>
      <c r="BB26" s="3" t="s">
        <v>18</v>
      </c>
      <c r="BC26" s="3" t="s">
        <v>19</v>
      </c>
      <c r="BD26" s="3" t="s">
        <v>20</v>
      </c>
    </row>
    <row r="27" spans="1:57" x14ac:dyDescent="0.25">
      <c r="AV27" s="8">
        <f>AV2</f>
        <v>16</v>
      </c>
      <c r="AW27">
        <f>AW2+1</f>
        <v>2</v>
      </c>
      <c r="AX27" s="5" t="s">
        <v>21</v>
      </c>
      <c r="AY27" s="5"/>
      <c r="AZ27" s="5">
        <f ca="1">COUNTA(INDIRECT(AV28&amp;AV26):INDIRECT(AV28&amp;AV27))</f>
        <v>15</v>
      </c>
      <c r="BA27" s="5">
        <f ca="1">COUNTIF(INDIRECT(AV29&amp;AV26):INDIRECT(AV29&amp;AV27),"Iya")</f>
        <v>11</v>
      </c>
      <c r="BB27" s="5">
        <f ca="1">COUNTIF(INDIRECT(AV29&amp;AV26):INDIRECT(AV29&amp;AV27),"Tidak")</f>
        <v>4</v>
      </c>
      <c r="BC27" s="6">
        <f ca="1">-(((BA27/AZ27)*IMLOG2(BA27/AZ27))+((BB27/AZ27)*IMLOG2(BB27/AZ27)))</f>
        <v>0.83664074194116733</v>
      </c>
      <c r="BD27" s="5"/>
    </row>
    <row r="28" spans="1:57" x14ac:dyDescent="0.25">
      <c r="AV28" s="8" t="str">
        <f>CHAR(CODE(AV3)+4)</f>
        <v>E</v>
      </c>
      <c r="AX28" s="9" t="str">
        <f ca="1">INDIRECT(AV28&amp;1)</f>
        <v>NR2</v>
      </c>
      <c r="AY28" s="5"/>
      <c r="AZ28" s="5"/>
      <c r="BA28" s="5"/>
      <c r="BB28" s="5"/>
      <c r="BC28" s="6"/>
      <c r="BD28" s="6"/>
    </row>
    <row r="29" spans="1:57" x14ac:dyDescent="0.25">
      <c r="AV29" s="8" t="str">
        <f t="shared" ref="AV29:AV30" si="60">CHAR(CODE(AV4)+4)</f>
        <v>F</v>
      </c>
      <c r="AX29" s="5"/>
      <c r="AY29" s="5" t="str">
        <f ca="1">CONCATENATE("&lt;=",INDIRECT(AV30&amp;2))</f>
        <v>&lt;=2,975</v>
      </c>
      <c r="AZ29" s="5">
        <f ca="1">COUNTIF(INDIRECT(AV28&amp;AV26):INDIRECT(AV28&amp;AV27),AY29)</f>
        <v>1</v>
      </c>
      <c r="BA29" s="5">
        <f ca="1">COUNTIFS(INDIRECT(AV28&amp;AV26):INDIRECT(AV28&amp;AV27),AY29,INDIRECT(AV29&amp;AV26):INDIRECT(AV29&amp;AV27),"Iya")</f>
        <v>1</v>
      </c>
      <c r="BB29" s="5">
        <f ca="1">COUNTIFS(INDIRECT(AV28&amp;AV26):INDIRECT(AV28&amp;AV27),AY29,INDIRECT(AV29&amp;AV26):INDIRECT(AV29&amp;AV27),"Tidak")</f>
        <v>0</v>
      </c>
      <c r="BC29" s="6">
        <v>0</v>
      </c>
      <c r="BD29" s="45">
        <f ca="1">BC27-(((AZ29/AZ27)*BC29)+((AZ30/AZ27)*BC30))</f>
        <v>3.1061544612312697E-2</v>
      </c>
    </row>
    <row r="30" spans="1:57" x14ac:dyDescent="0.25">
      <c r="AV30" s="8" t="str">
        <f t="shared" si="60"/>
        <v>G</v>
      </c>
      <c r="AX30" s="5"/>
      <c r="AY30" s="5" t="str">
        <f ca="1">CONCATENATE("&gt;",INDIRECT(AV30&amp;2))</f>
        <v>&gt;2,975</v>
      </c>
      <c r="AZ30" s="5">
        <f ca="1">COUNTIF(INDIRECT(AV28&amp;AV26):INDIRECT(AV28&amp;AV27),AY30)</f>
        <v>14</v>
      </c>
      <c r="BA30" s="5">
        <f ca="1">COUNTIFS(INDIRECT(AV28&amp;AV26):INDIRECT(AV28&amp;AV27),AY30,INDIRECT(AV29&amp;AV26):INDIRECT(AV29&amp;AV27),"Iya")</f>
        <v>10</v>
      </c>
      <c r="BB30" s="5">
        <f ca="1">COUNTIFS(INDIRECT(AV28&amp;AV26):INDIRECT(AV28&amp;AV27),AY30,INDIRECT(AV29&amp;AV26):INDIRECT(AV29&amp;AV27),"Tidak")</f>
        <v>4</v>
      </c>
      <c r="BC30" s="6">
        <f t="shared" ref="BC30:BC43" ca="1" si="61">-(((BA30/AZ30)*IMLOG2(BA30/AZ30))+((BB30/AZ30)*IMLOG2(BB30/AZ30)))</f>
        <v>0.86312056856663</v>
      </c>
      <c r="BD30" s="45"/>
    </row>
    <row r="31" spans="1:57" x14ac:dyDescent="0.25">
      <c r="AV31" s="10">
        <f ca="1">MAX(BD29:BD50)</f>
        <v>0.21671672175138101</v>
      </c>
      <c r="AX31" s="5"/>
      <c r="AY31" s="9" t="str">
        <f ca="1">CONCATENATE("&lt;=",INDIRECT(AV30&amp;4))</f>
        <v>&lt;=3,21</v>
      </c>
      <c r="AZ31" s="5">
        <f ca="1">COUNTIF(INDIRECT(AV28&amp;AV26):INDIRECT(AV28&amp;AV27),AY31)</f>
        <v>4</v>
      </c>
      <c r="BA31" s="5">
        <f ca="1">COUNTIFS(INDIRECT(AV28&amp;AV26):INDIRECT(AV28&amp;AV27),AY31,INDIRECT(AV29&amp;AV26):INDIRECT(AV29&amp;AV27),"Iya")</f>
        <v>3</v>
      </c>
      <c r="BB31" s="5">
        <f ca="1">COUNTIFS(INDIRECT(AV28&amp;AV26):INDIRECT(AV28&amp;AV27),AY31,INDIRECT(AV29&amp;AV26):INDIRECT(AV29&amp;AV27),"Tidak")</f>
        <v>1</v>
      </c>
      <c r="BC31" s="6">
        <v>0</v>
      </c>
      <c r="BD31" s="43">
        <f ca="1">BC27-(((AZ31/AZ27)*BC31)+((AZ32/AZ27)*BC32))</f>
        <v>0.21671672175138101</v>
      </c>
    </row>
    <row r="32" spans="1:57" x14ac:dyDescent="0.25">
      <c r="AX32" s="5"/>
      <c r="AY32" s="9" t="str">
        <f ca="1">CONCATENATE("&gt;",INDIRECT(AV30&amp;4))</f>
        <v>&gt;3,21</v>
      </c>
      <c r="AZ32" s="5">
        <f ca="1">COUNTIF(INDIRECT(AV28&amp;AV26):INDIRECT(AV28&amp;AV27),AY32)</f>
        <v>11</v>
      </c>
      <c r="BA32" s="5">
        <f ca="1">COUNTIFS(INDIRECT(AV28&amp;AV26):INDIRECT(AV28&amp;AV27),AY32,INDIRECT(AV29&amp;AV26):INDIRECT(AV29&amp;AV27),"Iya")</f>
        <v>8</v>
      </c>
      <c r="BB32" s="5">
        <f ca="1">COUNTIFS(INDIRECT(AV28&amp;AV26):INDIRECT(AV28&amp;AV27),AY32,INDIRECT(AV29&amp;AV26):INDIRECT(AV29&amp;AV27),"Tidak")</f>
        <v>3</v>
      </c>
      <c r="BC32" s="6">
        <f t="shared" ca="1" si="61"/>
        <v>0.84535093662243588</v>
      </c>
      <c r="BD32" s="43"/>
    </row>
    <row r="33" spans="46:56" x14ac:dyDescent="0.25">
      <c r="AX33" s="5"/>
      <c r="AY33" s="5" t="str">
        <f ca="1">CONCATENATE("&lt;=",INDIRECT(AV30&amp;6))</f>
        <v>&lt;=3,31</v>
      </c>
      <c r="AZ33" s="5">
        <f ca="1">COUNTIF(INDIRECT(AV28&amp;AV26):INDIRECT(AV28&amp;AV27),AY33)</f>
        <v>5</v>
      </c>
      <c r="BA33" s="5">
        <f ca="1">COUNTIFS(INDIRECT(AV28&amp;AV26):INDIRECT(AV28&amp;AV27),AY33,INDIRECT(AV29&amp;AV26):INDIRECT(AV29&amp;AV27),"Iya")</f>
        <v>4</v>
      </c>
      <c r="BB33" s="5">
        <f ca="1">COUNTIFS(INDIRECT(AV28&amp;AV26):INDIRECT(AV28&amp;AV27),AY33,INDIRECT(AV29&amp;AV26):INDIRECT(AV29&amp;AV27),"Tidak")</f>
        <v>1</v>
      </c>
      <c r="BC33" s="6">
        <f t="shared" ca="1" si="61"/>
        <v>0.72192809488736165</v>
      </c>
      <c r="BD33" s="45">
        <f ca="1">BC27-(((AZ33/AZ27)*BC33)+((AZ34/AZ27)*BC34))</f>
        <v>8.4707774915844247E-3</v>
      </c>
    </row>
    <row r="34" spans="46:56" x14ac:dyDescent="0.25">
      <c r="AX34" s="5"/>
      <c r="AY34" s="5" t="str">
        <f ca="1">CONCATENATE("&gt;",INDIRECT(AV30&amp;6))</f>
        <v>&gt;3,31</v>
      </c>
      <c r="AZ34" s="5">
        <f ca="1">COUNTIF(INDIRECT(AV28&amp;AV26):INDIRECT(AV28&amp;AV27),AY34)</f>
        <v>10</v>
      </c>
      <c r="BA34" s="5">
        <f ca="1">COUNTIFS(INDIRECT(AV28&amp;AV26):INDIRECT(AV28&amp;AV27),AY34,INDIRECT(AV29&amp;AV26):INDIRECT(AV29&amp;AV27),"Iya")</f>
        <v>7</v>
      </c>
      <c r="BB34" s="5">
        <f ca="1">COUNTIFS(INDIRECT(AV28&amp;AV26):INDIRECT(AV28&amp;AV27),AY34,INDIRECT(AV29&amp;AV26):INDIRECT(AV29&amp;AV27),"Tidak")</f>
        <v>3</v>
      </c>
      <c r="BC34" s="6">
        <f t="shared" ca="1" si="61"/>
        <v>0.88129089923069359</v>
      </c>
      <c r="BD34" s="45"/>
    </row>
    <row r="35" spans="46:56" x14ac:dyDescent="0.25">
      <c r="AX35" s="5"/>
      <c r="AY35" s="5" t="str">
        <f ca="1">CONCATENATE("&lt;=",INDIRECT(AV30&amp;8))</f>
        <v>&lt;=3,365</v>
      </c>
      <c r="AZ35" s="5">
        <f ca="1">COUNTIF(INDIRECT(AV28&amp;AV26):INDIRECT(AV28&amp;AV27),AY35)</f>
        <v>7</v>
      </c>
      <c r="BA35" s="5">
        <f ca="1">COUNTIFS(INDIRECT(AV28&amp;AV26):INDIRECT(AV28&amp;AV27),AY35,INDIRECT(AV29&amp;AV26):INDIRECT(AV29&amp;AV27),"Iya")</f>
        <v>6</v>
      </c>
      <c r="BB35" s="5">
        <f ca="1">COUNTIFS(INDIRECT(AV28&amp;AV26):INDIRECT(AV28&amp;AV27),AY35,INDIRECT(AV29&amp;AV26):INDIRECT(AV29&amp;AV27),"Tidak")</f>
        <v>1</v>
      </c>
      <c r="BC35" s="6">
        <f t="shared" ca="1" si="61"/>
        <v>0.59167277858232681</v>
      </c>
      <c r="BD35" s="45">
        <f ca="1">BC27-(((AZ35/AZ27)*BC35)+((AZ36/AZ27)*BC36))</f>
        <v>5.1495310376100778E-2</v>
      </c>
    </row>
    <row r="36" spans="46:56" x14ac:dyDescent="0.25">
      <c r="AX36" s="5"/>
      <c r="AY36" s="5" t="str">
        <f ca="1">CONCATENATE("&gt;",INDIRECT(AV30&amp;8))</f>
        <v>&gt;3,365</v>
      </c>
      <c r="AZ36" s="5">
        <f ca="1">COUNTIF(INDIRECT(AV28&amp;AV26):INDIRECT(AV28&amp;AV27),AY36)</f>
        <v>8</v>
      </c>
      <c r="BA36" s="5">
        <f ca="1">COUNTIFS(INDIRECT(AV28&amp;AV26):INDIRECT(AV28&amp;AV27),AY36,INDIRECT(AV29&amp;AV26):INDIRECT(AV29&amp;AV27),"Iya")</f>
        <v>5</v>
      </c>
      <c r="BB36" s="5">
        <f ca="1">COUNTIFS(INDIRECT(AV28&amp;AV26):INDIRECT(AV28&amp;AV27),AY36,INDIRECT(AV29&amp;AV26):INDIRECT(AV29&amp;AV27),"Tidak")</f>
        <v>3</v>
      </c>
      <c r="BC36" s="6">
        <f t="shared" ca="1" si="61"/>
        <v>0.95443400292496372</v>
      </c>
      <c r="BD36" s="45"/>
    </row>
    <row r="37" spans="46:56" x14ac:dyDescent="0.25">
      <c r="AX37" s="5"/>
      <c r="AY37" s="5" t="str">
        <f ca="1">CONCATENATE("&lt;=",INDIRECT(AV30&amp;10))</f>
        <v>&lt;=3,515</v>
      </c>
      <c r="AZ37" s="5">
        <f ca="1">COUNTIF(INDIRECT(AV28&amp;AV26):INDIRECT(AV28&amp;AV27),AY37)</f>
        <v>9</v>
      </c>
      <c r="BA37" s="5">
        <f ca="1">COUNTIFS(INDIRECT(AV28&amp;AV26):INDIRECT(AV28&amp;AV27),AY37,INDIRECT(AV29&amp;AV26):INDIRECT(AV29&amp;AV27),"Iya")</f>
        <v>7</v>
      </c>
      <c r="BB37" s="5">
        <f ca="1">COUNTIFS(INDIRECT(AV28&amp;AV26):INDIRECT(AV28&amp;AV27),AY37,INDIRECT(AV29&amp;AV26):INDIRECT(AV29&amp;AV27),"Tidak")</f>
        <v>2</v>
      </c>
      <c r="BC37" s="6">
        <f t="shared" ca="1" si="61"/>
        <v>0.76420450650861949</v>
      </c>
      <c r="BD37" s="45">
        <f ca="1">BC27-(((AZ37/AZ27)*BC37)+((AZ38/AZ27)*BC38))</f>
        <v>1.0799704414199418E-2</v>
      </c>
    </row>
    <row r="38" spans="46:56" x14ac:dyDescent="0.25">
      <c r="AX38" s="5"/>
      <c r="AY38" s="5" t="str">
        <f ca="1">CONCATENATE("&gt;",INDIRECT(AV30&amp;10))</f>
        <v>&gt;3,515</v>
      </c>
      <c r="AZ38" s="5">
        <f ca="1">COUNTIF(INDIRECT(AV28&amp;AV26):INDIRECT(AV28&amp;AV27),AY38)</f>
        <v>6</v>
      </c>
      <c r="BA38" s="5">
        <f ca="1">COUNTIFS(INDIRECT(AV28&amp;AV26):INDIRECT(AV28&amp;AV27),AY38,INDIRECT(AV29&amp;AV26):INDIRECT(AV29&amp;AV27),"Iya")</f>
        <v>4</v>
      </c>
      <c r="BB38" s="5">
        <f ca="1">COUNTIFS(INDIRECT(AV28&amp;AV26):INDIRECT(AV28&amp;AV27),AY38,INDIRECT(AV29&amp;AV26):INDIRECT(AV29&amp;AV27),"Tidak")</f>
        <v>2</v>
      </c>
      <c r="BC38" s="6">
        <f t="shared" ca="1" si="61"/>
        <v>0.91829583405449056</v>
      </c>
      <c r="BD38" s="45"/>
    </row>
    <row r="39" spans="46:56" x14ac:dyDescent="0.25">
      <c r="AX39" s="5"/>
      <c r="AY39" s="5" t="str">
        <f ca="1">CONCATENATE("&lt;=",INDIRECT(AV30&amp;12))</f>
        <v>&lt;=3,585</v>
      </c>
      <c r="AZ39" s="5">
        <f ca="1">COUNTIF(INDIRECT(AV28&amp;AV26):INDIRECT(AV28&amp;AV27),AY39)</f>
        <v>11</v>
      </c>
      <c r="BA39" s="5">
        <f ca="1">COUNTIFS(INDIRECT(AV28&amp;AV26):INDIRECT(AV28&amp;AV27),AY39,INDIRECT(AV29&amp;AV26):INDIRECT(AV29&amp;AV27),"Iya")</f>
        <v>9</v>
      </c>
      <c r="BB39" s="5">
        <f ca="1">COUNTIFS(INDIRECT(AV28&amp;AV26):INDIRECT(AV28&amp;AV27),AY39,INDIRECT(AV29&amp;AV26):INDIRECT(AV29&amp;AV27),"Tidak")</f>
        <v>2</v>
      </c>
      <c r="BC39" s="6">
        <f t="shared" ca="1" si="61"/>
        <v>0.68403843563904232</v>
      </c>
      <c r="BD39" s="45">
        <f ca="1">BC27-(((AZ39/AZ27)*BC39)+((AZ40/AZ27)*BC40))</f>
        <v>6.834588913920292E-2</v>
      </c>
    </row>
    <row r="40" spans="46:56" x14ac:dyDescent="0.25">
      <c r="AX40" s="5"/>
      <c r="AY40" s="5" t="str">
        <f ca="1">CONCATENATE("&gt;",INDIRECT(AV30&amp;12))</f>
        <v>&gt;3,585</v>
      </c>
      <c r="AZ40" s="5">
        <f ca="1">COUNTIF(INDIRECT(AV28&amp;AV26):INDIRECT(AV28&amp;AV27),AY40)</f>
        <v>4</v>
      </c>
      <c r="BA40" s="5">
        <f ca="1">COUNTIFS(INDIRECT(AV28&amp;AV26):INDIRECT(AV28&amp;AV27),AY40,INDIRECT(AV29&amp;AV26):INDIRECT(AV29&amp;AV27),"Iya")</f>
        <v>2</v>
      </c>
      <c r="BB40" s="5">
        <f ca="1">COUNTIFS(INDIRECT(AV28&amp;AV26):INDIRECT(AV28&amp;AV27),AY40,INDIRECT(AV29&amp;AV26):INDIRECT(AV29&amp;AV27),"Tidak")</f>
        <v>2</v>
      </c>
      <c r="BC40" s="6">
        <f t="shared" ca="1" si="61"/>
        <v>1</v>
      </c>
      <c r="BD40" s="45"/>
    </row>
    <row r="41" spans="46:56" x14ac:dyDescent="0.25">
      <c r="AX41" s="5"/>
      <c r="AY41" s="5" t="str">
        <f ca="1">CONCATENATE("&lt;=",INDIRECT(AV30&amp;14))</f>
        <v>&lt;=3,78</v>
      </c>
      <c r="AZ41" s="5">
        <f ca="1">COUNTIF(INDIRECT(AV28&amp;AV26):INDIRECT(AV28&amp;AV27),AY41)</f>
        <v>13</v>
      </c>
      <c r="BA41" s="5">
        <f ca="1">COUNTIFS(INDIRECT(AV28&amp;AV26):INDIRECT(AV28&amp;AV27),AY41,INDIRECT(AV29&amp;AV26):INDIRECT(AV29&amp;AV27),"Iya")</f>
        <v>10</v>
      </c>
      <c r="BB41" s="5">
        <f ca="1">COUNTIFS(INDIRECT(AV28&amp;AV26):INDIRECT(AV28&amp;AV27),AY41,INDIRECT(AV29&amp;AV26):INDIRECT(AV29&amp;AV27),"Tidak")</f>
        <v>3</v>
      </c>
      <c r="BC41" s="6">
        <f t="shared" ca="1" si="61"/>
        <v>0.77934983729208618</v>
      </c>
      <c r="BD41" s="45">
        <f ca="1">BC27-(((AZ41/AZ27)*BC41)+((AZ42/AZ27)*BC42))</f>
        <v>2.7870882954692644E-2</v>
      </c>
    </row>
    <row r="42" spans="46:56" x14ac:dyDescent="0.25">
      <c r="AX42" s="5"/>
      <c r="AY42" s="5" t="str">
        <f ca="1">CONCATENATE("&gt;",INDIRECT(AV30&amp;14))</f>
        <v>&gt;3,78</v>
      </c>
      <c r="AZ42" s="5">
        <f ca="1">COUNTIF(INDIRECT(AV28&amp;AV26):INDIRECT(AV28&amp;AV27),AY42)</f>
        <v>2</v>
      </c>
      <c r="BA42" s="5">
        <f ca="1">COUNTIFS(INDIRECT(AV28&amp;AV26):INDIRECT(AV28&amp;AV27),AY42,INDIRECT(AV29&amp;AV26):INDIRECT(AV29&amp;AV27),"Iya")</f>
        <v>1</v>
      </c>
      <c r="BB42" s="5">
        <f ca="1">COUNTIFS(INDIRECT(AV28&amp;AV26):INDIRECT(AV28&amp;AV27),AY42,INDIRECT(AV29&amp;AV26):INDIRECT(AV29&amp;AV27),"Tidak")</f>
        <v>1</v>
      </c>
      <c r="BC42" s="6">
        <f t="shared" ca="1" si="61"/>
        <v>1</v>
      </c>
      <c r="BD42" s="45"/>
    </row>
    <row r="43" spans="46:56" x14ac:dyDescent="0.25">
      <c r="AX43" s="5"/>
      <c r="AY43" s="14" t="str">
        <f ca="1">CONCATENATE("&lt;=",INDIRECT(AV30&amp;16))</f>
        <v>&lt;=3,94</v>
      </c>
      <c r="AZ43" s="14">
        <f ca="1">COUNTIF(INDIRECT(AV28&amp;AV26):INDIRECT(AV28&amp;AV27),AY43)</f>
        <v>15</v>
      </c>
      <c r="BA43" s="14">
        <f ca="1">COUNTIFS(INDIRECT(AV28&amp;AV26):INDIRECT(AV28&amp;AV27),AY43,INDIRECT(AV29&amp;AV26):INDIRECT(AV29&amp;AV27),"Iya")</f>
        <v>11</v>
      </c>
      <c r="BB43" s="14">
        <f ca="1">COUNTIFS(INDIRECT(AV28&amp;AV26):INDIRECT(AV28&amp;AV27),AY43,INDIRECT(AV29&amp;AV26):INDIRECT(AV29&amp;AV27),"Tidak")</f>
        <v>4</v>
      </c>
      <c r="BC43" s="6">
        <f t="shared" ca="1" si="61"/>
        <v>0.83664074194116733</v>
      </c>
      <c r="BD43" s="49">
        <f ca="1">BC27-(((AZ43/AZ27)*BC43)+((AZ44/AZ27)*BC44))</f>
        <v>0</v>
      </c>
    </row>
    <row r="44" spans="46:56" x14ac:dyDescent="0.25">
      <c r="AT44" s="5"/>
      <c r="AX44" s="5"/>
      <c r="AY44" s="14" t="str">
        <f ca="1">CONCATENATE("&gt;",INDIRECT(AV30&amp;16))</f>
        <v>&gt;3,94</v>
      </c>
      <c r="AZ44" s="14">
        <f ca="1">COUNTIF(INDIRECT(AV28&amp;AV26):INDIRECT(AV28&amp;AV27),AY44)</f>
        <v>0</v>
      </c>
      <c r="BA44" s="14">
        <f ca="1">COUNTIFS(INDIRECT(AV28&amp;AV26):INDIRECT(AV28&amp;AV27),AY44,INDIRECT(AV29&amp;AV26):INDIRECT(AV29&amp;AV27),"Iya")</f>
        <v>0</v>
      </c>
      <c r="BB44" s="14">
        <f ca="1">COUNTIFS(INDIRECT(AV28&amp;AV26):INDIRECT(AV28&amp;AV27),AY44,INDIRECT(AV29&amp;AV26):INDIRECT(AV29&amp;AV27),"Tidak")</f>
        <v>0</v>
      </c>
      <c r="BC44" s="6">
        <v>0</v>
      </c>
      <c r="BD44" s="49"/>
    </row>
    <row r="45" spans="46:56" hidden="1" x14ac:dyDescent="0.25">
      <c r="AT45" s="5"/>
      <c r="AX45" s="5"/>
      <c r="AY45" s="5"/>
      <c r="AZ45" s="5"/>
      <c r="BA45" s="5"/>
      <c r="BB45" s="5"/>
      <c r="BC45" s="6"/>
      <c r="BD45" s="45"/>
    </row>
    <row r="46" spans="46:56" hidden="1" x14ac:dyDescent="0.25">
      <c r="AX46" s="5"/>
      <c r="AY46" s="5"/>
      <c r="AZ46" s="5"/>
      <c r="BA46" s="5"/>
      <c r="BB46" s="5"/>
      <c r="BC46" s="6"/>
      <c r="BD46" s="45"/>
    </row>
    <row r="47" spans="46:56" hidden="1" x14ac:dyDescent="0.25">
      <c r="AX47" s="5"/>
      <c r="AY47" s="5"/>
      <c r="AZ47" s="5"/>
      <c r="BA47" s="5"/>
      <c r="BB47" s="5"/>
      <c r="BC47" s="6"/>
      <c r="BD47" s="45"/>
    </row>
    <row r="48" spans="46:56" hidden="1" x14ac:dyDescent="0.25">
      <c r="AX48" s="5"/>
      <c r="AY48" s="5"/>
      <c r="AZ48" s="5"/>
      <c r="BA48" s="5"/>
      <c r="BB48" s="5"/>
      <c r="BC48" s="6"/>
      <c r="BD48" s="45"/>
    </row>
    <row r="49" spans="48:56" hidden="1" x14ac:dyDescent="0.25">
      <c r="AX49" s="5"/>
      <c r="AY49" s="5"/>
      <c r="AZ49" s="5"/>
      <c r="BA49" s="5"/>
      <c r="BB49" s="5"/>
      <c r="BC49" s="6"/>
      <c r="BD49" s="45"/>
    </row>
    <row r="50" spans="48:56" hidden="1" x14ac:dyDescent="0.25">
      <c r="AX50" s="5"/>
      <c r="AY50" s="5"/>
      <c r="AZ50" s="5"/>
      <c r="BA50" s="5"/>
      <c r="BB50" s="5"/>
      <c r="BC50" s="6"/>
      <c r="BD50" s="45"/>
    </row>
    <row r="51" spans="48:56" x14ac:dyDescent="0.25">
      <c r="AV51" s="8">
        <f>AV26</f>
        <v>2</v>
      </c>
      <c r="AW51" s="3" t="s">
        <v>37</v>
      </c>
      <c r="AX51" s="3"/>
      <c r="AY51" s="3"/>
      <c r="AZ51" s="3" t="s">
        <v>16</v>
      </c>
      <c r="BA51" s="3" t="s">
        <v>17</v>
      </c>
      <c r="BB51" s="3" t="s">
        <v>18</v>
      </c>
      <c r="BC51" s="3" t="s">
        <v>19</v>
      </c>
      <c r="BD51" s="3" t="s">
        <v>20</v>
      </c>
    </row>
    <row r="52" spans="48:56" x14ac:dyDescent="0.25">
      <c r="AV52" s="8">
        <f>AV27</f>
        <v>16</v>
      </c>
      <c r="AW52">
        <f>AW27+1</f>
        <v>3</v>
      </c>
      <c r="AX52" s="5" t="s">
        <v>21</v>
      </c>
      <c r="AY52" s="5"/>
      <c r="AZ52" s="5">
        <f ca="1">COUNTA(INDIRECT(AV53&amp;AV51):INDIRECT(AV53&amp;AV52))</f>
        <v>15</v>
      </c>
      <c r="BA52" s="5">
        <f ca="1">COUNTIF(INDIRECT(AV54&amp;AV51):INDIRECT(AV54&amp;AV52),"Iya")</f>
        <v>11</v>
      </c>
      <c r="BB52" s="5">
        <f ca="1">COUNTIF(INDIRECT(AV54&amp;AV51):INDIRECT(AV54&amp;AV52),"Tidak")</f>
        <v>4</v>
      </c>
      <c r="BC52" s="6">
        <f ca="1">-(((BA52/AZ52)*IMLOG2(BA52/AZ52))+((BB52/AZ52)*IMLOG2(BB52/AZ52)))</f>
        <v>0.83664074194116733</v>
      </c>
      <c r="BD52" s="5"/>
    </row>
    <row r="53" spans="48:56" x14ac:dyDescent="0.25">
      <c r="AV53" s="8" t="str">
        <f>CHAR(CODE(AV28)+4)</f>
        <v>I</v>
      </c>
      <c r="AX53" s="9" t="str">
        <f ca="1">INDIRECT(AV53&amp;1)</f>
        <v>NR3</v>
      </c>
      <c r="AY53" s="5"/>
      <c r="AZ53" s="5"/>
      <c r="BA53" s="5"/>
      <c r="BB53" s="5"/>
      <c r="BC53" s="6"/>
      <c r="BD53" s="6"/>
    </row>
    <row r="54" spans="48:56" x14ac:dyDescent="0.25">
      <c r="AV54" s="8" t="str">
        <f t="shared" ref="AV54:AV55" si="62">CHAR(CODE(AV29)+4)</f>
        <v>J</v>
      </c>
      <c r="AX54" s="5"/>
      <c r="AY54" s="5" t="str">
        <f ca="1">CONCATENATE("&lt;=",INDIRECT(AV55&amp;2))</f>
        <v>&lt;=2,58</v>
      </c>
      <c r="AZ54" s="5">
        <f ca="1">COUNTIF(INDIRECT(AV53&amp;AV51):INDIRECT(AV53&amp;AV52),AY54)</f>
        <v>1</v>
      </c>
      <c r="BA54" s="5">
        <f ca="1">COUNTIFS(INDIRECT(AV53&amp;AV51):INDIRECT(AV53&amp;AV52),AY54,INDIRECT(AV54&amp;AV51):INDIRECT(AV54&amp;AV52),"Iya")</f>
        <v>1</v>
      </c>
      <c r="BB54" s="5">
        <f ca="1">COUNTIFS(INDIRECT(AV53&amp;AV51):INDIRECT(AV53&amp;AV52),AY54,INDIRECT(AV54&amp;AV51):INDIRECT(AV54&amp;AV52),"Tidak")</f>
        <v>0</v>
      </c>
      <c r="BC54" s="6">
        <v>0</v>
      </c>
      <c r="BD54" s="45">
        <f ca="1">BC52-(((AZ54/AZ52)*BC54)+((AZ55/AZ52)*BC55))</f>
        <v>3.1061544612312697E-2</v>
      </c>
    </row>
    <row r="55" spans="48:56" x14ac:dyDescent="0.25">
      <c r="AV55" s="8" t="str">
        <f t="shared" si="62"/>
        <v>K</v>
      </c>
      <c r="AX55" s="5"/>
      <c r="AY55" s="5" t="str">
        <f ca="1">CONCATENATE("&gt;",INDIRECT(AV55&amp;2))</f>
        <v>&gt;2,58</v>
      </c>
      <c r="AZ55" s="5">
        <f ca="1">COUNTIF(INDIRECT(AV53&amp;AV51):INDIRECT(AV53&amp;AV52),AY55)</f>
        <v>14</v>
      </c>
      <c r="BA55" s="5">
        <f ca="1">COUNTIFS(INDIRECT(AV53&amp;AV51):INDIRECT(AV53&amp;AV52),AY55,INDIRECT(AV54&amp;AV51):INDIRECT(AV54&amp;AV52),"Iya")</f>
        <v>10</v>
      </c>
      <c r="BB55" s="5">
        <f ca="1">COUNTIFS(INDIRECT(AV53&amp;AV51):INDIRECT(AV53&amp;AV52),AY55,INDIRECT(AV54&amp;AV51):INDIRECT(AV54&amp;AV52),"Tidak")</f>
        <v>4</v>
      </c>
      <c r="BC55" s="6">
        <f t="shared" ref="BC55:BC68" ca="1" si="63">-(((BA55/AZ55)*IMLOG2(BA55/AZ55))+((BB55/AZ55)*IMLOG2(BB55/AZ55)))</f>
        <v>0.86312056856663</v>
      </c>
      <c r="BD55" s="45"/>
    </row>
    <row r="56" spans="48:56" x14ac:dyDescent="0.25">
      <c r="AV56" s="10">
        <f ca="1">MAX(BD54:BD75)</f>
        <v>0.14315651856736389</v>
      </c>
      <c r="AX56" s="5"/>
      <c r="AY56" s="5" t="str">
        <f ca="1">CONCATENATE("&lt;=",INDIRECT(AV55&amp;4))</f>
        <v>&lt;=2,75</v>
      </c>
      <c r="AZ56" s="5">
        <f ca="1">COUNTIF(INDIRECT(AV53&amp;AV51):INDIRECT(AV53&amp;AV52),AY56)</f>
        <v>3</v>
      </c>
      <c r="BA56" s="5">
        <f ca="1">COUNTIFS(INDIRECT(AV53&amp;AV51):INDIRECT(AV53&amp;AV52),AY56,INDIRECT(AV54&amp;AV51):INDIRECT(AV54&amp;AV52),"Iya")</f>
        <v>2</v>
      </c>
      <c r="BB56" s="5">
        <f ca="1">COUNTIFS(INDIRECT(AV53&amp;AV51):INDIRECT(AV53&amp;AV52),AY56,INDIRECT(AV54&amp;AV51):INDIRECT(AV54&amp;AV52),"Tidak")</f>
        <v>1</v>
      </c>
      <c r="BC56" s="6">
        <f t="shared" ca="1" si="63"/>
        <v>0.91829583405449056</v>
      </c>
      <c r="BD56" s="45">
        <f ca="1">BC52-(((AZ56/AZ52)*BC56)+((AZ57/AZ52)*BC57))</f>
        <v>3.9590755629628216E-3</v>
      </c>
    </row>
    <row r="57" spans="48:56" x14ac:dyDescent="0.25">
      <c r="AX57" s="5"/>
      <c r="AY57" s="5" t="str">
        <f ca="1">CONCATENATE("&gt;",INDIRECT(AV55&amp;4))</f>
        <v>&gt;2,75</v>
      </c>
      <c r="AZ57" s="5">
        <f ca="1">COUNTIF(INDIRECT(AV53&amp;AV51):INDIRECT(AV53&amp;AV52),AY57)</f>
        <v>12</v>
      </c>
      <c r="BA57" s="5">
        <f ca="1">COUNTIFS(INDIRECT(AV53&amp;AV51):INDIRECT(AV53&amp;AV52),AY57,INDIRECT(AV54&amp;AV51):INDIRECT(AV54&amp;AV52),"Iya")</f>
        <v>9</v>
      </c>
      <c r="BB57" s="5">
        <f ca="1">COUNTIFS(INDIRECT(AV53&amp;AV51):INDIRECT(AV53&amp;AV52),AY57,INDIRECT(AV54&amp;AV51):INDIRECT(AV54&amp;AV52),"Tidak")</f>
        <v>3</v>
      </c>
      <c r="BC57" s="6">
        <f t="shared" ca="1" si="63"/>
        <v>0.81127812445913294</v>
      </c>
      <c r="BD57" s="45"/>
    </row>
    <row r="58" spans="48:56" x14ac:dyDescent="0.25">
      <c r="AX58" s="5"/>
      <c r="AY58" s="5" t="str">
        <f ca="1">CONCATENATE("&lt;=",INDIRECT(AV55&amp;6))</f>
        <v>&lt;=3,405</v>
      </c>
      <c r="AZ58" s="5">
        <f ca="1">COUNTIF(INDIRECT(AV53&amp;AV51):INDIRECT(AV53&amp;AV52),AY58)</f>
        <v>5</v>
      </c>
      <c r="BA58" s="5">
        <f ca="1">COUNTIFS(INDIRECT(AV53&amp;AV51):INDIRECT(AV53&amp;AV52),AY58,INDIRECT(AV54&amp;AV51):INDIRECT(AV54&amp;AV52),"Iya")</f>
        <v>3</v>
      </c>
      <c r="BB58" s="5">
        <f ca="1">COUNTIFS(INDIRECT(AV53&amp;AV51):INDIRECT(AV53&amp;AV52),AY58,INDIRECT(AV54&amp;AV51):INDIRECT(AV54&amp;AV52),"Tidak")</f>
        <v>2</v>
      </c>
      <c r="BC58" s="6">
        <f t="shared" ca="1" si="63"/>
        <v>0.97095059445466747</v>
      </c>
      <c r="BD58" s="45">
        <f ca="1">BC52-(((AZ58/AZ52)*BC58)+((AZ59/AZ52)*BC59))</f>
        <v>3.1705147198037076E-2</v>
      </c>
    </row>
    <row r="59" spans="48:56" x14ac:dyDescent="0.25">
      <c r="AX59" s="5"/>
      <c r="AY59" s="5" t="str">
        <f ca="1">CONCATENATE("&gt;",INDIRECT(AV55&amp;6))</f>
        <v>&gt;3,405</v>
      </c>
      <c r="AZ59" s="5">
        <f ca="1">COUNTIF(INDIRECT(AV53&amp;AV51):INDIRECT(AV53&amp;AV52),AY59)</f>
        <v>10</v>
      </c>
      <c r="BA59" s="5">
        <f ca="1">COUNTIFS(INDIRECT(AV53&amp;AV51):INDIRECT(AV53&amp;AV52),AY59,INDIRECT(AV54&amp;AV51):INDIRECT(AV54&amp;AV52),"Iya")</f>
        <v>8</v>
      </c>
      <c r="BB59" s="5">
        <f ca="1">COUNTIFS(INDIRECT(AV53&amp;AV51):INDIRECT(AV53&amp;AV52),AY59,INDIRECT(AV54&amp;AV51):INDIRECT(AV54&amp;AV52),"Tidak")</f>
        <v>2</v>
      </c>
      <c r="BC59" s="6">
        <f t="shared" ca="1" si="63"/>
        <v>0.72192809488736165</v>
      </c>
      <c r="BD59" s="45"/>
    </row>
    <row r="60" spans="48:56" x14ac:dyDescent="0.25">
      <c r="AX60" s="5"/>
      <c r="AY60" s="5" t="str">
        <f ca="1">CONCATENATE("&lt;=",INDIRECT(AV55&amp;8))</f>
        <v>&lt;=3,67</v>
      </c>
      <c r="AZ60" s="5">
        <f ca="1">COUNTIF(INDIRECT(AV53&amp;AV51):INDIRECT(AV53&amp;AV52),AY60)</f>
        <v>7</v>
      </c>
      <c r="BA60" s="5">
        <f ca="1">COUNTIFS(INDIRECT(AV53&amp;AV51):INDIRECT(AV53&amp;AV52),AY60,INDIRECT(AV54&amp;AV51):INDIRECT(AV54&amp;AV52),"Iya")</f>
        <v>5</v>
      </c>
      <c r="BB60" s="5">
        <f ca="1">COUNTIFS(INDIRECT(AV53&amp;AV51):INDIRECT(AV53&amp;AV52),AY60,INDIRECT(AV54&amp;AV51):INDIRECT(AV54&amp;AV52),"Tidak")</f>
        <v>2</v>
      </c>
      <c r="BC60" s="6">
        <f t="shared" ca="1" si="63"/>
        <v>0.86312056856663</v>
      </c>
      <c r="BD60" s="45">
        <f ca="1">BC52-(((AZ60/AZ52)*BC60)+((AZ61/AZ52)*BC61))</f>
        <v>1.1694768985358595E-3</v>
      </c>
    </row>
    <row r="61" spans="48:56" x14ac:dyDescent="0.25">
      <c r="AX61" s="5"/>
      <c r="AY61" s="5" t="str">
        <f ca="1">CONCATENATE("&gt;",INDIRECT(AV55&amp;8))</f>
        <v>&gt;3,67</v>
      </c>
      <c r="AZ61" s="5">
        <f ca="1">COUNTIF(INDIRECT(AV53&amp;AV51):INDIRECT(AV53&amp;AV52),AY61)</f>
        <v>8</v>
      </c>
      <c r="BA61" s="5">
        <f ca="1">COUNTIFS(INDIRECT(AV53&amp;AV51):INDIRECT(AV53&amp;AV52),AY61,INDIRECT(AV54&amp;AV51):INDIRECT(AV54&amp;AV52),"Iya")</f>
        <v>6</v>
      </c>
      <c r="BB61" s="5">
        <f ca="1">COUNTIFS(INDIRECT(AV53&amp;AV51):INDIRECT(AV53&amp;AV52),AY61,INDIRECT(AV54&amp;AV51):INDIRECT(AV54&amp;AV52),"Tidak")</f>
        <v>2</v>
      </c>
      <c r="BC61" s="6">
        <f t="shared" ca="1" si="63"/>
        <v>0.81127812445913294</v>
      </c>
      <c r="BD61" s="45"/>
    </row>
    <row r="62" spans="48:56" x14ac:dyDescent="0.25">
      <c r="AX62" s="5"/>
      <c r="AY62" s="5" t="str">
        <f ca="1">CONCATENATE("&lt;=",INDIRECT(AV55&amp;10))</f>
        <v>&lt;=3,735</v>
      </c>
      <c r="AZ62" s="5">
        <f ca="1">COUNTIF(INDIRECT(AV53&amp;AV51):INDIRECT(AV53&amp;AV52),AY62)</f>
        <v>9</v>
      </c>
      <c r="BA62" s="5">
        <f ca="1">COUNTIFS(INDIRECT(AV53&amp;AV51):INDIRECT(AV53&amp;AV52),AY62,INDIRECT(AV54&amp;AV51):INDIRECT(AV54&amp;AV52),"Iya")</f>
        <v>7</v>
      </c>
      <c r="BB62" s="5">
        <f ca="1">COUNTIFS(INDIRECT(AV53&amp;AV51):INDIRECT(AV53&amp;AV52),AY62,INDIRECT(AV54&amp;AV51):INDIRECT(AV54&amp;AV52),"Tidak")</f>
        <v>2</v>
      </c>
      <c r="BC62" s="6">
        <f t="shared" ca="1" si="63"/>
        <v>0.76420450650861949</v>
      </c>
      <c r="BD62" s="45">
        <f ca="1">BC52-(((AZ62/AZ52)*BC62)+((AZ63/AZ52)*BC63))</f>
        <v>1.0799704414199418E-2</v>
      </c>
    </row>
    <row r="63" spans="48:56" x14ac:dyDescent="0.25">
      <c r="AX63" s="5"/>
      <c r="AY63" s="5" t="str">
        <f ca="1">CONCATENATE("&gt;",INDIRECT(AV55&amp;10))</f>
        <v>&gt;3,735</v>
      </c>
      <c r="AZ63" s="5">
        <f ca="1">COUNTIF(INDIRECT(AV53&amp;AV51):INDIRECT(AV53&amp;AV52),AY63)</f>
        <v>6</v>
      </c>
      <c r="BA63" s="5">
        <f ca="1">COUNTIFS(INDIRECT(AV53&amp;AV51):INDIRECT(AV53&amp;AV52),AY63,INDIRECT(AV54&amp;AV51):INDIRECT(AV54&amp;AV52),"Iya")</f>
        <v>4</v>
      </c>
      <c r="BB63" s="5">
        <f ca="1">COUNTIFS(INDIRECT(AV53&amp;AV51):INDIRECT(AV53&amp;AV52),AY63,INDIRECT(AV54&amp;AV51):INDIRECT(AV54&amp;AV52),"Tidak")</f>
        <v>2</v>
      </c>
      <c r="BC63" s="6">
        <f t="shared" ca="1" si="63"/>
        <v>0.91829583405449056</v>
      </c>
      <c r="BD63" s="45"/>
    </row>
    <row r="64" spans="48:56" x14ac:dyDescent="0.25">
      <c r="AX64" s="5"/>
      <c r="AY64" s="9" t="str">
        <f ca="1">CONCATENATE("&lt;=",INDIRECT(AV55&amp;12))</f>
        <v>&lt;=3,77</v>
      </c>
      <c r="AZ64" s="5">
        <f ca="1">COUNTIF(INDIRECT(AV53&amp;AV51):INDIRECT(AV53&amp;AV52),AY64)</f>
        <v>11</v>
      </c>
      <c r="BA64" s="5">
        <f ca="1">COUNTIFS(INDIRECT(AV53&amp;AV51):INDIRECT(AV53&amp;AV52),AY64,INDIRECT(AV54&amp;AV51):INDIRECT(AV54&amp;AV52),"Iya")</f>
        <v>7</v>
      </c>
      <c r="BB64" s="5">
        <f ca="1">COUNTIFS(INDIRECT(AV53&amp;AV51):INDIRECT(AV53&amp;AV52),AY64,INDIRECT(AV54&amp;AV51):INDIRECT(AV54&amp;AV52),"Tidak")</f>
        <v>4</v>
      </c>
      <c r="BC64" s="6">
        <f t="shared" ca="1" si="63"/>
        <v>0.9456603046006411</v>
      </c>
      <c r="BD64" s="43">
        <f ca="1">BC52-(((AZ64/AZ52)*BC64)+((AZ65/AZ52)*BC65))</f>
        <v>0.14315651856736389</v>
      </c>
    </row>
    <row r="65" spans="48:56" x14ac:dyDescent="0.25">
      <c r="AX65" s="5"/>
      <c r="AY65" s="9" t="str">
        <f ca="1">CONCATENATE("&gt;",INDIRECT(AV55&amp;12))</f>
        <v>&gt;3,77</v>
      </c>
      <c r="AZ65" s="5">
        <f ca="1">COUNTIF(INDIRECT(AV53&amp;AV51):INDIRECT(AV53&amp;AV52),AY65)</f>
        <v>4</v>
      </c>
      <c r="BA65" s="5">
        <f ca="1">COUNTIFS(INDIRECT(AV53&amp;AV51):INDIRECT(AV53&amp;AV52),AY65,INDIRECT(AV54&amp;AV51):INDIRECT(AV54&amp;AV52),"Iya")</f>
        <v>4</v>
      </c>
      <c r="BB65" s="5">
        <f ca="1">COUNTIFS(INDIRECT(AV53&amp;AV51):INDIRECT(AV53&amp;AV52),AY65,INDIRECT(AV54&amp;AV51):INDIRECT(AV54&amp;AV52),"Tidak")</f>
        <v>0</v>
      </c>
      <c r="BC65" s="6">
        <v>0</v>
      </c>
      <c r="BD65" s="43"/>
    </row>
    <row r="66" spans="48:56" x14ac:dyDescent="0.25">
      <c r="AX66" s="5"/>
      <c r="AY66" s="5" t="str">
        <f ca="1">CONCATENATE("&lt;=",INDIRECT(AV55&amp;14))</f>
        <v>&lt;=3,83</v>
      </c>
      <c r="AZ66" s="5">
        <f ca="1">COUNTIF(INDIRECT(AV53&amp;AV51):INDIRECT(AV53&amp;AV52),AY66)</f>
        <v>13</v>
      </c>
      <c r="BA66" s="5">
        <f ca="1">COUNTIFS(INDIRECT(AV53&amp;AV51):INDIRECT(AV53&amp;AV52),AY66,INDIRECT(AV54&amp;AV51):INDIRECT(AV54&amp;AV52),"Iya")</f>
        <v>9</v>
      </c>
      <c r="BB66" s="5">
        <f ca="1">COUNTIFS(INDIRECT(AV53&amp;AV51):INDIRECT(AV53&amp;AV52),AY66,INDIRECT(AV54&amp;AV51):INDIRECT(AV54&amp;AV52),"Tidak")</f>
        <v>4</v>
      </c>
      <c r="BC66" s="6">
        <f t="shared" ca="1" si="63"/>
        <v>0.89049164021949079</v>
      </c>
      <c r="BD66" s="45">
        <f ca="1">BC52-(((AZ66/AZ52)*BC66)+((AZ67/AZ52)*BC67))</f>
        <v>6.4881320417608634E-2</v>
      </c>
    </row>
    <row r="67" spans="48:56" x14ac:dyDescent="0.25">
      <c r="AX67" s="5"/>
      <c r="AY67" s="5" t="str">
        <f ca="1">CONCATENATE("&gt;",INDIRECT(AV55&amp;14))</f>
        <v>&gt;3,83</v>
      </c>
      <c r="AZ67" s="5">
        <f ca="1">COUNTIF(INDIRECT(AV53&amp;AV51):INDIRECT(AV53&amp;AV52),AY67)</f>
        <v>2</v>
      </c>
      <c r="BA67" s="5">
        <f ca="1">COUNTIFS(INDIRECT(AV53&amp;AV51):INDIRECT(AV53&amp;AV52),AY67,INDIRECT(AV54&amp;AV51):INDIRECT(AV54&amp;AV52),"Iya")</f>
        <v>2</v>
      </c>
      <c r="BB67" s="5">
        <f ca="1">COUNTIFS(INDIRECT(AV53&amp;AV51):INDIRECT(AV53&amp;AV52),AY67,INDIRECT(AV54&amp;AV51):INDIRECT(AV54&amp;AV52),"Tidak")</f>
        <v>0</v>
      </c>
      <c r="BC67" s="6">
        <v>0</v>
      </c>
      <c r="BD67" s="45"/>
    </row>
    <row r="68" spans="48:56" x14ac:dyDescent="0.25">
      <c r="AX68" s="5"/>
      <c r="AY68" s="14" t="str">
        <f ca="1">CONCATENATE("&lt;=",INDIRECT(AV55&amp;16))</f>
        <v>&lt;=3,86</v>
      </c>
      <c r="AZ68" s="14">
        <f ca="1">COUNTIF(INDIRECT(AV53&amp;AV51):INDIRECT(AV53&amp;AV52),AY68)</f>
        <v>15</v>
      </c>
      <c r="BA68" s="14">
        <f ca="1">COUNTIFS(INDIRECT(AV53&amp;AV51):INDIRECT(AV53&amp;AV52),AY68,INDIRECT(AV54&amp;AV51):INDIRECT(AV54&amp;AV52),"Iya")</f>
        <v>11</v>
      </c>
      <c r="BB68" s="14">
        <f ca="1">COUNTIFS(INDIRECT(AV53&amp;AV51):INDIRECT(AV53&amp;AV52),AY68,INDIRECT(AV54&amp;AV51):INDIRECT(AV54&amp;AV52),"Tidak")</f>
        <v>4</v>
      </c>
      <c r="BC68" s="6">
        <f t="shared" ca="1" si="63"/>
        <v>0.83664074194116733</v>
      </c>
      <c r="BD68" s="49">
        <f ca="1">BC52-(((AZ68/AZ52)*BC68)+((AZ69/AZ52)*BC69))</f>
        <v>0</v>
      </c>
    </row>
    <row r="69" spans="48:56" x14ac:dyDescent="0.25">
      <c r="AX69" s="5"/>
      <c r="AY69" s="14" t="str">
        <f ca="1">CONCATENATE("&gt;",INDIRECT(AV55&amp;16))</f>
        <v>&gt;3,86</v>
      </c>
      <c r="AZ69" s="14">
        <f ca="1">COUNTIF(INDIRECT(AV53&amp;AV51):INDIRECT(AV53&amp;AV52),AY69)</f>
        <v>0</v>
      </c>
      <c r="BA69" s="14">
        <f ca="1">COUNTIFS(INDIRECT(AV53&amp;AV51):INDIRECT(AV53&amp;AV52),AY69,INDIRECT(AV54&amp;AV51):INDIRECT(AV54&amp;AV52),"Iya")</f>
        <v>0</v>
      </c>
      <c r="BB69" s="14">
        <f ca="1">COUNTIFS(INDIRECT(AV53&amp;AV51):INDIRECT(AV53&amp;AV52),AY69,INDIRECT(AV54&amp;AV51):INDIRECT(AV54&amp;AV52),"Tidak")</f>
        <v>0</v>
      </c>
      <c r="BC69" s="6">
        <v>0</v>
      </c>
      <c r="BD69" s="49"/>
    </row>
    <row r="70" spans="48:56" hidden="1" x14ac:dyDescent="0.25">
      <c r="AX70" s="5"/>
      <c r="AY70" s="5"/>
      <c r="AZ70" s="5"/>
      <c r="BA70" s="5"/>
      <c r="BB70" s="5"/>
      <c r="BC70" s="6"/>
      <c r="BD70" s="45"/>
    </row>
    <row r="71" spans="48:56" hidden="1" x14ac:dyDescent="0.25">
      <c r="AX71" s="5"/>
      <c r="AY71" s="5"/>
      <c r="AZ71" s="5"/>
      <c r="BA71" s="5"/>
      <c r="BB71" s="5"/>
      <c r="BC71" s="6"/>
      <c r="BD71" s="45"/>
    </row>
    <row r="72" spans="48:56" hidden="1" x14ac:dyDescent="0.25">
      <c r="AX72" s="5"/>
      <c r="AY72" s="5"/>
      <c r="AZ72" s="5"/>
      <c r="BA72" s="5"/>
      <c r="BB72" s="5"/>
      <c r="BC72" s="6"/>
      <c r="BD72" s="45"/>
    </row>
    <row r="73" spans="48:56" hidden="1" x14ac:dyDescent="0.25">
      <c r="AX73" s="5"/>
      <c r="AY73" s="5"/>
      <c r="AZ73" s="5"/>
      <c r="BA73" s="5"/>
      <c r="BB73" s="5"/>
      <c r="BC73" s="6"/>
      <c r="BD73" s="45"/>
    </row>
    <row r="74" spans="48:56" hidden="1" x14ac:dyDescent="0.25">
      <c r="AX74" s="5"/>
      <c r="AY74" s="5"/>
      <c r="AZ74" s="5"/>
      <c r="BA74" s="5"/>
      <c r="BB74" s="5"/>
      <c r="BC74" s="6"/>
      <c r="BD74" s="45"/>
    </row>
    <row r="75" spans="48:56" hidden="1" x14ac:dyDescent="0.25">
      <c r="AX75" s="5"/>
      <c r="AY75" s="5"/>
      <c r="AZ75" s="5"/>
      <c r="BA75" s="5"/>
      <c r="BB75" s="5"/>
      <c r="BC75" s="6"/>
      <c r="BD75" s="45"/>
    </row>
    <row r="76" spans="48:56" x14ac:dyDescent="0.25">
      <c r="AV76" s="8">
        <f>AV51</f>
        <v>2</v>
      </c>
      <c r="AW76" s="3" t="s">
        <v>37</v>
      </c>
      <c r="AX76" s="3"/>
      <c r="AY76" s="3"/>
      <c r="AZ76" s="3" t="s">
        <v>16</v>
      </c>
      <c r="BA76" s="3" t="s">
        <v>17</v>
      </c>
      <c r="BB76" s="3" t="s">
        <v>18</v>
      </c>
      <c r="BC76" s="3" t="s">
        <v>19</v>
      </c>
      <c r="BD76" s="3" t="s">
        <v>20</v>
      </c>
    </row>
    <row r="77" spans="48:56" x14ac:dyDescent="0.25">
      <c r="AV77" s="8">
        <f>AV52</f>
        <v>16</v>
      </c>
      <c r="AW77">
        <f>AW52+1</f>
        <v>4</v>
      </c>
      <c r="AX77" s="5" t="s">
        <v>21</v>
      </c>
      <c r="AY77" s="5"/>
      <c r="AZ77" s="5">
        <f ca="1">COUNTA(INDIRECT(AV78&amp;AV76):INDIRECT(AV78&amp;AV77))</f>
        <v>15</v>
      </c>
      <c r="BA77" s="5">
        <f ca="1">COUNTIF(INDIRECT(AV79&amp;AV76):INDIRECT(AV79&amp;AV77),"Iya")</f>
        <v>11</v>
      </c>
      <c r="BB77" s="5">
        <f ca="1">COUNTIF(INDIRECT(AV79&amp;AV76):INDIRECT(AV79&amp;AV77),"Tidak")</f>
        <v>4</v>
      </c>
      <c r="BC77" s="6">
        <f ca="1">-(((BA77/AZ77)*IMLOG2(BA77/AZ77))+((BB77/AZ77)*IMLOG2(BB77/AZ77)))</f>
        <v>0.83664074194116733</v>
      </c>
      <c r="BD77" s="5"/>
    </row>
    <row r="78" spans="48:56" x14ac:dyDescent="0.25">
      <c r="AV78" s="8" t="str">
        <f>CHAR(CODE(AV53)+4)</f>
        <v>M</v>
      </c>
      <c r="AX78" s="9" t="str">
        <f ca="1">INDIRECT(AV78&amp;1)</f>
        <v>NR4</v>
      </c>
      <c r="AY78" s="5"/>
      <c r="AZ78" s="5"/>
      <c r="BA78" s="5"/>
      <c r="BB78" s="5"/>
      <c r="BC78" s="6"/>
      <c r="BD78" s="6"/>
    </row>
    <row r="79" spans="48:56" x14ac:dyDescent="0.25">
      <c r="AV79" s="8" t="str">
        <f t="shared" ref="AV79:AV80" si="64">CHAR(CODE(AV54)+4)</f>
        <v>N</v>
      </c>
      <c r="AX79" s="5"/>
      <c r="AY79" s="5" t="str">
        <f ca="1">CONCATENATE("&lt;=",INDIRECT(AV80&amp;2))</f>
        <v>&lt;=2,115</v>
      </c>
      <c r="AZ79" s="5">
        <f ca="1">COUNTIF(INDIRECT(AV78&amp;AV76):INDIRECT(AV78&amp;AV77),AY79)</f>
        <v>1</v>
      </c>
      <c r="BA79" s="5">
        <f ca="1">COUNTIFS(INDIRECT(AV78&amp;AV76):INDIRECT(AV78&amp;AV77),AY79,INDIRECT(AV79&amp;AV76):INDIRECT(AV79&amp;AV77),"Iya")</f>
        <v>1</v>
      </c>
      <c r="BB79" s="5">
        <f ca="1">COUNTIFS(INDIRECT(AV78&amp;AV76):INDIRECT(AV78&amp;AV77),AY79,INDIRECT(AV79&amp;AV76):INDIRECT(AV79&amp;AV77),"Tidak")</f>
        <v>0</v>
      </c>
      <c r="BC79" s="6">
        <v>0</v>
      </c>
      <c r="BD79" s="45">
        <f ca="1">BC77-(((AZ79/AZ77)*BC79)+((AZ80/AZ77)*BC80))</f>
        <v>3.1061544612312697E-2</v>
      </c>
    </row>
    <row r="80" spans="48:56" x14ac:dyDescent="0.25">
      <c r="AV80" s="8" t="str">
        <f t="shared" si="64"/>
        <v>O</v>
      </c>
      <c r="AX80" s="5"/>
      <c r="AY80" s="5" t="str">
        <f ca="1">CONCATENATE("&gt;",INDIRECT(AV80&amp;2))</f>
        <v>&gt;2,115</v>
      </c>
      <c r="AZ80" s="5">
        <f ca="1">COUNTIF(INDIRECT(AV78&amp;AV76):INDIRECT(AV78&amp;AV77),AY80)</f>
        <v>14</v>
      </c>
      <c r="BA80" s="5">
        <f ca="1">COUNTIFS(INDIRECT(AV78&amp;AV76):INDIRECT(AV78&amp;AV77),AY80,INDIRECT(AV79&amp;AV76):INDIRECT(AV79&amp;AV77),"Iya")</f>
        <v>10</v>
      </c>
      <c r="BB80" s="5">
        <f ca="1">COUNTIFS(INDIRECT(AV78&amp;AV76):INDIRECT(AV78&amp;AV77),AY80,INDIRECT(AV79&amp;AV76):INDIRECT(AV79&amp;AV77),"Tidak")</f>
        <v>4</v>
      </c>
      <c r="BC80" s="6">
        <f t="shared" ref="BC80:BC93" ca="1" si="65">-(((BA80/AZ80)*IMLOG2(BA80/AZ80))+((BB80/AZ80)*IMLOG2(BB80/AZ80)))</f>
        <v>0.86312056856663</v>
      </c>
      <c r="BD80" s="45"/>
    </row>
    <row r="81" spans="48:56" x14ac:dyDescent="0.25">
      <c r="AV81" s="10">
        <f ca="1">MAX(BD79:BD100)</f>
        <v>6.4881320417608634E-2</v>
      </c>
      <c r="AX81" s="5"/>
      <c r="AY81" s="5" t="str">
        <f ca="1">CONCATENATE("&lt;=",INDIRECT(AV80&amp;4))</f>
        <v>&lt;=2,91</v>
      </c>
      <c r="AZ81" s="5">
        <f ca="1">COUNTIF(INDIRECT(AV78&amp;AV76):INDIRECT(AV78&amp;AV77),AY81)</f>
        <v>3</v>
      </c>
      <c r="BA81" s="5">
        <f ca="1">COUNTIFS(INDIRECT(AV78&amp;AV76):INDIRECT(AV78&amp;AV77),AY81,INDIRECT(AV79&amp;AV76):INDIRECT(AV79&amp;AV77),"Iya")</f>
        <v>2</v>
      </c>
      <c r="BB81" s="5">
        <f ca="1">COUNTIFS(INDIRECT(AV78&amp;AV76):INDIRECT(AV78&amp;AV77),AY81,INDIRECT(AV79&amp;AV76):INDIRECT(AV79&amp;AV77),"Tidak")</f>
        <v>1</v>
      </c>
      <c r="BC81" s="6">
        <f t="shared" ca="1" si="65"/>
        <v>0.91829583405449056</v>
      </c>
      <c r="BD81" s="45">
        <f ca="1">BC77-(((AZ81/AZ77)*BC81)+((AZ82/AZ77)*BC82))</f>
        <v>3.9590755629628216E-3</v>
      </c>
    </row>
    <row r="82" spans="48:56" x14ac:dyDescent="0.25">
      <c r="AX82" s="5"/>
      <c r="AY82" s="5" t="str">
        <f ca="1">CONCATENATE("&gt;",INDIRECT(AV80&amp;4))</f>
        <v>&gt;2,91</v>
      </c>
      <c r="AZ82" s="5">
        <f ca="1">COUNTIF(INDIRECT(AV78&amp;AV76):INDIRECT(AV78&amp;AV77),AY82)</f>
        <v>12</v>
      </c>
      <c r="BA82" s="5">
        <f ca="1">COUNTIFS(INDIRECT(AV78&amp;AV76):INDIRECT(AV78&amp;AV77),AY82,INDIRECT(AV79&amp;AV76):INDIRECT(AV79&amp;AV77),"Iya")</f>
        <v>9</v>
      </c>
      <c r="BB82" s="5">
        <f ca="1">COUNTIFS(INDIRECT(AV78&amp;AV76):INDIRECT(AV78&amp;AV77),AY82,INDIRECT(AV79&amp;AV76):INDIRECT(AV79&amp;AV77),"Tidak")</f>
        <v>3</v>
      </c>
      <c r="BC82" s="6">
        <f t="shared" ca="1" si="65"/>
        <v>0.81127812445913294</v>
      </c>
      <c r="BD82" s="45"/>
    </row>
    <row r="83" spans="48:56" x14ac:dyDescent="0.25">
      <c r="AX83" s="5"/>
      <c r="AY83" s="5" t="str">
        <f ca="1">CONCATENATE("&lt;=",INDIRECT(AV80&amp;6))</f>
        <v>&lt;=3,205</v>
      </c>
      <c r="AZ83" s="5">
        <f ca="1">COUNTIF(INDIRECT(AV78&amp;AV76):INDIRECT(AV78&amp;AV77),AY83)</f>
        <v>5</v>
      </c>
      <c r="BA83" s="5">
        <f ca="1">COUNTIFS(INDIRECT(AV78&amp;AV76):INDIRECT(AV78&amp;AV77),AY83,INDIRECT(AV79&amp;AV76):INDIRECT(AV79&amp;AV77),"Iya")</f>
        <v>3</v>
      </c>
      <c r="BB83" s="5">
        <f ca="1">COUNTIFS(INDIRECT(AV78&amp;AV76):INDIRECT(AV78&amp;AV77),AY83,INDIRECT(AV79&amp;AV76):INDIRECT(AV79&amp;AV77),"Tidak")</f>
        <v>2</v>
      </c>
      <c r="BC83" s="6">
        <f t="shared" ca="1" si="65"/>
        <v>0.97095059445466747</v>
      </c>
      <c r="BD83" s="45">
        <f ca="1">BC77-(((AZ83/AZ77)*BC83)+((AZ84/AZ77)*BC84))</f>
        <v>3.1705147198037076E-2</v>
      </c>
    </row>
    <row r="84" spans="48:56" x14ac:dyDescent="0.25">
      <c r="AX84" s="5"/>
      <c r="AY84" s="5" t="str">
        <f ca="1">CONCATENATE("&gt;",INDIRECT(AV80&amp;6))</f>
        <v>&gt;3,205</v>
      </c>
      <c r="AZ84" s="5">
        <f ca="1">COUNTIF(INDIRECT(AV78&amp;AV76):INDIRECT(AV78&amp;AV77),AY84)</f>
        <v>10</v>
      </c>
      <c r="BA84" s="5">
        <f ca="1">COUNTIFS(INDIRECT(AV78&amp;AV76):INDIRECT(AV78&amp;AV77),AY84,INDIRECT(AV79&amp;AV76):INDIRECT(AV79&amp;AV77),"Iya")</f>
        <v>8</v>
      </c>
      <c r="BB84" s="5">
        <f ca="1">COUNTIFS(INDIRECT(AV78&amp;AV76):INDIRECT(AV78&amp;AV77),AY84,INDIRECT(AV79&amp;AV76):INDIRECT(AV79&amp;AV77),"Tidak")</f>
        <v>2</v>
      </c>
      <c r="BC84" s="6">
        <f t="shared" ca="1" si="65"/>
        <v>0.72192809488736165</v>
      </c>
      <c r="BD84" s="45"/>
    </row>
    <row r="85" spans="48:56" x14ac:dyDescent="0.25">
      <c r="AX85" s="5"/>
      <c r="AY85" s="5" t="str">
        <f ca="1">CONCATENATE("&lt;=",INDIRECT(AV80&amp;8))</f>
        <v>&lt;=3,32</v>
      </c>
      <c r="AZ85" s="5">
        <f ca="1">COUNTIF(INDIRECT(AV78&amp;AV76):INDIRECT(AV78&amp;AV77),AY85)</f>
        <v>7</v>
      </c>
      <c r="BA85" s="5">
        <f ca="1">COUNTIFS(INDIRECT(AV78&amp;AV76):INDIRECT(AV78&amp;AV77),AY85,INDIRECT(AV79&amp;AV76):INDIRECT(AV79&amp;AV77),"Iya")</f>
        <v>5</v>
      </c>
      <c r="BB85" s="5">
        <f ca="1">COUNTIFS(INDIRECT(AV78&amp;AV76):INDIRECT(AV78&amp;AV77),AY85,INDIRECT(AV79&amp;AV76):INDIRECT(AV79&amp;AV77),"Tidak")</f>
        <v>2</v>
      </c>
      <c r="BC85" s="6">
        <f t="shared" ca="1" si="65"/>
        <v>0.86312056856663</v>
      </c>
      <c r="BD85" s="45">
        <f ca="1">BC77-(((AZ85/AZ77)*BC85)+((AZ86/AZ77)*BC86))</f>
        <v>1.1694768985358595E-3</v>
      </c>
    </row>
    <row r="86" spans="48:56" x14ac:dyDescent="0.25">
      <c r="AX86" s="5"/>
      <c r="AY86" s="5" t="str">
        <f ca="1">CONCATENATE("&gt;",INDIRECT(AV80&amp;8))</f>
        <v>&gt;3,32</v>
      </c>
      <c r="AZ86" s="5">
        <f ca="1">COUNTIF(INDIRECT(AV78&amp;AV76):INDIRECT(AV78&amp;AV77),AY86)</f>
        <v>8</v>
      </c>
      <c r="BA86" s="5">
        <f ca="1">COUNTIFS(INDIRECT(AV78&amp;AV76):INDIRECT(AV78&amp;AV77),AY86,INDIRECT(AV79&amp;AV76):INDIRECT(AV79&amp;AV77),"Iya")</f>
        <v>6</v>
      </c>
      <c r="BB86" s="5">
        <f ca="1">COUNTIFS(INDIRECT(AV78&amp;AV76):INDIRECT(AV78&amp;AV77),AY86,INDIRECT(AV79&amp;AV76):INDIRECT(AV79&amp;AV77),"Tidak")</f>
        <v>2</v>
      </c>
      <c r="BC86" s="6">
        <f t="shared" ca="1" si="65"/>
        <v>0.81127812445913294</v>
      </c>
      <c r="BD86" s="45"/>
    </row>
    <row r="87" spans="48:56" x14ac:dyDescent="0.25">
      <c r="AX87" s="5"/>
      <c r="AY87" s="5" t="str">
        <f ca="1">CONCATENATE("&lt;=",INDIRECT(AV80&amp;10))</f>
        <v>&lt;=3,54</v>
      </c>
      <c r="AZ87" s="5">
        <f ca="1">COUNTIF(INDIRECT(AV78&amp;AV76):INDIRECT(AV78&amp;AV77),AY87)</f>
        <v>9</v>
      </c>
      <c r="BA87" s="5">
        <f ca="1">COUNTIFS(INDIRECT(AV78&amp;AV76):INDIRECT(AV78&amp;AV77),AY87,INDIRECT(AV79&amp;AV76):INDIRECT(AV79&amp;AV77),"Iya")</f>
        <v>6</v>
      </c>
      <c r="BB87" s="5">
        <f ca="1">COUNTIFS(INDIRECT(AV78&amp;AV76):INDIRECT(AV78&amp;AV77),AY87,INDIRECT(AV79&amp;AV76):INDIRECT(AV79&amp;AV77),"Tidak")</f>
        <v>3</v>
      </c>
      <c r="BC87" s="6">
        <f t="shared" ca="1" si="65"/>
        <v>0.91829583405449056</v>
      </c>
      <c r="BD87" s="45">
        <f ca="1">BC77-(((AZ87/AZ77)*BC87)+((AZ88/AZ77)*BC88))</f>
        <v>2.5654272849131021E-2</v>
      </c>
    </row>
    <row r="88" spans="48:56" x14ac:dyDescent="0.25">
      <c r="AX88" s="5"/>
      <c r="AY88" s="5" t="str">
        <f ca="1">CONCATENATE("&gt;",INDIRECT(AV80&amp;10))</f>
        <v>&gt;3,54</v>
      </c>
      <c r="AZ88" s="5">
        <f ca="1">COUNTIF(INDIRECT(AV78&amp;AV76):INDIRECT(AV78&amp;AV77),AY88)</f>
        <v>6</v>
      </c>
      <c r="BA88" s="5">
        <f ca="1">COUNTIFS(INDIRECT(AV78&amp;AV76):INDIRECT(AV78&amp;AV77),AY88,INDIRECT(AV79&amp;AV76):INDIRECT(AV79&amp;AV77),"Iya")</f>
        <v>5</v>
      </c>
      <c r="BB88" s="5">
        <f ca="1">COUNTIFS(INDIRECT(AV78&amp;AV76):INDIRECT(AV78&amp;AV77),AY88,INDIRECT(AV79&amp;AV76):INDIRECT(AV79&amp;AV77),"Tidak")</f>
        <v>1</v>
      </c>
      <c r="BC88" s="6">
        <f t="shared" ca="1" si="65"/>
        <v>0.650022421648355</v>
      </c>
      <c r="BD88" s="45"/>
    </row>
    <row r="89" spans="48:56" x14ac:dyDescent="0.25">
      <c r="AX89" s="5"/>
      <c r="AY89" s="5" t="str">
        <f ca="1">CONCATENATE("&lt;=",INDIRECT(AV80&amp;12))</f>
        <v>&lt;=3,745</v>
      </c>
      <c r="AZ89" s="5">
        <f ca="1">COUNTIF(INDIRECT(AV78&amp;AV76):INDIRECT(AV78&amp;AV77),AY89)</f>
        <v>11</v>
      </c>
      <c r="BA89" s="5">
        <f ca="1">COUNTIFS(INDIRECT(AV78&amp;AV76):INDIRECT(AV78&amp;AV77),AY89,INDIRECT(AV79&amp;AV76):INDIRECT(AV79&amp;AV77),"Iya")</f>
        <v>8</v>
      </c>
      <c r="BB89" s="5">
        <f ca="1">COUNTIFS(INDIRECT(AV78&amp;AV76):INDIRECT(AV78&amp;AV77),AY89,INDIRECT(AV79&amp;AV76):INDIRECT(AV79&amp;AV77),"Tidak")</f>
        <v>3</v>
      </c>
      <c r="BC89" s="6">
        <f t="shared" ca="1" si="65"/>
        <v>0.84535093662243588</v>
      </c>
      <c r="BD89" s="45">
        <f ca="1">BC77-(((AZ89/AZ77)*BC89)+((AZ90/AZ77)*BC90))</f>
        <v>3.7588856227888101E-4</v>
      </c>
    </row>
    <row r="90" spans="48:56" x14ac:dyDescent="0.25">
      <c r="AX90" s="5"/>
      <c r="AY90" s="5" t="str">
        <f ca="1">CONCATENATE("&gt;",INDIRECT(AV80&amp;12))</f>
        <v>&gt;3,745</v>
      </c>
      <c r="AZ90" s="5">
        <f ca="1">COUNTIF(INDIRECT(AV78&amp;AV76):INDIRECT(AV78&amp;AV77),AY90)</f>
        <v>4</v>
      </c>
      <c r="BA90" s="5">
        <f ca="1">COUNTIFS(INDIRECT(AV78&amp;AV76):INDIRECT(AV78&amp;AV77),AY90,INDIRECT(AV79&amp;AV76):INDIRECT(AV79&amp;AV77),"Iya")</f>
        <v>3</v>
      </c>
      <c r="BB90" s="5">
        <f ca="1">COUNTIFS(INDIRECT(AV78&amp;AV76):INDIRECT(AV78&amp;AV77),AY90,INDIRECT(AV79&amp;AV76):INDIRECT(AV79&amp;AV77),"Tidak")</f>
        <v>1</v>
      </c>
      <c r="BC90" s="6">
        <f t="shared" ca="1" si="65"/>
        <v>0.81127812445913294</v>
      </c>
      <c r="BD90" s="45"/>
    </row>
    <row r="91" spans="48:56" x14ac:dyDescent="0.25">
      <c r="AX91" s="5"/>
      <c r="AY91" s="9" t="str">
        <f ca="1">CONCATENATE("&lt;=",INDIRECT(AV80&amp;14))</f>
        <v>&lt;=3,825</v>
      </c>
      <c r="AZ91" s="5">
        <f ca="1">COUNTIF(INDIRECT(AV78&amp;AV76):INDIRECT(AV78&amp;AV77),AY91)</f>
        <v>13</v>
      </c>
      <c r="BA91" s="5">
        <f ca="1">COUNTIFS(INDIRECT(AV78&amp;AV76):INDIRECT(AV78&amp;AV77),AY91,INDIRECT(AV79&amp;AV76):INDIRECT(AV79&amp;AV77),"Iya")</f>
        <v>9</v>
      </c>
      <c r="BB91" s="5">
        <f ca="1">COUNTIFS(INDIRECT(AV78&amp;AV76):INDIRECT(AV78&amp;AV77),AY91,INDIRECT(AV79&amp;AV76):INDIRECT(AV79&amp;AV77),"Tidak")</f>
        <v>4</v>
      </c>
      <c r="BC91" s="6">
        <f t="shared" ca="1" si="65"/>
        <v>0.89049164021949079</v>
      </c>
      <c r="BD91" s="43">
        <f ca="1">BC77-(((AZ91/AZ77)*BC91)+((AZ92/AZ77)*BC92))</f>
        <v>6.4881320417608634E-2</v>
      </c>
    </row>
    <row r="92" spans="48:56" x14ac:dyDescent="0.25">
      <c r="AX92" s="5"/>
      <c r="AY92" s="9" t="str">
        <f ca="1">CONCATENATE("&gt;",INDIRECT(AV80&amp;14))</f>
        <v>&gt;3,825</v>
      </c>
      <c r="AZ92" s="5">
        <f ca="1">COUNTIF(INDIRECT(AV78&amp;AV76):INDIRECT(AV78&amp;AV77),AY92)</f>
        <v>2</v>
      </c>
      <c r="BA92" s="5">
        <f ca="1">COUNTIFS(INDIRECT(AV78&amp;AV76):INDIRECT(AV78&amp;AV77),AY92,INDIRECT(AV79&amp;AV76):INDIRECT(AV79&amp;AV77),"Iya")</f>
        <v>2</v>
      </c>
      <c r="BB92" s="5">
        <f ca="1">COUNTIFS(INDIRECT(AV78&amp;AV76):INDIRECT(AV78&amp;AV77),AY92,INDIRECT(AV79&amp;AV76):INDIRECT(AV79&amp;AV77),"Tidak")</f>
        <v>0</v>
      </c>
      <c r="BC92" s="6">
        <v>0</v>
      </c>
      <c r="BD92" s="43"/>
    </row>
    <row r="93" spans="48:56" x14ac:dyDescent="0.25">
      <c r="AX93" s="5"/>
      <c r="AY93" s="14" t="str">
        <f ca="1">CONCATENATE("&lt;=",INDIRECT(AV80&amp;16))</f>
        <v>&lt;=4</v>
      </c>
      <c r="AZ93" s="14">
        <f ca="1">COUNTIF(INDIRECT(AV78&amp;AV76):INDIRECT(AV78&amp;AV77),AY93)</f>
        <v>15</v>
      </c>
      <c r="BA93" s="14">
        <f ca="1">COUNTIFS(INDIRECT(AV78&amp;AV76):INDIRECT(AV78&amp;AV77),AY93,INDIRECT(AV79&amp;AV76):INDIRECT(AV79&amp;AV77),"Iya")</f>
        <v>11</v>
      </c>
      <c r="BB93" s="14">
        <f ca="1">COUNTIFS(INDIRECT(AV78&amp;AV76):INDIRECT(AV78&amp;AV77),AY93,INDIRECT(AV79&amp;AV76):INDIRECT(AV79&amp;AV77),"Tidak")</f>
        <v>4</v>
      </c>
      <c r="BC93" s="6">
        <f t="shared" ca="1" si="65"/>
        <v>0.83664074194116733</v>
      </c>
      <c r="BD93" s="49">
        <f ca="1">BC77-(((AZ93/AZ77)*BC93)+((AZ94/AZ77)*BC94))</f>
        <v>0</v>
      </c>
    </row>
    <row r="94" spans="48:56" x14ac:dyDescent="0.25">
      <c r="AX94" s="5"/>
      <c r="AY94" s="14" t="str">
        <f ca="1">CONCATENATE("&gt;",INDIRECT(AV80&amp;16))</f>
        <v>&gt;4</v>
      </c>
      <c r="AZ94" s="14">
        <f ca="1">COUNTIF(INDIRECT(AV78&amp;AV76):INDIRECT(AV78&amp;AV77),AY94)</f>
        <v>0</v>
      </c>
      <c r="BA94" s="14">
        <f ca="1">COUNTIFS(INDIRECT(AV78&amp;AV76):INDIRECT(AV78&amp;AV77),AY94,INDIRECT(AV79&amp;AV76):INDIRECT(AV79&amp;AV77),"Iya")</f>
        <v>0</v>
      </c>
      <c r="BB94" s="14">
        <f ca="1">COUNTIFS(INDIRECT(AV78&amp;AV76):INDIRECT(AV78&amp;AV77),AY94,INDIRECT(AV79&amp;AV76):INDIRECT(AV79&amp;AV77),"Tidak")</f>
        <v>0</v>
      </c>
      <c r="BC94" s="6">
        <v>0</v>
      </c>
      <c r="BD94" s="49"/>
    </row>
    <row r="95" spans="48:56" hidden="1" x14ac:dyDescent="0.25">
      <c r="AX95" s="5"/>
      <c r="AY95" s="5"/>
      <c r="AZ95" s="5"/>
      <c r="BA95" s="5"/>
      <c r="BB95" s="5"/>
      <c r="BC95" s="6"/>
      <c r="BD95" s="45"/>
    </row>
    <row r="96" spans="48:56" hidden="1" x14ac:dyDescent="0.25">
      <c r="AX96" s="5"/>
      <c r="AY96" s="5"/>
      <c r="AZ96" s="5"/>
      <c r="BA96" s="5"/>
      <c r="BB96" s="5"/>
      <c r="BC96" s="6"/>
      <c r="BD96" s="45"/>
    </row>
    <row r="97" spans="48:56" hidden="1" x14ac:dyDescent="0.25">
      <c r="AX97" s="5"/>
      <c r="AY97" s="5"/>
      <c r="AZ97" s="5"/>
      <c r="BA97" s="5"/>
      <c r="BB97" s="5"/>
      <c r="BC97" s="6"/>
      <c r="BD97" s="45"/>
    </row>
    <row r="98" spans="48:56" hidden="1" x14ac:dyDescent="0.25">
      <c r="AX98" s="5"/>
      <c r="AY98" s="5"/>
      <c r="AZ98" s="5"/>
      <c r="BA98" s="5"/>
      <c r="BB98" s="5"/>
      <c r="BC98" s="6"/>
      <c r="BD98" s="45"/>
    </row>
    <row r="99" spans="48:56" hidden="1" x14ac:dyDescent="0.25">
      <c r="AX99" s="5"/>
      <c r="AY99" s="5"/>
      <c r="AZ99" s="5"/>
      <c r="BA99" s="5"/>
      <c r="BB99" s="5"/>
      <c r="BC99" s="6"/>
      <c r="BD99" s="45"/>
    </row>
    <row r="100" spans="48:56" hidden="1" x14ac:dyDescent="0.25">
      <c r="AX100" s="5"/>
      <c r="AY100" s="5"/>
      <c r="AZ100" s="5"/>
      <c r="BA100" s="5"/>
      <c r="BB100" s="5"/>
      <c r="BC100" s="6"/>
      <c r="BD100" s="45"/>
    </row>
    <row r="101" spans="48:56" x14ac:dyDescent="0.25">
      <c r="AV101" s="8">
        <f>AV76</f>
        <v>2</v>
      </c>
      <c r="AW101" s="3" t="s">
        <v>37</v>
      </c>
      <c r="AX101" s="3"/>
      <c r="AY101" s="3"/>
      <c r="AZ101" s="3" t="s">
        <v>16</v>
      </c>
      <c r="BA101" s="3" t="s">
        <v>17</v>
      </c>
      <c r="BB101" s="3" t="s">
        <v>18</v>
      </c>
      <c r="BC101" s="3" t="s">
        <v>19</v>
      </c>
      <c r="BD101" s="3" t="s">
        <v>20</v>
      </c>
    </row>
    <row r="102" spans="48:56" x14ac:dyDescent="0.25">
      <c r="AV102" s="8">
        <f>AV77</f>
        <v>16</v>
      </c>
      <c r="AW102">
        <f>AW77+1</f>
        <v>5</v>
      </c>
      <c r="AX102" s="5" t="s">
        <v>21</v>
      </c>
      <c r="AY102" s="5"/>
      <c r="AZ102" s="5">
        <f ca="1">COUNTA(INDIRECT(AV103&amp;AV101):INDIRECT(AV103&amp;AV102))</f>
        <v>15</v>
      </c>
      <c r="BA102" s="5">
        <f ca="1">COUNTIF(INDIRECT(AV104&amp;AV101):INDIRECT(AV104&amp;AV102),"Iya")</f>
        <v>11</v>
      </c>
      <c r="BB102" s="5">
        <f ca="1">COUNTIF(INDIRECT(AV104&amp;AV101):INDIRECT(AV104&amp;AV102),"Tidak")</f>
        <v>4</v>
      </c>
      <c r="BC102" s="6">
        <f ca="1">-(((BA102/AZ102)*IMLOG2(BA102/AZ102))+((BB102/AZ102)*IMLOG2(BB102/AZ102)))</f>
        <v>0.83664074194116733</v>
      </c>
      <c r="BD102" s="5"/>
    </row>
    <row r="103" spans="48:56" x14ac:dyDescent="0.25">
      <c r="AV103" s="8" t="str">
        <f>CHAR(CODE(AV78)+4)</f>
        <v>Q</v>
      </c>
      <c r="AX103" s="9" t="str">
        <f ca="1">INDIRECT(AV103&amp;1)</f>
        <v>NR5</v>
      </c>
      <c r="AY103" s="5"/>
      <c r="AZ103" s="5"/>
      <c r="BA103" s="5"/>
      <c r="BB103" s="5"/>
      <c r="BC103" s="6"/>
      <c r="BD103" s="6"/>
    </row>
    <row r="104" spans="48:56" x14ac:dyDescent="0.25">
      <c r="AV104" s="8" t="str">
        <f t="shared" ref="AV104:AV105" si="66">CHAR(CODE(AV79)+4)</f>
        <v>R</v>
      </c>
      <c r="AX104" s="5"/>
      <c r="AY104" s="5" t="str">
        <f ca="1">CONCATENATE("&lt;=",INDIRECT(AV105&amp;2))</f>
        <v>&lt;=2,31</v>
      </c>
      <c r="AZ104" s="5">
        <f ca="1">COUNTIF(INDIRECT(AV103&amp;AV101):INDIRECT(AV103&amp;AV102),AY104)</f>
        <v>1</v>
      </c>
      <c r="BA104" s="5">
        <f ca="1">COUNTIFS(INDIRECT(AV103&amp;AV101):INDIRECT(AV103&amp;AV102),AY104,INDIRECT(AV104&amp;AV101):INDIRECT(AV104&amp;AV102),"Iya")</f>
        <v>1</v>
      </c>
      <c r="BB104" s="5">
        <f ca="1">COUNTIFS(INDIRECT(AV103&amp;AV101):INDIRECT(AV103&amp;AV102),AY104,INDIRECT(AV104&amp;AV101):INDIRECT(AV104&amp;AV102),"Tidak")</f>
        <v>0</v>
      </c>
      <c r="BC104" s="6">
        <v>0</v>
      </c>
      <c r="BD104" s="45">
        <f ca="1">BC102-(((AZ104/AZ102)*BC104)+((AZ105/AZ102)*BC105))</f>
        <v>3.1061544612312697E-2</v>
      </c>
    </row>
    <row r="105" spans="48:56" x14ac:dyDescent="0.25">
      <c r="AV105" s="8" t="str">
        <f t="shared" si="66"/>
        <v>S</v>
      </c>
      <c r="AX105" s="5"/>
      <c r="AY105" s="5" t="str">
        <f ca="1">CONCATENATE("&gt;",INDIRECT(AV105&amp;2))</f>
        <v>&gt;2,31</v>
      </c>
      <c r="AZ105" s="5">
        <f ca="1">COUNTIF(INDIRECT(AV103&amp;AV101):INDIRECT(AV103&amp;AV102),AY105)</f>
        <v>14</v>
      </c>
      <c r="BA105" s="5">
        <f ca="1">COUNTIFS(INDIRECT(AV103&amp;AV101):INDIRECT(AV103&amp;AV102),AY105,INDIRECT(AV104&amp;AV101):INDIRECT(AV104&amp;AV102),"Iya")</f>
        <v>10</v>
      </c>
      <c r="BB105" s="5">
        <f ca="1">COUNTIFS(INDIRECT(AV103&amp;AV101):INDIRECT(AV103&amp;AV102),AY105,INDIRECT(AV104&amp;AV101):INDIRECT(AV104&amp;AV102),"Tidak")</f>
        <v>4</v>
      </c>
      <c r="BC105" s="6">
        <f t="shared" ref="BC105:BC118" ca="1" si="67">-(((BA105/AZ105)*IMLOG2(BA105/AZ105))+((BB105/AZ105)*IMLOG2(BB105/AZ105)))</f>
        <v>0.86312056856663</v>
      </c>
      <c r="BD105" s="45"/>
    </row>
    <row r="106" spans="48:56" x14ac:dyDescent="0.25">
      <c r="AV106" s="10">
        <f ca="1">MAX(BD104:BD125)</f>
        <v>6.4881320417608634E-2</v>
      </c>
      <c r="AX106" s="5"/>
      <c r="AY106" s="5" t="str">
        <f ca="1">CONCATENATE("&lt;=",INDIRECT(AV105&amp;4))</f>
        <v>&lt;=2,675</v>
      </c>
      <c r="AZ106" s="5">
        <f ca="1">COUNTIF(INDIRECT(AV103&amp;AV101):INDIRECT(AV103&amp;AV102),AY106)</f>
        <v>3</v>
      </c>
      <c r="BA106" s="5">
        <f ca="1">COUNTIFS(INDIRECT(AV103&amp;AV101):INDIRECT(AV103&amp;AV102),AY106,INDIRECT(AV104&amp;AV101):INDIRECT(AV104&amp;AV102),"Iya")</f>
        <v>2</v>
      </c>
      <c r="BB106" s="5">
        <f ca="1">COUNTIFS(INDIRECT(AV103&amp;AV101):INDIRECT(AV103&amp;AV102),AY106,INDIRECT(AV104&amp;AV101):INDIRECT(AV104&amp;AV102),"Tidak")</f>
        <v>1</v>
      </c>
      <c r="BC106" s="6">
        <f t="shared" ca="1" si="67"/>
        <v>0.91829583405449056</v>
      </c>
      <c r="BD106" s="45">
        <f ca="1">BC102-(((AZ106/AZ102)*BC106)+((AZ107/AZ102)*BC107))</f>
        <v>3.9590755629628216E-3</v>
      </c>
    </row>
    <row r="107" spans="48:56" x14ac:dyDescent="0.25">
      <c r="AX107" s="5"/>
      <c r="AY107" s="5" t="str">
        <f ca="1">CONCATENATE("&gt;",INDIRECT(AV105&amp;4))</f>
        <v>&gt;2,675</v>
      </c>
      <c r="AZ107" s="5">
        <f ca="1">COUNTIF(INDIRECT(AV103&amp;AV101):INDIRECT(AV103&amp;AV102),AY107)</f>
        <v>12</v>
      </c>
      <c r="BA107" s="5">
        <f ca="1">COUNTIFS(INDIRECT(AV103&amp;AV101):INDIRECT(AV103&amp;AV102),AY107,INDIRECT(AV104&amp;AV101):INDIRECT(AV104&amp;AV102),"Iya")</f>
        <v>9</v>
      </c>
      <c r="BB107" s="5">
        <f ca="1">COUNTIFS(INDIRECT(AV103&amp;AV101):INDIRECT(AV103&amp;AV102),AY107,INDIRECT(AV104&amp;AV101):INDIRECT(AV104&amp;AV102),"Tidak")</f>
        <v>3</v>
      </c>
      <c r="BC107" s="6">
        <f t="shared" ca="1" si="67"/>
        <v>0.81127812445913294</v>
      </c>
      <c r="BD107" s="45"/>
    </row>
    <row r="108" spans="48:56" x14ac:dyDescent="0.25">
      <c r="AX108" s="5"/>
      <c r="AY108" s="5" t="str">
        <f ca="1">CONCATENATE("&lt;=",INDIRECT(AV105&amp;6))</f>
        <v>&lt;=3,36</v>
      </c>
      <c r="AZ108" s="5">
        <f ca="1">COUNTIF(INDIRECT(AV103&amp;AV101):INDIRECT(AV103&amp;AV102),AY108)</f>
        <v>5</v>
      </c>
      <c r="BA108" s="5">
        <f ca="1">COUNTIFS(INDIRECT(AV103&amp;AV101):INDIRECT(AV103&amp;AV102),AY108,INDIRECT(AV104&amp;AV101):INDIRECT(AV104&amp;AV102),"Iya")</f>
        <v>4</v>
      </c>
      <c r="BB108" s="5">
        <f ca="1">COUNTIFS(INDIRECT(AV103&amp;AV101):INDIRECT(AV103&amp;AV102),AY108,INDIRECT(AV104&amp;AV101):INDIRECT(AV104&amp;AV102),"Tidak")</f>
        <v>1</v>
      </c>
      <c r="BC108" s="6">
        <f t="shared" ca="1" si="67"/>
        <v>0.72192809488736165</v>
      </c>
      <c r="BD108" s="45">
        <f ca="1">BC102-(((AZ108/AZ102)*BC108)+((AZ109/AZ102)*BC109))</f>
        <v>8.4707774915844247E-3</v>
      </c>
    </row>
    <row r="109" spans="48:56" x14ac:dyDescent="0.25">
      <c r="AX109" s="5"/>
      <c r="AY109" s="5" t="str">
        <f ca="1">CONCATENATE("&gt;",INDIRECT(AV105&amp;6))</f>
        <v>&gt;3,36</v>
      </c>
      <c r="AZ109" s="5">
        <f ca="1">COUNTIF(INDIRECT(AV103&amp;AV101):INDIRECT(AV103&amp;AV102),AY109)</f>
        <v>10</v>
      </c>
      <c r="BA109" s="5">
        <f ca="1">COUNTIFS(INDIRECT(AV103&amp;AV101):INDIRECT(AV103&amp;AV102),AY109,INDIRECT(AV104&amp;AV101):INDIRECT(AV104&amp;AV102),"Iya")</f>
        <v>7</v>
      </c>
      <c r="BB109" s="5">
        <f ca="1">COUNTIFS(INDIRECT(AV103&amp;AV101):INDIRECT(AV103&amp;AV102),AY109,INDIRECT(AV104&amp;AV101):INDIRECT(AV104&amp;AV102),"Tidak")</f>
        <v>3</v>
      </c>
      <c r="BC109" s="6">
        <f t="shared" ca="1" si="67"/>
        <v>0.88129089923069359</v>
      </c>
      <c r="BD109" s="45"/>
    </row>
    <row r="110" spans="48:56" x14ac:dyDescent="0.25">
      <c r="AX110" s="5"/>
      <c r="AY110" s="5" t="str">
        <f ca="1">CONCATENATE("&lt;=",INDIRECT(AV105&amp;8))</f>
        <v>&lt;=3,6</v>
      </c>
      <c r="AZ110" s="5">
        <f ca="1">COUNTIF(INDIRECT(AV103&amp;AV101):INDIRECT(AV103&amp;AV102),AY110)</f>
        <v>7</v>
      </c>
      <c r="BA110" s="5">
        <f ca="1">COUNTIFS(INDIRECT(AV103&amp;AV101):INDIRECT(AV103&amp;AV102),AY110,INDIRECT(AV104&amp;AV101):INDIRECT(AV104&amp;AV102),"Iya")</f>
        <v>6</v>
      </c>
      <c r="BB110" s="5">
        <f ca="1">COUNTIFS(INDIRECT(AV103&amp;AV101):INDIRECT(AV103&amp;AV102),AY110,INDIRECT(AV104&amp;AV101):INDIRECT(AV104&amp;AV102),"Tidak")</f>
        <v>1</v>
      </c>
      <c r="BC110" s="6">
        <f t="shared" ca="1" si="67"/>
        <v>0.59167277858232681</v>
      </c>
      <c r="BD110" s="45">
        <f ca="1">BC102-(((AZ110/AZ102)*BC110)+((AZ111/AZ102)*BC111))</f>
        <v>5.1495310376100778E-2</v>
      </c>
    </row>
    <row r="111" spans="48:56" x14ac:dyDescent="0.25">
      <c r="AX111" s="5"/>
      <c r="AY111" s="5" t="str">
        <f ca="1">CONCATENATE("&gt;",INDIRECT(AV105&amp;8))</f>
        <v>&gt;3,6</v>
      </c>
      <c r="AZ111" s="5">
        <f ca="1">COUNTIF(INDIRECT(AV103&amp;AV101):INDIRECT(AV103&amp;AV102),AY111)</f>
        <v>8</v>
      </c>
      <c r="BA111" s="5">
        <f ca="1">COUNTIFS(INDIRECT(AV103&amp;AV101):INDIRECT(AV103&amp;AV102),AY111,INDIRECT(AV104&amp;AV101):INDIRECT(AV104&amp;AV102),"Iya")</f>
        <v>5</v>
      </c>
      <c r="BB111" s="5">
        <f ca="1">COUNTIFS(INDIRECT(AV103&amp;AV101):INDIRECT(AV103&amp;AV102),AY111,INDIRECT(AV104&amp;AV101):INDIRECT(AV104&amp;AV102),"Tidak")</f>
        <v>3</v>
      </c>
      <c r="BC111" s="6">
        <f t="shared" ca="1" si="67"/>
        <v>0.95443400292496372</v>
      </c>
      <c r="BD111" s="45"/>
    </row>
    <row r="112" spans="48:56" x14ac:dyDescent="0.25">
      <c r="AX112" s="5"/>
      <c r="AY112" s="5" t="str">
        <f ca="1">CONCATENATE("&lt;=",INDIRECT(AV105&amp;10))</f>
        <v>&lt;=3,695</v>
      </c>
      <c r="AZ112" s="5">
        <f ca="1">COUNTIF(INDIRECT(AV103&amp;AV101):INDIRECT(AV103&amp;AV102),AY112)</f>
        <v>9</v>
      </c>
      <c r="BA112" s="5">
        <f ca="1">COUNTIFS(INDIRECT(AV103&amp;AV101):INDIRECT(AV103&amp;AV102),AY112,INDIRECT(AV104&amp;AV101):INDIRECT(AV104&amp;AV102),"Iya")</f>
        <v>7</v>
      </c>
      <c r="BB112" s="5">
        <f ca="1">COUNTIFS(INDIRECT(AV103&amp;AV101):INDIRECT(AV103&amp;AV102),AY112,INDIRECT(AV104&amp;AV101):INDIRECT(AV104&amp;AV102),"Tidak")</f>
        <v>2</v>
      </c>
      <c r="BC112" s="6">
        <f t="shared" ca="1" si="67"/>
        <v>0.76420450650861949</v>
      </c>
      <c r="BD112" s="45">
        <f ca="1">BC102-(((AZ112/AZ102)*BC112)+((AZ113/AZ102)*BC113))</f>
        <v>1.0799704414199418E-2</v>
      </c>
    </row>
    <row r="113" spans="48:56" x14ac:dyDescent="0.25">
      <c r="AX113" s="5"/>
      <c r="AY113" s="5" t="str">
        <f ca="1">CONCATENATE("&gt;",INDIRECT(AV105&amp;10))</f>
        <v>&gt;3,695</v>
      </c>
      <c r="AZ113" s="5">
        <f ca="1">COUNTIF(INDIRECT(AV103&amp;AV101):INDIRECT(AV103&amp;AV102),AY113)</f>
        <v>6</v>
      </c>
      <c r="BA113" s="5">
        <f ca="1">COUNTIFS(INDIRECT(AV103&amp;AV101):INDIRECT(AV103&amp;AV102),AY113,INDIRECT(AV104&amp;AV101):INDIRECT(AV104&amp;AV102),"Iya")</f>
        <v>4</v>
      </c>
      <c r="BB113" s="5">
        <f ca="1">COUNTIFS(INDIRECT(AV103&amp;AV101):INDIRECT(AV103&amp;AV102),AY113,INDIRECT(AV104&amp;AV101):INDIRECT(AV104&amp;AV102),"Tidak")</f>
        <v>2</v>
      </c>
      <c r="BC113" s="6">
        <f t="shared" ca="1" si="67"/>
        <v>0.91829583405449056</v>
      </c>
      <c r="BD113" s="45"/>
    </row>
    <row r="114" spans="48:56" x14ac:dyDescent="0.25">
      <c r="AX114" s="5"/>
      <c r="AY114" s="5" t="str">
        <f ca="1">CONCATENATE("&lt;=",INDIRECT(AV105&amp;12))</f>
        <v>&lt;=3,785</v>
      </c>
      <c r="AZ114" s="5">
        <f ca="1">COUNTIF(INDIRECT(AV103&amp;AV101):INDIRECT(AV103&amp;AV102),AY114)</f>
        <v>11</v>
      </c>
      <c r="BA114" s="5">
        <f ca="1">COUNTIFS(INDIRECT(AV103&amp;AV101):INDIRECT(AV103&amp;AV102),AY114,INDIRECT(AV104&amp;AV101):INDIRECT(AV104&amp;AV102),"Iya")</f>
        <v>8</v>
      </c>
      <c r="BB114" s="5">
        <f ca="1">COUNTIFS(INDIRECT(AV103&amp;AV101):INDIRECT(AV103&amp;AV102),AY114,INDIRECT(AV104&amp;AV101):INDIRECT(AV104&amp;AV102),"Tidak")</f>
        <v>3</v>
      </c>
      <c r="BC114" s="6">
        <f t="shared" ca="1" si="67"/>
        <v>0.84535093662243588</v>
      </c>
      <c r="BD114" s="45">
        <f ca="1">BC102-(((AZ114/AZ102)*BC114)+((AZ115/AZ102)*BC115))</f>
        <v>3.7588856227888101E-4</v>
      </c>
    </row>
    <row r="115" spans="48:56" x14ac:dyDescent="0.25">
      <c r="AX115" s="5"/>
      <c r="AY115" s="5" t="str">
        <f ca="1">CONCATENATE("&gt;",INDIRECT(AV105&amp;12))</f>
        <v>&gt;3,785</v>
      </c>
      <c r="AZ115" s="5">
        <f ca="1">COUNTIF(INDIRECT(AV103&amp;AV101):INDIRECT(AV103&amp;AV102),AY115)</f>
        <v>4</v>
      </c>
      <c r="BA115" s="5">
        <f ca="1">COUNTIFS(INDIRECT(AV103&amp;AV101):INDIRECT(AV103&amp;AV102),AY115,INDIRECT(AV104&amp;AV101):INDIRECT(AV104&amp;AV102),"Iya")</f>
        <v>3</v>
      </c>
      <c r="BB115" s="5">
        <f ca="1">COUNTIFS(INDIRECT(AV103&amp;AV101):INDIRECT(AV103&amp;AV102),AY115,INDIRECT(AV104&amp;AV101):INDIRECT(AV104&amp;AV102),"Tidak")</f>
        <v>1</v>
      </c>
      <c r="BC115" s="6">
        <f t="shared" ca="1" si="67"/>
        <v>0.81127812445913294</v>
      </c>
      <c r="BD115" s="45"/>
    </row>
    <row r="116" spans="48:56" x14ac:dyDescent="0.25">
      <c r="AX116" s="5"/>
      <c r="AY116" s="9" t="str">
        <f ca="1">CONCATENATE("&lt;=",INDIRECT(AV105&amp;14))</f>
        <v>&lt;=3,87</v>
      </c>
      <c r="AZ116" s="5">
        <f ca="1">COUNTIF(INDIRECT(AV103&amp;AV101):INDIRECT(AV103&amp;AV102),AY116)</f>
        <v>13</v>
      </c>
      <c r="BA116" s="5">
        <f ca="1">COUNTIFS(INDIRECT(AV103&amp;AV101):INDIRECT(AV103&amp;AV102),AY116,INDIRECT(AV104&amp;AV101):INDIRECT(AV104&amp;AV102),"Iya")</f>
        <v>9</v>
      </c>
      <c r="BB116" s="5">
        <f ca="1">COUNTIFS(INDIRECT(AV103&amp;AV101):INDIRECT(AV103&amp;AV102),AY116,INDIRECT(AV104&amp;AV101):INDIRECT(AV104&amp;AV102),"Tidak")</f>
        <v>4</v>
      </c>
      <c r="BC116" s="6">
        <f t="shared" ca="1" si="67"/>
        <v>0.89049164021949079</v>
      </c>
      <c r="BD116" s="43">
        <f ca="1">BC102-(((AZ116/AZ102)*BC116)+((AZ117/AZ102)*BC117))</f>
        <v>6.4881320417608634E-2</v>
      </c>
    </row>
    <row r="117" spans="48:56" x14ac:dyDescent="0.25">
      <c r="AX117" s="5"/>
      <c r="AY117" s="9" t="str">
        <f ca="1">CONCATENATE("&gt;",INDIRECT(AV105&amp;14))</f>
        <v>&gt;3,87</v>
      </c>
      <c r="AZ117" s="5">
        <f ca="1">COUNTIF(INDIRECT(AV103&amp;AV101):INDIRECT(AV103&amp;AV102),AY117)</f>
        <v>2</v>
      </c>
      <c r="BA117" s="5">
        <f ca="1">COUNTIFS(INDIRECT(AV103&amp;AV101):INDIRECT(AV103&amp;AV102),AY117,INDIRECT(AV104&amp;AV101):INDIRECT(AV104&amp;AV102),"Iya")</f>
        <v>2</v>
      </c>
      <c r="BB117" s="5">
        <f ca="1">COUNTIFS(INDIRECT(AV103&amp;AV101):INDIRECT(AV103&amp;AV102),AY117,INDIRECT(AV104&amp;AV101):INDIRECT(AV104&amp;AV102),"Tidak")</f>
        <v>0</v>
      </c>
      <c r="BC117" s="6">
        <v>0</v>
      </c>
      <c r="BD117" s="43"/>
    </row>
    <row r="118" spans="48:56" x14ac:dyDescent="0.25">
      <c r="AX118" s="5"/>
      <c r="AY118" s="14" t="str">
        <f ca="1">CONCATENATE("&lt;=",INDIRECT(AV105&amp;16))</f>
        <v>&lt;=4</v>
      </c>
      <c r="AZ118" s="14">
        <f ca="1">COUNTIF(INDIRECT(AV103&amp;AV101):INDIRECT(AV103&amp;AV102),AY118)</f>
        <v>15</v>
      </c>
      <c r="BA118" s="14">
        <f ca="1">COUNTIFS(INDIRECT(AV103&amp;AV101):INDIRECT(AV103&amp;AV102),AY118,INDIRECT(AV104&amp;AV101):INDIRECT(AV104&amp;AV102),"Iya")</f>
        <v>11</v>
      </c>
      <c r="BB118" s="14">
        <f ca="1">COUNTIFS(INDIRECT(AV103&amp;AV101):INDIRECT(AV103&amp;AV102),AY118,INDIRECT(AV104&amp;AV101):INDIRECT(AV104&amp;AV102),"Tidak")</f>
        <v>4</v>
      </c>
      <c r="BC118" s="6">
        <f t="shared" ca="1" si="67"/>
        <v>0.83664074194116733</v>
      </c>
      <c r="BD118" s="49">
        <f ca="1">BC102-(((AZ118/AZ102)*BC118)+((AZ119/AZ102)*BC119))</f>
        <v>0</v>
      </c>
    </row>
    <row r="119" spans="48:56" x14ac:dyDescent="0.25">
      <c r="AX119" s="5"/>
      <c r="AY119" s="14" t="str">
        <f ca="1">CONCATENATE("&gt;",INDIRECT(AV105&amp;16))</f>
        <v>&gt;4</v>
      </c>
      <c r="AZ119" s="14">
        <f ca="1">COUNTIF(INDIRECT(AV103&amp;AV101):INDIRECT(AV103&amp;AV102),AY119)</f>
        <v>0</v>
      </c>
      <c r="BA119" s="14">
        <f ca="1">COUNTIFS(INDIRECT(AV103&amp;AV101):INDIRECT(AV103&amp;AV102),AY119,INDIRECT(AV104&amp;AV101):INDIRECT(AV104&amp;AV102),"Iya")</f>
        <v>0</v>
      </c>
      <c r="BB119" s="14">
        <f ca="1">COUNTIFS(INDIRECT(AV103&amp;AV101):INDIRECT(AV103&amp;AV102),AY119,INDIRECT(AV104&amp;AV101):INDIRECT(AV104&amp;AV102),"Tidak")</f>
        <v>0</v>
      </c>
      <c r="BC119" s="6">
        <v>0</v>
      </c>
      <c r="BD119" s="49"/>
    </row>
    <row r="120" spans="48:56" hidden="1" x14ac:dyDescent="0.25">
      <c r="AX120" s="5"/>
      <c r="AY120" s="5"/>
      <c r="AZ120" s="5"/>
      <c r="BA120" s="5"/>
      <c r="BB120" s="5"/>
      <c r="BC120" s="6"/>
      <c r="BD120" s="45"/>
    </row>
    <row r="121" spans="48:56" hidden="1" x14ac:dyDescent="0.25">
      <c r="AX121" s="5"/>
      <c r="AY121" s="5"/>
      <c r="AZ121" s="5"/>
      <c r="BA121" s="5"/>
      <c r="BB121" s="5"/>
      <c r="BC121" s="6"/>
      <c r="BD121" s="45"/>
    </row>
    <row r="122" spans="48:56" hidden="1" x14ac:dyDescent="0.25">
      <c r="AX122" s="5"/>
      <c r="AY122" s="9"/>
      <c r="AZ122" s="5"/>
      <c r="BA122" s="5"/>
      <c r="BB122" s="5"/>
      <c r="BC122" s="6"/>
      <c r="BD122" s="43"/>
    </row>
    <row r="123" spans="48:56" hidden="1" x14ac:dyDescent="0.25">
      <c r="AX123" s="5"/>
      <c r="AY123" s="9"/>
      <c r="AZ123" s="5"/>
      <c r="BA123" s="5"/>
      <c r="BB123" s="5"/>
      <c r="BC123" s="6"/>
      <c r="BD123" s="43"/>
    </row>
    <row r="124" spans="48:56" hidden="1" x14ac:dyDescent="0.25">
      <c r="AX124" s="5"/>
      <c r="AY124" s="5"/>
      <c r="AZ124" s="5"/>
      <c r="BA124" s="5"/>
      <c r="BB124" s="5"/>
      <c r="BC124" s="6"/>
      <c r="BD124" s="45"/>
    </row>
    <row r="125" spans="48:56" hidden="1" x14ac:dyDescent="0.25">
      <c r="AX125" s="5"/>
      <c r="AY125" s="5"/>
      <c r="AZ125" s="5"/>
      <c r="BA125" s="5"/>
      <c r="BB125" s="5"/>
      <c r="BC125" s="6"/>
      <c r="BD125" s="45"/>
    </row>
    <row r="126" spans="48:56" x14ac:dyDescent="0.25">
      <c r="AV126" s="8">
        <f>AV101</f>
        <v>2</v>
      </c>
      <c r="AW126" s="3" t="s">
        <v>37</v>
      </c>
      <c r="AX126" s="3"/>
      <c r="AY126" s="3"/>
      <c r="AZ126" s="3" t="s">
        <v>16</v>
      </c>
      <c r="BA126" s="3" t="s">
        <v>17</v>
      </c>
      <c r="BB126" s="3" t="s">
        <v>18</v>
      </c>
      <c r="BC126" s="3" t="s">
        <v>19</v>
      </c>
      <c r="BD126" s="3" t="s">
        <v>20</v>
      </c>
    </row>
    <row r="127" spans="48:56" x14ac:dyDescent="0.25">
      <c r="AV127" s="8">
        <f>AV102</f>
        <v>16</v>
      </c>
      <c r="AW127">
        <f>AW102+1</f>
        <v>6</v>
      </c>
      <c r="AX127" s="5" t="s">
        <v>21</v>
      </c>
      <c r="AY127" s="5"/>
      <c r="AZ127" s="5">
        <f ca="1">COUNTA(INDIRECT(AV128&amp;AV126):INDIRECT(AV128&amp;AV127))</f>
        <v>15</v>
      </c>
      <c r="BA127" s="5">
        <f ca="1">COUNTIF(INDIRECT(AV129&amp;AV126):INDIRECT(AV129&amp;AV127),"Iya")</f>
        <v>11</v>
      </c>
      <c r="BB127" s="5">
        <f ca="1">COUNTIF(INDIRECT(AV129&amp;AV126):INDIRECT(AV129&amp;AV127),"Tidak")</f>
        <v>4</v>
      </c>
      <c r="BC127" s="6">
        <f ca="1">-(((BA127/AZ127)*IMLOG2(BA127/AZ127))+((BB127/AZ127)*IMLOG2(BB127/AZ127)))</f>
        <v>0.83664074194116733</v>
      </c>
      <c r="BD127" s="5"/>
    </row>
    <row r="128" spans="48:56" x14ac:dyDescent="0.25">
      <c r="AV128" s="8" t="str">
        <f>CHAR(CODE(AV103)+4)</f>
        <v>U</v>
      </c>
      <c r="AX128" s="9" t="str">
        <f ca="1">INDIRECT(AV128&amp;1)</f>
        <v>NR6</v>
      </c>
      <c r="AY128" s="5"/>
      <c r="AZ128" s="5"/>
      <c r="BA128" s="5"/>
      <c r="BB128" s="5"/>
      <c r="BC128" s="6"/>
      <c r="BD128" s="6"/>
    </row>
    <row r="129" spans="36:56" x14ac:dyDescent="0.25">
      <c r="AV129" s="8" t="str">
        <f t="shared" ref="AV129:AV130" si="68">CHAR(CODE(AV104)+4)</f>
        <v>V</v>
      </c>
      <c r="AX129" s="5"/>
      <c r="AY129" s="5" t="str">
        <f ca="1">CONCATENATE("&lt;=",INDIRECT(AV130&amp;2))</f>
        <v>&lt;=1,18</v>
      </c>
      <c r="AZ129" s="5">
        <f ca="1">COUNTIF(INDIRECT(AV128&amp;AV126):INDIRECT(AV128&amp;AV127),AY129)</f>
        <v>1</v>
      </c>
      <c r="BA129" s="5">
        <f ca="1">COUNTIFS(INDIRECT(AV128&amp;AV126):INDIRECT(AV128&amp;AV127),AY129,INDIRECT(AV129&amp;AV126):INDIRECT(AV129&amp;AV127),"Iya")</f>
        <v>1</v>
      </c>
      <c r="BB129" s="5">
        <f ca="1">COUNTIFS(INDIRECT(AV128&amp;AV126):INDIRECT(AV128&amp;AV127),AY129,INDIRECT(AV129&amp;AV126):INDIRECT(AV129&amp;AV127),"Tidak")</f>
        <v>0</v>
      </c>
      <c r="BC129" s="6">
        <v>0</v>
      </c>
      <c r="BD129" s="45">
        <f ca="1">BC127-(((AZ129/AZ127)*BC129)+((AZ130/AZ127)*BC130))</f>
        <v>3.1061544612312697E-2</v>
      </c>
    </row>
    <row r="130" spans="36:56" x14ac:dyDescent="0.25">
      <c r="AV130" s="8" t="str">
        <f t="shared" si="68"/>
        <v>W</v>
      </c>
      <c r="AX130" s="5"/>
      <c r="AY130" s="5" t="str">
        <f ca="1">CONCATENATE("&gt;",INDIRECT(AV130&amp;2))</f>
        <v>&gt;1,18</v>
      </c>
      <c r="AZ130" s="5">
        <f ca="1">COUNTIF(INDIRECT(AV128&amp;AV126):INDIRECT(AV128&amp;AV127),AY130)</f>
        <v>14</v>
      </c>
      <c r="BA130" s="5">
        <f ca="1">COUNTIFS(INDIRECT(AV128&amp;AV126):INDIRECT(AV128&amp;AV127),AY130,INDIRECT(AV129&amp;AV126):INDIRECT(AV129&amp;AV127),"Iya")</f>
        <v>10</v>
      </c>
      <c r="BB130" s="5">
        <f ca="1">COUNTIFS(INDIRECT(AV128&amp;AV126):INDIRECT(AV128&amp;AV127),AY130,INDIRECT(AV129&amp;AV126):INDIRECT(AV129&amp;AV127),"Tidak")</f>
        <v>4</v>
      </c>
      <c r="BC130" s="6">
        <f t="shared" ref="BC130:BC143" ca="1" si="69">-(((BA130/AZ130)*IMLOG2(BA130/AZ130))+((BB130/AZ130)*IMLOG2(BB130/AZ130)))</f>
        <v>0.86312056856663</v>
      </c>
      <c r="BD130" s="45"/>
    </row>
    <row r="131" spans="36:56" x14ac:dyDescent="0.25">
      <c r="AV131" s="10">
        <f ca="1">MAX(BD129:BD150)</f>
        <v>0.14315651856736389</v>
      </c>
      <c r="AX131" s="5"/>
      <c r="AY131" s="5" t="str">
        <f ca="1">CONCATENATE("&lt;=",INDIRECT(AV130&amp;4))</f>
        <v>&lt;=2,69</v>
      </c>
      <c r="AZ131" s="5">
        <f ca="1">COUNTIF(INDIRECT(AV128&amp;AV126):INDIRECT(AV128&amp;AV127),AY131)</f>
        <v>3</v>
      </c>
      <c r="BA131" s="5">
        <f ca="1">COUNTIFS(INDIRECT(AV128&amp;AV126):INDIRECT(AV128&amp;AV127),AY131,INDIRECT(AV129&amp;AV126):INDIRECT(AV129&amp;AV127),"Iya")</f>
        <v>2</v>
      </c>
      <c r="BB131" s="5">
        <f ca="1">COUNTIFS(INDIRECT(AV128&amp;AV126):INDIRECT(AV128&amp;AV127),AY131,INDIRECT(AV129&amp;AV126):INDIRECT(AV129&amp;AV127),"Tidak")</f>
        <v>1</v>
      </c>
      <c r="BC131" s="6">
        <f t="shared" ca="1" si="69"/>
        <v>0.91829583405449056</v>
      </c>
      <c r="BD131" s="45">
        <f ca="1">BC127-(((AZ131/AZ127)*BC131)+((AZ132/AZ127)*BC132))</f>
        <v>3.9590755629628216E-3</v>
      </c>
    </row>
    <row r="132" spans="36:56" x14ac:dyDescent="0.25">
      <c r="AX132" s="5"/>
      <c r="AY132" s="5" t="str">
        <f ca="1">CONCATENATE("&gt;",INDIRECT(AV130&amp;4))</f>
        <v>&gt;2,69</v>
      </c>
      <c r="AZ132" s="5">
        <f ca="1">COUNTIF(INDIRECT(AV128&amp;AV126):INDIRECT(AV128&amp;AV127),AY132)</f>
        <v>12</v>
      </c>
      <c r="BA132" s="5">
        <f ca="1">COUNTIFS(INDIRECT(AV128&amp;AV126):INDIRECT(AV128&amp;AV127),AY132,INDIRECT(AV129&amp;AV126):INDIRECT(AV129&amp;AV127),"Iya")</f>
        <v>9</v>
      </c>
      <c r="BB132" s="5">
        <f ca="1">COUNTIFS(INDIRECT(AV128&amp;AV126):INDIRECT(AV128&amp;AV127),AY132,INDIRECT(AV129&amp;AV126):INDIRECT(AV129&amp;AV127),"Tidak")</f>
        <v>3</v>
      </c>
      <c r="BC132" s="6">
        <f t="shared" ca="1" si="69"/>
        <v>0.81127812445913294</v>
      </c>
      <c r="BD132" s="45"/>
    </row>
    <row r="133" spans="36:56" x14ac:dyDescent="0.25">
      <c r="AX133" s="5"/>
      <c r="AY133" s="5" t="str">
        <f ca="1">CONCATENATE("&lt;=",INDIRECT(AV130&amp;6))</f>
        <v>&lt;=3,175</v>
      </c>
      <c r="AZ133" s="5">
        <f ca="1">COUNTIF(INDIRECT(AV128&amp;AV126):INDIRECT(AV128&amp;AV127),AY133)</f>
        <v>5</v>
      </c>
      <c r="BA133" s="5">
        <f ca="1">COUNTIFS(INDIRECT(AV128&amp;AV126):INDIRECT(AV128&amp;AV127),AY133,INDIRECT(AV129&amp;AV126):INDIRECT(AV129&amp;AV127),"Iya")</f>
        <v>4</v>
      </c>
      <c r="BB133" s="5">
        <f ca="1">COUNTIFS(INDIRECT(AV128&amp;AV126):INDIRECT(AV128&amp;AV127),AY133,INDIRECT(AV129&amp;AV126):INDIRECT(AV129&amp;AV127),"Tidak")</f>
        <v>1</v>
      </c>
      <c r="BC133" s="6">
        <f t="shared" ca="1" si="69"/>
        <v>0.72192809488736165</v>
      </c>
      <c r="BD133" s="45">
        <f ca="1">BC127-(((AZ133/AZ127)*BC133)+((AZ134/AZ127)*BC134))</f>
        <v>8.4707774915844247E-3</v>
      </c>
    </row>
    <row r="134" spans="36:56" x14ac:dyDescent="0.25">
      <c r="AX134" s="5"/>
      <c r="AY134" s="5" t="str">
        <f ca="1">CONCATENATE("&gt;",INDIRECT(AV130&amp;6))</f>
        <v>&gt;3,175</v>
      </c>
      <c r="AZ134" s="5">
        <f ca="1">COUNTIF(INDIRECT(AV128&amp;AV126):INDIRECT(AV128&amp;AV127),AY134)</f>
        <v>10</v>
      </c>
      <c r="BA134" s="5">
        <f ca="1">COUNTIFS(INDIRECT(AV128&amp;AV126):INDIRECT(AV128&amp;AV127),AY134,INDIRECT(AV129&amp;AV126):INDIRECT(AV129&amp;AV127),"Iya")</f>
        <v>7</v>
      </c>
      <c r="BB134" s="5">
        <f ca="1">COUNTIFS(INDIRECT(AV128&amp;AV126):INDIRECT(AV128&amp;AV127),AY134,INDIRECT(AV129&amp;AV126):INDIRECT(AV129&amp;AV127),"Tidak")</f>
        <v>3</v>
      </c>
      <c r="BC134" s="6">
        <f t="shared" ca="1" si="69"/>
        <v>0.88129089923069359</v>
      </c>
      <c r="BD134" s="45"/>
    </row>
    <row r="135" spans="36:56" x14ac:dyDescent="0.25">
      <c r="AJ135" s="16"/>
      <c r="AK135" s="16"/>
      <c r="AL135" s="16"/>
      <c r="AM135" s="16"/>
      <c r="AN135" s="16"/>
      <c r="AO135" s="16"/>
      <c r="AP135" s="16"/>
      <c r="AQ135" s="16"/>
      <c r="AR135" s="16"/>
      <c r="AX135" s="5"/>
      <c r="AY135" s="5" t="str">
        <f ca="1">CONCATENATE("&lt;=",INDIRECT(AV130&amp;8))</f>
        <v>&lt;=3,39</v>
      </c>
      <c r="AZ135" s="5">
        <f ca="1">COUNTIF(INDIRECT(AV128&amp;AV126):INDIRECT(AV128&amp;AV127),AY135)</f>
        <v>11</v>
      </c>
      <c r="BA135" s="5">
        <f ca="1">COUNTIFS(INDIRECT(AV128&amp;AV126):INDIRECT(AV128&amp;AV127),AY135,INDIRECT(AV129&amp;AV126):INDIRECT(AV129&amp;AV127),"Iya")</f>
        <v>7</v>
      </c>
      <c r="BB135" s="5">
        <f ca="1">COUNTIFS(INDIRECT(AV128&amp;AV126):INDIRECT(AV128&amp;AV127),AY135,INDIRECT(AV129&amp;AV126):INDIRECT(AV129&amp;AV127),"Tidak")</f>
        <v>4</v>
      </c>
      <c r="BC135" s="6">
        <f t="shared" ca="1" si="69"/>
        <v>0.9456603046006411</v>
      </c>
      <c r="BD135" s="45">
        <f ca="1">BC127-(((AZ135/AZ127)*BC135)+((AZ136/AZ127)*BC136))</f>
        <v>0.14315651856736389</v>
      </c>
    </row>
    <row r="136" spans="36:56" x14ac:dyDescent="0.25">
      <c r="AJ136" s="16"/>
      <c r="AK136" s="16"/>
      <c r="AL136" s="16"/>
      <c r="AM136" s="16"/>
      <c r="AN136" s="16"/>
      <c r="AO136" s="16"/>
      <c r="AP136" s="16"/>
      <c r="AQ136" s="16"/>
      <c r="AR136" s="16"/>
      <c r="AX136" s="5"/>
      <c r="AY136" s="5" t="str">
        <f ca="1">CONCATENATE("&gt;",INDIRECT(AV130&amp;8))</f>
        <v>&gt;3,39</v>
      </c>
      <c r="AZ136" s="5">
        <f ca="1">COUNTIF(INDIRECT(AV128&amp;AV126):INDIRECT(AV128&amp;AV127),AY136)</f>
        <v>4</v>
      </c>
      <c r="BA136" s="5">
        <f ca="1">COUNTIFS(INDIRECT(AV128&amp;AV126):INDIRECT(AV128&amp;AV127),AY136,INDIRECT(AV129&amp;AV126):INDIRECT(AV129&amp;AV127),"Iya")</f>
        <v>4</v>
      </c>
      <c r="BB136" s="5">
        <f ca="1">COUNTIFS(INDIRECT(AV128&amp;AV126):INDIRECT(AV128&amp;AV127),AY136,INDIRECT(AV129&amp;AV126):INDIRECT(AV129&amp;AV127),"Tidak")</f>
        <v>0</v>
      </c>
      <c r="BC136" s="6">
        <v>0</v>
      </c>
      <c r="BD136" s="45"/>
    </row>
    <row r="137" spans="36:56" x14ac:dyDescent="0.25">
      <c r="AJ137" s="16"/>
      <c r="AK137" s="16"/>
      <c r="AL137" s="16"/>
      <c r="AM137" s="16"/>
      <c r="AN137" s="16"/>
      <c r="AO137" s="16"/>
      <c r="AP137" s="16"/>
      <c r="AQ137" s="16"/>
      <c r="AR137" s="16"/>
      <c r="AX137" s="5"/>
      <c r="AY137" s="5" t="str">
        <f ca="1">CONCATENATE("&lt;=",INDIRECT(AV130&amp;10))</f>
        <v>&lt;=3,39</v>
      </c>
      <c r="AZ137" s="5">
        <f ca="1">COUNTIF(INDIRECT(AV128&amp;AV126):INDIRECT(AV128&amp;AV127),AY137)</f>
        <v>11</v>
      </c>
      <c r="BA137" s="5">
        <f ca="1">COUNTIFS(INDIRECT(AV128&amp;AV126):INDIRECT(AV128&amp;AV127),AY137,INDIRECT(AV129&amp;AV126):INDIRECT(AV129&amp;AV127),"Iya")</f>
        <v>7</v>
      </c>
      <c r="BB137" s="5">
        <f ca="1">COUNTIFS(INDIRECT(AV128&amp;AV126):INDIRECT(AV128&amp;AV127),AY137,INDIRECT(AV129&amp;AV126):INDIRECT(AV129&amp;AV127),"Tidak")</f>
        <v>4</v>
      </c>
      <c r="BC137" s="6">
        <f t="shared" ca="1" si="69"/>
        <v>0.9456603046006411</v>
      </c>
      <c r="BD137" s="45">
        <f ca="1">BC127-(((AZ137/AZ127)*BC137)+((AZ138/AZ127)*BC138))</f>
        <v>0.14315651856736389</v>
      </c>
    </row>
    <row r="138" spans="36:56" x14ac:dyDescent="0.25">
      <c r="AJ138" s="16"/>
      <c r="AK138" s="16"/>
      <c r="AL138" s="16"/>
      <c r="AM138" s="16"/>
      <c r="AN138" s="16"/>
      <c r="AO138" s="16"/>
      <c r="AP138" s="16"/>
      <c r="AQ138" s="16"/>
      <c r="AR138" s="16"/>
      <c r="AX138" s="5"/>
      <c r="AY138" s="5" t="str">
        <f ca="1">CONCATENATE("&gt;",INDIRECT(AV130&amp;10))</f>
        <v>&gt;3,39</v>
      </c>
      <c r="AZ138" s="5">
        <f ca="1">COUNTIF(INDIRECT(AV128&amp;AV126):INDIRECT(AV128&amp;AV127),AY138)</f>
        <v>4</v>
      </c>
      <c r="BA138" s="5">
        <f ca="1">COUNTIFS(INDIRECT(AV128&amp;AV126):INDIRECT(AV128&amp;AV127),AY138,INDIRECT(AV129&amp;AV126):INDIRECT(AV129&amp;AV127),"Iya")</f>
        <v>4</v>
      </c>
      <c r="BB138" s="5">
        <f ca="1">COUNTIFS(INDIRECT(AV128&amp;AV126):INDIRECT(AV128&amp;AV127),AY138,INDIRECT(AV129&amp;AV126):INDIRECT(AV129&amp;AV127),"Tidak")</f>
        <v>0</v>
      </c>
      <c r="BC138" s="6">
        <v>0</v>
      </c>
      <c r="BD138" s="45"/>
    </row>
    <row r="139" spans="36:56" x14ac:dyDescent="0.25">
      <c r="AJ139" s="16"/>
      <c r="AK139" s="16"/>
      <c r="AL139" s="16"/>
      <c r="AM139" s="16"/>
      <c r="AN139" s="16"/>
      <c r="AO139" s="16"/>
      <c r="AP139" s="16"/>
      <c r="AQ139" s="16"/>
      <c r="AR139" s="16"/>
      <c r="AX139" s="5"/>
      <c r="AY139" s="9" t="str">
        <f ca="1">CONCATENATE("&lt;=",INDIRECT(AV130&amp;12))</f>
        <v>&lt;=3,47</v>
      </c>
      <c r="AZ139" s="5">
        <f ca="1">COUNTIF(INDIRECT(AV128&amp;AV126):INDIRECT(AV128&amp;AV127),AY139)</f>
        <v>11</v>
      </c>
      <c r="BA139" s="5">
        <f ca="1">COUNTIFS(INDIRECT(AV128&amp;AV126):INDIRECT(AV128&amp;AV127),AY139,INDIRECT(AV129&amp;AV126):INDIRECT(AV129&amp;AV127),"Iya")</f>
        <v>7</v>
      </c>
      <c r="BB139" s="5">
        <f ca="1">COUNTIFS(INDIRECT(AV128&amp;AV126):INDIRECT(AV128&amp;AV127),AY139,INDIRECT(AV129&amp;AV126):INDIRECT(AV129&amp;AV127),"Tidak")</f>
        <v>4</v>
      </c>
      <c r="BC139" s="6">
        <f t="shared" ca="1" si="69"/>
        <v>0.9456603046006411</v>
      </c>
      <c r="BD139" s="43">
        <f ca="1">BC127-(((AZ139/AZ127)*BC139)+((AZ140/AZ127)*BC140))</f>
        <v>0.14315651856736389</v>
      </c>
    </row>
    <row r="140" spans="36:56" x14ac:dyDescent="0.25">
      <c r="AJ140" s="16"/>
      <c r="AK140" s="16"/>
      <c r="AL140" s="16"/>
      <c r="AM140" s="16"/>
      <c r="AN140" s="16"/>
      <c r="AO140" s="16"/>
      <c r="AP140" s="16"/>
      <c r="AQ140" s="16"/>
      <c r="AR140" s="16"/>
      <c r="AX140" s="5"/>
      <c r="AY140" s="9" t="str">
        <f ca="1">CONCATENATE("&gt;",INDIRECT(AV130&amp;12))</f>
        <v>&gt;3,47</v>
      </c>
      <c r="AZ140" s="5">
        <f ca="1">COUNTIF(INDIRECT(AV128&amp;AV126):INDIRECT(AV128&amp;AV127),AY140)</f>
        <v>4</v>
      </c>
      <c r="BA140" s="5">
        <f ca="1">COUNTIFS(INDIRECT(AV128&amp;AV126):INDIRECT(AV128&amp;AV127),AY140,INDIRECT(AV129&amp;AV126):INDIRECT(AV129&amp;AV127),"Iya")</f>
        <v>4</v>
      </c>
      <c r="BB140" s="5">
        <f ca="1">COUNTIFS(INDIRECT(AV128&amp;AV126):INDIRECT(AV128&amp;AV127),AY140,INDIRECT(AV129&amp;AV126):INDIRECT(AV129&amp;AV127),"Tidak")</f>
        <v>0</v>
      </c>
      <c r="BC140" s="6">
        <v>0</v>
      </c>
      <c r="BD140" s="43"/>
    </row>
    <row r="141" spans="36:56" x14ac:dyDescent="0.25"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X141" s="5"/>
      <c r="AY141" s="5" t="str">
        <f ca="1">CONCATENATE("&lt;=",INDIRECT(AV130&amp;14))</f>
        <v>&lt;=3,79</v>
      </c>
      <c r="AZ141" s="5">
        <f ca="1">COUNTIF(INDIRECT(AV128&amp;AV126):INDIRECT(AV128&amp;AV127),AY141)</f>
        <v>13</v>
      </c>
      <c r="BA141" s="5">
        <f ca="1">COUNTIFS(INDIRECT(AV128&amp;AV126):INDIRECT(AV128&amp;AV127),AY141,INDIRECT(AV129&amp;AV126):INDIRECT(AV129&amp;AV127),"Iya")</f>
        <v>9</v>
      </c>
      <c r="BB141" s="5">
        <f ca="1">COUNTIFS(INDIRECT(AV128&amp;AV126):INDIRECT(AV128&amp;AV127),AY141,INDIRECT(AV129&amp;AV126):INDIRECT(AV129&amp;AV127),"Tidak")</f>
        <v>4</v>
      </c>
      <c r="BC141" s="6">
        <f t="shared" ca="1" si="69"/>
        <v>0.89049164021949079</v>
      </c>
      <c r="BD141" s="45">
        <f ca="1">BC127-(((AZ141/AZ127)*BC141)+((AZ142/AZ127)*BC142))</f>
        <v>6.4881320417608634E-2</v>
      </c>
    </row>
    <row r="142" spans="36:56" x14ac:dyDescent="0.25"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X142" s="5"/>
      <c r="AY142" s="5" t="str">
        <f ca="1">CONCATENATE("&gt;",INDIRECT(AV130&amp;14))</f>
        <v>&gt;3,79</v>
      </c>
      <c r="AZ142" s="5">
        <f ca="1">COUNTIF(INDIRECT(AV128&amp;AV126):INDIRECT(AV128&amp;AV127),AY142)</f>
        <v>2</v>
      </c>
      <c r="BA142" s="5">
        <f ca="1">COUNTIFS(INDIRECT(AV128&amp;AV126):INDIRECT(AV128&amp;AV127),AY142,INDIRECT(AV129&amp;AV126):INDIRECT(AV129&amp;AV127),"Iya")</f>
        <v>2</v>
      </c>
      <c r="BB142" s="5">
        <f ca="1">COUNTIFS(INDIRECT(AV128&amp;AV126):INDIRECT(AV128&amp;AV127),AY142,INDIRECT(AV129&amp;AV126):INDIRECT(AV129&amp;AV127),"Tidak")</f>
        <v>0</v>
      </c>
      <c r="BC142" s="6">
        <v>0</v>
      </c>
      <c r="BD142" s="45"/>
    </row>
    <row r="143" spans="36:56" x14ac:dyDescent="0.25"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X143" s="5"/>
      <c r="AY143" s="14" t="str">
        <f ca="1">CONCATENATE("&lt;=",INDIRECT(AV130&amp;16))</f>
        <v>&lt;=4</v>
      </c>
      <c r="AZ143" s="14">
        <f ca="1">COUNTIF(INDIRECT(AV128&amp;AV126):INDIRECT(AV128&amp;AV127),AY143)</f>
        <v>15</v>
      </c>
      <c r="BA143" s="14">
        <f ca="1">COUNTIFS(INDIRECT(AV128&amp;AV126):INDIRECT(AV128&amp;AV127),AY143,INDIRECT(AV129&amp;AV126):INDIRECT(AV129&amp;AV127),"Iya")</f>
        <v>11</v>
      </c>
      <c r="BB143" s="14">
        <f ca="1">COUNTIFS(INDIRECT(AV128&amp;AV126):INDIRECT(AV128&amp;AV127),AY143,INDIRECT(AV129&amp;AV126):INDIRECT(AV129&amp;AV127),"Tidak")</f>
        <v>4</v>
      </c>
      <c r="BC143" s="6">
        <f t="shared" ca="1" si="69"/>
        <v>0.83664074194116733</v>
      </c>
      <c r="BD143" s="49">
        <f ca="1">BC127-(((AZ143/AZ127)*BC143)+((AZ144/AZ127)*BC144))</f>
        <v>0</v>
      </c>
    </row>
    <row r="144" spans="36:56" x14ac:dyDescent="0.25"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X144" s="5"/>
      <c r="AY144" s="14" t="str">
        <f ca="1">CONCATENATE("&gt;",INDIRECT(AV130&amp;16))</f>
        <v>&gt;4</v>
      </c>
      <c r="AZ144" s="14">
        <f ca="1">COUNTIF(INDIRECT(AV128&amp;AV126):INDIRECT(AV128&amp;AV127),AY144)</f>
        <v>0</v>
      </c>
      <c r="BA144" s="14">
        <f ca="1">COUNTIFS(INDIRECT(AV128&amp;AV126):INDIRECT(AV128&amp;AV127),AY144,INDIRECT(AV129&amp;AV126):INDIRECT(AV129&amp;AV127),"Iya")</f>
        <v>0</v>
      </c>
      <c r="BB144" s="14">
        <f ca="1">COUNTIFS(INDIRECT(AV128&amp;AV126):INDIRECT(AV128&amp;AV127),AY144,INDIRECT(AV129&amp;AV126):INDIRECT(AV129&amp;AV127),"Tidak")</f>
        <v>0</v>
      </c>
      <c r="BC144" s="6">
        <v>0</v>
      </c>
      <c r="BD144" s="49"/>
    </row>
    <row r="145" spans="36:56" hidden="1" x14ac:dyDescent="0.25"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X145" s="5"/>
      <c r="AY145" s="5"/>
      <c r="AZ145" s="5"/>
      <c r="BA145" s="5"/>
      <c r="BB145" s="5"/>
      <c r="BC145" s="6"/>
      <c r="BD145" s="45"/>
    </row>
    <row r="146" spans="36:56" hidden="1" x14ac:dyDescent="0.25">
      <c r="AJ146" s="16"/>
      <c r="AK146" s="16"/>
      <c r="AL146" s="16"/>
      <c r="AM146" s="17"/>
      <c r="AN146" s="16"/>
      <c r="AO146" s="16"/>
      <c r="AP146" s="16"/>
      <c r="AQ146" s="16"/>
      <c r="AR146" s="16"/>
      <c r="AS146" s="16"/>
      <c r="AT146" s="16"/>
      <c r="AU146" s="16"/>
      <c r="AX146" s="5"/>
      <c r="AY146" s="5"/>
      <c r="AZ146" s="5"/>
      <c r="BA146" s="5"/>
      <c r="BB146" s="5"/>
      <c r="BC146" s="6"/>
      <c r="BD146" s="45"/>
    </row>
    <row r="147" spans="36:56" hidden="1" x14ac:dyDescent="0.25"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X147" s="5"/>
      <c r="AY147" s="9"/>
      <c r="AZ147" s="5"/>
      <c r="BA147" s="5"/>
      <c r="BB147" s="5"/>
      <c r="BC147" s="6"/>
      <c r="BD147" s="43"/>
    </row>
    <row r="148" spans="36:56" hidden="1" x14ac:dyDescent="0.25"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X148" s="5"/>
      <c r="AY148" s="9"/>
      <c r="AZ148" s="5"/>
      <c r="BA148" s="5"/>
      <c r="BB148" s="5"/>
      <c r="BC148" s="6"/>
      <c r="BD148" s="43"/>
    </row>
    <row r="149" spans="36:56" hidden="1" x14ac:dyDescent="0.25"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X149" s="5"/>
      <c r="AY149" s="5"/>
      <c r="AZ149" s="5"/>
      <c r="BA149" s="5"/>
      <c r="BB149" s="5"/>
      <c r="BC149" s="6"/>
      <c r="BD149" s="45"/>
    </row>
    <row r="150" spans="36:56" hidden="1" x14ac:dyDescent="0.25"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X150" s="5"/>
      <c r="AY150" s="5"/>
      <c r="AZ150" s="5"/>
      <c r="BA150" s="5"/>
      <c r="BB150" s="5"/>
      <c r="BC150" s="6"/>
      <c r="BD150" s="45"/>
    </row>
    <row r="151" spans="36:56" x14ac:dyDescent="0.25">
      <c r="AL151" s="12"/>
      <c r="AM151" s="12"/>
      <c r="AN151" s="12"/>
      <c r="AO151" s="16"/>
      <c r="AP151" s="16"/>
      <c r="AQ151" s="16"/>
      <c r="AR151" s="16"/>
      <c r="AS151" s="16"/>
      <c r="AT151" s="16"/>
      <c r="AU151" s="16"/>
      <c r="AV151" s="8">
        <f>AV126</f>
        <v>2</v>
      </c>
      <c r="AW151" s="3" t="s">
        <v>37</v>
      </c>
      <c r="AX151" s="3"/>
      <c r="AY151" s="3"/>
      <c r="AZ151" s="3" t="s">
        <v>16</v>
      </c>
      <c r="BA151" s="3" t="s">
        <v>17</v>
      </c>
      <c r="BB151" s="3" t="s">
        <v>18</v>
      </c>
      <c r="BC151" s="3" t="s">
        <v>19</v>
      </c>
      <c r="BD151" s="3" t="s">
        <v>20</v>
      </c>
    </row>
    <row r="152" spans="36:56" x14ac:dyDescent="0.25">
      <c r="AO152" s="16"/>
      <c r="AP152" s="16"/>
      <c r="AQ152" s="16"/>
      <c r="AR152" s="16"/>
      <c r="AS152" s="16"/>
      <c r="AT152" s="16"/>
      <c r="AU152" s="16"/>
      <c r="AV152" s="8">
        <f>AV127</f>
        <v>16</v>
      </c>
      <c r="AW152">
        <f>AW127+1</f>
        <v>7</v>
      </c>
      <c r="AX152" s="5" t="s">
        <v>21</v>
      </c>
      <c r="AY152" s="5"/>
      <c r="AZ152" s="5">
        <f ca="1">COUNTA(INDIRECT(AV153&amp;AV151):INDIRECT(AV153&amp;AV152))</f>
        <v>15</v>
      </c>
      <c r="BA152" s="5">
        <f ca="1">COUNTIF(INDIRECT(AV154&amp;AV151):INDIRECT(AV154&amp;AV152),"Iya")</f>
        <v>11</v>
      </c>
      <c r="BB152" s="5">
        <f ca="1">COUNTIF(INDIRECT(AV154&amp;AV151):INDIRECT(AV154&amp;AV152),"Tidak")</f>
        <v>4</v>
      </c>
      <c r="BC152" s="6">
        <f ca="1">-(((BA152/AZ152)*IMLOG2(BA152/AZ152))+((BB152/AZ152)*IMLOG2(BB152/AZ152)))</f>
        <v>0.83664074194116733</v>
      </c>
      <c r="BD152" s="5"/>
    </row>
    <row r="153" spans="36:56" x14ac:dyDescent="0.25">
      <c r="AO153" s="16"/>
      <c r="AP153" s="16"/>
      <c r="AQ153" s="16"/>
      <c r="AR153" s="16"/>
      <c r="AS153" s="16"/>
      <c r="AT153" s="16"/>
      <c r="AU153" s="16"/>
      <c r="AV153" s="8" t="str">
        <f>CHAR(CODE(AV128)+4)</f>
        <v>Y</v>
      </c>
      <c r="AX153" s="9" t="str">
        <f ca="1">INDIRECT(AV153&amp;1)</f>
        <v>NR7</v>
      </c>
      <c r="AY153" s="5"/>
      <c r="AZ153" s="5"/>
      <c r="BA153" s="5"/>
      <c r="BB153" s="5"/>
      <c r="BC153" s="6"/>
      <c r="BD153" s="6"/>
    </row>
    <row r="154" spans="36:56" x14ac:dyDescent="0.25">
      <c r="AO154" s="16"/>
      <c r="AP154" s="16"/>
      <c r="AQ154" s="16"/>
      <c r="AR154" s="16"/>
      <c r="AS154" s="16"/>
      <c r="AT154" s="16"/>
      <c r="AU154" s="16"/>
      <c r="AV154" s="8" t="str">
        <f t="shared" ref="AV154" si="70">CHAR(CODE(AV129)+4)</f>
        <v>Z</v>
      </c>
      <c r="AX154" s="5"/>
      <c r="AY154" s="5" t="str">
        <f ca="1">CONCATENATE("&lt;=",INDIRECT(AV155&amp;2))</f>
        <v>&lt;=0,88</v>
      </c>
      <c r="AZ154" s="5">
        <f ca="1">COUNTIF(INDIRECT(AV153&amp;AV151):INDIRECT(AV153&amp;AV152),AY154)</f>
        <v>1</v>
      </c>
      <c r="BA154" s="5">
        <f ca="1">COUNTIFS(INDIRECT(AV153&amp;AV151):INDIRECT(AV153&amp;AV152),AY154,INDIRECT(AV154&amp;AV151):INDIRECT(AV154&amp;AV152),"Iya")</f>
        <v>1</v>
      </c>
      <c r="BB154" s="5">
        <f ca="1">COUNTIFS(INDIRECT(AV153&amp;AV151):INDIRECT(AV153&amp;AV152),AY154,INDIRECT(AV154&amp;AV151):INDIRECT(AV154&amp;AV152),"Tidak")</f>
        <v>0</v>
      </c>
      <c r="BC154" s="6">
        <v>0</v>
      </c>
      <c r="BD154" s="45">
        <f ca="1">BC152-(((AZ154/AZ152)*BC154)+((AZ155/AZ152)*BC155))</f>
        <v>3.1061544612312697E-2</v>
      </c>
    </row>
    <row r="155" spans="36:56" x14ac:dyDescent="0.25">
      <c r="AV155" s="8" t="s">
        <v>38</v>
      </c>
      <c r="AX155" s="5"/>
      <c r="AY155" s="5" t="str">
        <f ca="1">CONCATENATE("&gt;",INDIRECT(AV155&amp;2))</f>
        <v>&gt;0,88</v>
      </c>
      <c r="AZ155" s="5">
        <f ca="1">COUNTIF(INDIRECT(AV153&amp;AV151):INDIRECT(AV153&amp;AV152),AY155)</f>
        <v>14</v>
      </c>
      <c r="BA155" s="5">
        <f ca="1">COUNTIFS(INDIRECT(AV153&amp;AV151):INDIRECT(AV153&amp;AV152),AY155,INDIRECT(AV154&amp;AV151):INDIRECT(AV154&amp;AV152),"Iya")</f>
        <v>10</v>
      </c>
      <c r="BB155" s="5">
        <f ca="1">COUNTIFS(INDIRECT(AV153&amp;AV151):INDIRECT(AV153&amp;AV152),AY155,INDIRECT(AV154&amp;AV151):INDIRECT(AV154&amp;AV152),"Tidak")</f>
        <v>4</v>
      </c>
      <c r="BC155" s="6">
        <f t="shared" ref="BC155:BC168" ca="1" si="71">-(((BA155/AZ155)*IMLOG2(BA155/AZ155))+((BB155/AZ155)*IMLOG2(BB155/AZ155)))</f>
        <v>0.86312056856663</v>
      </c>
      <c r="BD155" s="45"/>
    </row>
    <row r="156" spans="36:56" x14ac:dyDescent="0.25">
      <c r="AV156" s="10">
        <f ca="1">MAX(BD154:BD175)</f>
        <v>0.14315651856736389</v>
      </c>
      <c r="AX156" s="5"/>
      <c r="AY156" s="5" t="str">
        <f ca="1">CONCATENATE("&lt;=",INDIRECT(AV155&amp;4))</f>
        <v>&lt;=2,38</v>
      </c>
      <c r="AZ156" s="5">
        <f ca="1">COUNTIF(INDIRECT(AV153&amp;AV151):INDIRECT(AV153&amp;AV152),AY156)</f>
        <v>3</v>
      </c>
      <c r="BA156" s="5">
        <f ca="1">COUNTIFS(INDIRECT(AV153&amp;AV151):INDIRECT(AV153&amp;AV152),AY156,INDIRECT(AV154&amp;AV151):INDIRECT(AV154&amp;AV152),"Iya")</f>
        <v>3</v>
      </c>
      <c r="BB156" s="5">
        <f ca="1">COUNTIFS(INDIRECT(AV153&amp;AV151):INDIRECT(AV153&amp;AV152),AY156,INDIRECT(AV154&amp;AV151):INDIRECT(AV154&amp;AV152),"Tidak")</f>
        <v>0</v>
      </c>
      <c r="BC156" s="6">
        <v>0</v>
      </c>
      <c r="BD156" s="45">
        <f ca="1">BC152-(((AZ156/AZ152)*BC156)+((AZ157/AZ152)*BC157))</f>
        <v>0.10200407469757489</v>
      </c>
    </row>
    <row r="157" spans="36:56" x14ac:dyDescent="0.25">
      <c r="AX157" s="5"/>
      <c r="AY157" s="5" t="str">
        <f ca="1">CONCATENATE("&gt;",INDIRECT(AV155&amp;4))</f>
        <v>&gt;2,38</v>
      </c>
      <c r="AZ157" s="5">
        <f ca="1">COUNTIF(INDIRECT(AV153&amp;AV151):INDIRECT(AV153&amp;AV152),AY157)</f>
        <v>12</v>
      </c>
      <c r="BA157" s="5">
        <f ca="1">COUNTIFS(INDIRECT(AV153&amp;AV151):INDIRECT(AV153&amp;AV152),AY157,INDIRECT(AV154&amp;AV151):INDIRECT(AV154&amp;AV152),"Iya")</f>
        <v>8</v>
      </c>
      <c r="BB157" s="5">
        <f ca="1">COUNTIFS(INDIRECT(AV153&amp;AV151):INDIRECT(AV153&amp;AV152),AY157,INDIRECT(AV154&amp;AV151):INDIRECT(AV154&amp;AV152),"Tidak")</f>
        <v>4</v>
      </c>
      <c r="BC157" s="6">
        <f t="shared" ca="1" si="71"/>
        <v>0.91829583405449056</v>
      </c>
      <c r="BD157" s="45"/>
    </row>
    <row r="158" spans="36:56" x14ac:dyDescent="0.25">
      <c r="AX158" s="5"/>
      <c r="AY158" s="5" t="str">
        <f ca="1">CONCATENATE("&lt;=",INDIRECT(AV155&amp;6))</f>
        <v>&lt;=3,39</v>
      </c>
      <c r="AZ158" s="5">
        <f ca="1">COUNTIF(INDIRECT(AV153&amp;AV151):INDIRECT(AV153&amp;AV152),AY158)</f>
        <v>5</v>
      </c>
      <c r="BA158" s="5">
        <f ca="1">COUNTIFS(INDIRECT(AV153&amp;AV151):INDIRECT(AV153&amp;AV152),AY158,INDIRECT(AV154&amp;AV151):INDIRECT(AV154&amp;AV152),"Iya")</f>
        <v>4</v>
      </c>
      <c r="BB158" s="5">
        <f ca="1">COUNTIFS(INDIRECT(AV153&amp;AV151):INDIRECT(AV153&amp;AV152),AY158,INDIRECT(AV154&amp;AV151):INDIRECT(AV154&amp;AV152),"Tidak")</f>
        <v>1</v>
      </c>
      <c r="BC158" s="6">
        <f t="shared" ca="1" si="71"/>
        <v>0.72192809488736165</v>
      </c>
      <c r="BD158" s="45">
        <f ca="1">BC152-(((AZ158/AZ152)*BC158)+((AZ159/AZ152)*BC159))</f>
        <v>8.4707774915844247E-3</v>
      </c>
    </row>
    <row r="159" spans="36:56" x14ac:dyDescent="0.25">
      <c r="AX159" s="5"/>
      <c r="AY159" s="5" t="str">
        <f ca="1">CONCATENATE("&gt;",INDIRECT(AV155&amp;6))</f>
        <v>&gt;3,39</v>
      </c>
      <c r="AZ159" s="5">
        <f ca="1">COUNTIF(INDIRECT(AV153&amp;AV151):INDIRECT(AV153&amp;AV152),AY159)</f>
        <v>10</v>
      </c>
      <c r="BA159" s="5">
        <f ca="1">COUNTIFS(INDIRECT(AV153&amp;AV151):INDIRECT(AV153&amp;AV152),AY159,INDIRECT(AV154&amp;AV151):INDIRECT(AV154&amp;AV152),"Iya")</f>
        <v>7</v>
      </c>
      <c r="BB159" s="5">
        <f ca="1">COUNTIFS(INDIRECT(AV153&amp;AV151):INDIRECT(AV153&amp;AV152),AY159,INDIRECT(AV154&amp;AV151):INDIRECT(AV154&amp;AV152),"Tidak")</f>
        <v>3</v>
      </c>
      <c r="BC159" s="6">
        <f t="shared" ca="1" si="71"/>
        <v>0.88129089923069359</v>
      </c>
      <c r="BD159" s="45"/>
    </row>
    <row r="160" spans="36:56" x14ac:dyDescent="0.25">
      <c r="AX160" s="5"/>
      <c r="AY160" s="5" t="str">
        <f ca="1">CONCATENATE("&lt;=",INDIRECT(AV155&amp;8))</f>
        <v>&lt;=3,53</v>
      </c>
      <c r="AZ160" s="5">
        <f ca="1">COUNTIF(INDIRECT(AV153&amp;AV151):INDIRECT(AV153&amp;AV152),AY160)</f>
        <v>11</v>
      </c>
      <c r="BA160" s="5">
        <f ca="1">COUNTIFS(INDIRECT(AV153&amp;AV151):INDIRECT(AV153&amp;AV152),AY160,INDIRECT(AV154&amp;AV151):INDIRECT(AV154&amp;AV152),"Iya")</f>
        <v>7</v>
      </c>
      <c r="BB160" s="5">
        <f ca="1">COUNTIFS(INDIRECT(AV153&amp;AV151):INDIRECT(AV153&amp;AV152),AY160,INDIRECT(AV154&amp;AV151):INDIRECT(AV154&amp;AV152),"Tidak")</f>
        <v>4</v>
      </c>
      <c r="BC160" s="6">
        <f t="shared" ca="1" si="71"/>
        <v>0.9456603046006411</v>
      </c>
      <c r="BD160" s="45">
        <f ca="1">BC152-(((AZ160/AZ152)*BC160)+((AZ161/AZ152)*BC161))</f>
        <v>0.14315651856736389</v>
      </c>
    </row>
    <row r="161" spans="48:56" x14ac:dyDescent="0.25">
      <c r="AX161" s="5"/>
      <c r="AY161" s="5" t="str">
        <f ca="1">CONCATENATE("&gt;",INDIRECT(AV155&amp;8))</f>
        <v>&gt;3,53</v>
      </c>
      <c r="AZ161" s="5">
        <f ca="1">COUNTIF(INDIRECT(AV153&amp;AV151):INDIRECT(AV153&amp;AV152),AY161)</f>
        <v>4</v>
      </c>
      <c r="BA161" s="5">
        <f ca="1">COUNTIFS(INDIRECT(AV153&amp;AV151):INDIRECT(AV153&amp;AV152),AY161,INDIRECT(AV154&amp;AV151):INDIRECT(AV154&amp;AV152),"Iya")</f>
        <v>4</v>
      </c>
      <c r="BB161" s="5">
        <f ca="1">COUNTIFS(INDIRECT(AV153&amp;AV151):INDIRECT(AV153&amp;AV152),AY161,INDIRECT(AV154&amp;AV151):INDIRECT(AV154&amp;AV152),"Tidak")</f>
        <v>0</v>
      </c>
      <c r="BC161" s="6">
        <v>0</v>
      </c>
      <c r="BD161" s="45"/>
    </row>
    <row r="162" spans="48:56" x14ac:dyDescent="0.25">
      <c r="AX162" s="5"/>
      <c r="AY162" s="5" t="str">
        <f ca="1">CONCATENATE("&lt;=",INDIRECT(AV155&amp;10))</f>
        <v>&lt;=3,53</v>
      </c>
      <c r="AZ162" s="5">
        <f ca="1">COUNTIF(INDIRECT(AV153&amp;AV151):INDIRECT(AV153&amp;AV152),AY162)</f>
        <v>11</v>
      </c>
      <c r="BA162" s="5">
        <f ca="1">COUNTIFS(INDIRECT(AV153&amp;AV151):INDIRECT(AV153&amp;AV152),AY162,INDIRECT(AV154&amp;AV151):INDIRECT(AV154&amp;AV152),"Iya")</f>
        <v>7</v>
      </c>
      <c r="BB162" s="5">
        <f ca="1">COUNTIFS(INDIRECT(AV153&amp;AV151):INDIRECT(AV153&amp;AV152),AY162,INDIRECT(AV154&amp;AV151):INDIRECT(AV154&amp;AV152),"Tidak")</f>
        <v>4</v>
      </c>
      <c r="BC162" s="6">
        <f t="shared" ca="1" si="71"/>
        <v>0.9456603046006411</v>
      </c>
      <c r="BD162" s="45">
        <f ca="1">BC152-(((AZ162/AZ152)*BC162)+((AZ163/AZ152)*BC163))</f>
        <v>0.14315651856736389</v>
      </c>
    </row>
    <row r="163" spans="48:56" x14ac:dyDescent="0.25">
      <c r="AX163" s="5"/>
      <c r="AY163" s="5" t="str">
        <f ca="1">CONCATENATE("&gt;",INDIRECT(AV155&amp;10))</f>
        <v>&gt;3,53</v>
      </c>
      <c r="AZ163" s="5">
        <f ca="1">COUNTIF(INDIRECT(AV153&amp;AV151):INDIRECT(AV153&amp;AV152),AY163)</f>
        <v>4</v>
      </c>
      <c r="BA163" s="5">
        <f ca="1">COUNTIFS(INDIRECT(AV153&amp;AV151):INDIRECT(AV153&amp;AV152),AY163,INDIRECT(AV154&amp;AV151):INDIRECT(AV154&amp;AV152),"Iya")</f>
        <v>4</v>
      </c>
      <c r="BB163" s="5">
        <f ca="1">COUNTIFS(INDIRECT(AV153&amp;AV151):INDIRECT(AV153&amp;AV152),AY163,INDIRECT(AV154&amp;AV151):INDIRECT(AV154&amp;AV152),"Tidak")</f>
        <v>0</v>
      </c>
      <c r="BC163" s="6">
        <v>0</v>
      </c>
      <c r="BD163" s="45"/>
    </row>
    <row r="164" spans="48:56" x14ac:dyDescent="0.25">
      <c r="AX164" s="5"/>
      <c r="AY164" s="9" t="str">
        <f ca="1">CONCATENATE("&lt;=",INDIRECT(AV155&amp;12))</f>
        <v>&lt;=3,655</v>
      </c>
      <c r="AZ164" s="5">
        <f ca="1">COUNTIF(INDIRECT(AV153&amp;AV151):INDIRECT(AV153&amp;AV152),AY164)</f>
        <v>11</v>
      </c>
      <c r="BA164" s="5">
        <f ca="1">COUNTIFS(INDIRECT(AV153&amp;AV151):INDIRECT(AV153&amp;AV152),AY164,INDIRECT(AV154&amp;AV151):INDIRECT(AV154&amp;AV152),"Iya")</f>
        <v>7</v>
      </c>
      <c r="BB164" s="5">
        <f ca="1">COUNTIFS(INDIRECT(AV153&amp;AV151):INDIRECT(AV153&amp;AV152),AY164,INDIRECT(AV154&amp;AV151):INDIRECT(AV154&amp;AV152),"Tidak")</f>
        <v>4</v>
      </c>
      <c r="BC164" s="6">
        <f t="shared" ca="1" si="71"/>
        <v>0.9456603046006411</v>
      </c>
      <c r="BD164" s="43">
        <f ca="1">BC152-(((AZ164/AZ152)*BC164)+((AZ165/AZ152)*BC165))</f>
        <v>0.14315651856736389</v>
      </c>
    </row>
    <row r="165" spans="48:56" x14ac:dyDescent="0.25">
      <c r="AX165" s="5"/>
      <c r="AY165" s="9" t="str">
        <f ca="1">CONCATENATE("&gt;",INDIRECT(AV155&amp;12))</f>
        <v>&gt;3,655</v>
      </c>
      <c r="AZ165" s="5">
        <f ca="1">COUNTIF(INDIRECT(AV153&amp;AV151):INDIRECT(AV153&amp;AV152),AY165)</f>
        <v>4</v>
      </c>
      <c r="BA165" s="5">
        <f ca="1">COUNTIFS(INDIRECT(AV153&amp;AV151):INDIRECT(AV153&amp;AV152),AY165,INDIRECT(AV154&amp;AV151):INDIRECT(AV154&amp;AV152),"Iya")</f>
        <v>4</v>
      </c>
      <c r="BB165" s="5">
        <f ca="1">COUNTIFS(INDIRECT(AV153&amp;AV151):INDIRECT(AV153&amp;AV152),AY165,INDIRECT(AV154&amp;AV151):INDIRECT(AV154&amp;AV152),"Tidak")</f>
        <v>0</v>
      </c>
      <c r="BC165" s="6">
        <v>0</v>
      </c>
      <c r="BD165" s="43"/>
    </row>
    <row r="166" spans="48:56" x14ac:dyDescent="0.25">
      <c r="AX166" s="5"/>
      <c r="AY166" s="5" t="str">
        <f ca="1">CONCATENATE("&lt;=",INDIRECT(AV155&amp;14))</f>
        <v>&lt;=3,915</v>
      </c>
      <c r="AZ166" s="5">
        <f ca="1">COUNTIF(INDIRECT(AV153&amp;AV151):INDIRECT(AV153&amp;AV152),AY166)</f>
        <v>13</v>
      </c>
      <c r="BA166" s="5">
        <f ca="1">COUNTIFS(INDIRECT(AV153&amp;AV151):INDIRECT(AV153&amp;AV152),AY166,INDIRECT(AV154&amp;AV151):INDIRECT(AV154&amp;AV152),"Iya")</f>
        <v>9</v>
      </c>
      <c r="BB166" s="5">
        <f ca="1">COUNTIFS(INDIRECT(AV153&amp;AV151):INDIRECT(AV153&amp;AV152),AY166,INDIRECT(AV154&amp;AV151):INDIRECT(AV154&amp;AV152),"Tidak")</f>
        <v>4</v>
      </c>
      <c r="BC166" s="6">
        <f t="shared" ca="1" si="71"/>
        <v>0.89049164021949079</v>
      </c>
      <c r="BD166" s="45">
        <f ca="1">BC152-(((AZ166/AZ152)*BC166)+((AZ167/AZ152)*BC167))</f>
        <v>6.4881320417608634E-2</v>
      </c>
    </row>
    <row r="167" spans="48:56" x14ac:dyDescent="0.25">
      <c r="AX167" s="5"/>
      <c r="AY167" s="5" t="str">
        <f ca="1">CONCATENATE("&gt;",INDIRECT(AV155&amp;14))</f>
        <v>&gt;3,915</v>
      </c>
      <c r="AZ167" s="5">
        <f ca="1">COUNTIF(INDIRECT(AV153&amp;AV151):INDIRECT(AV153&amp;AV152),AY167)</f>
        <v>2</v>
      </c>
      <c r="BA167" s="5">
        <f ca="1">COUNTIFS(INDIRECT(AV153&amp;AV151):INDIRECT(AV153&amp;AV152),AY167,INDIRECT(AV154&amp;AV151):INDIRECT(AV154&amp;AV152),"Iya")</f>
        <v>2</v>
      </c>
      <c r="BB167" s="5">
        <f ca="1">COUNTIFS(INDIRECT(AV153&amp;AV151):INDIRECT(AV153&amp;AV152),AY167,INDIRECT(AV154&amp;AV151):INDIRECT(AV154&amp;AV152),"Tidak")</f>
        <v>0</v>
      </c>
      <c r="BC167" s="6">
        <v>0</v>
      </c>
      <c r="BD167" s="45"/>
    </row>
    <row r="168" spans="48:56" x14ac:dyDescent="0.25">
      <c r="AX168" s="5"/>
      <c r="AY168" s="14" t="str">
        <f ca="1">CONCATENATE("&lt;=",INDIRECT(AV155&amp;16))</f>
        <v>&lt;=4</v>
      </c>
      <c r="AZ168" s="14">
        <f ca="1">COUNTIF(INDIRECT(AV153&amp;AV151):INDIRECT(AV153&amp;AV152),AY168)</f>
        <v>15</v>
      </c>
      <c r="BA168" s="14">
        <f ca="1">COUNTIFS(INDIRECT(AV153&amp;AV151):INDIRECT(AV153&amp;AV152),AY168,INDIRECT(AV154&amp;AV151):INDIRECT(AV154&amp;AV152),"Iya")</f>
        <v>11</v>
      </c>
      <c r="BB168" s="14">
        <f ca="1">COUNTIFS(INDIRECT(AV153&amp;AV151):INDIRECT(AV153&amp;AV152),AY168,INDIRECT(AV154&amp;AV151):INDIRECT(AV154&amp;AV152),"Tidak")</f>
        <v>4</v>
      </c>
      <c r="BC168" s="6">
        <f t="shared" ca="1" si="71"/>
        <v>0.83664074194116733</v>
      </c>
      <c r="BD168" s="49">
        <f ca="1">BC152-(((AZ168/AZ152)*BC168)+((AZ169/AZ152)*BC169))</f>
        <v>0</v>
      </c>
    </row>
    <row r="169" spans="48:56" x14ac:dyDescent="0.25">
      <c r="AX169" s="5"/>
      <c r="AY169" s="14" t="str">
        <f ca="1">CONCATENATE("&gt;",INDIRECT(AV155&amp;16))</f>
        <v>&gt;4</v>
      </c>
      <c r="AZ169" s="14">
        <f ca="1">COUNTIF(INDIRECT(AV153&amp;AV151):INDIRECT(AV153&amp;AV152),AY169)</f>
        <v>0</v>
      </c>
      <c r="BA169" s="14">
        <f ca="1">COUNTIFS(INDIRECT(AV153&amp;AV151):INDIRECT(AV153&amp;AV152),AY169,INDIRECT(AV154&amp;AV151):INDIRECT(AV154&amp;AV152),"Iya")</f>
        <v>0</v>
      </c>
      <c r="BB169" s="14">
        <f ca="1">COUNTIFS(INDIRECT(AV153&amp;AV151):INDIRECT(AV153&amp;AV152),AY169,INDIRECT(AV154&amp;AV151):INDIRECT(AV154&amp;AV152),"Tidak")</f>
        <v>0</v>
      </c>
      <c r="BC169" s="6">
        <v>0</v>
      </c>
      <c r="BD169" s="49"/>
    </row>
    <row r="170" spans="48:56" hidden="1" x14ac:dyDescent="0.25">
      <c r="AX170" s="5"/>
      <c r="AY170" s="5"/>
      <c r="AZ170" s="5"/>
      <c r="BA170" s="5"/>
      <c r="BB170" s="5"/>
      <c r="BC170" s="6"/>
      <c r="BD170" s="45"/>
    </row>
    <row r="171" spans="48:56" hidden="1" x14ac:dyDescent="0.25">
      <c r="AX171" s="5"/>
      <c r="AY171" s="5"/>
      <c r="AZ171" s="5"/>
      <c r="BA171" s="5"/>
      <c r="BB171" s="5"/>
      <c r="BC171" s="6"/>
      <c r="BD171" s="45"/>
    </row>
    <row r="172" spans="48:56" hidden="1" x14ac:dyDescent="0.25">
      <c r="AX172" s="5"/>
      <c r="AY172" s="5"/>
      <c r="AZ172" s="5"/>
      <c r="BA172" s="5"/>
      <c r="BB172" s="5"/>
      <c r="BC172" s="6"/>
      <c r="BD172" s="45"/>
    </row>
    <row r="173" spans="48:56" hidden="1" x14ac:dyDescent="0.25">
      <c r="AX173" s="5"/>
      <c r="AY173" s="5"/>
      <c r="AZ173" s="5"/>
      <c r="BA173" s="5"/>
      <c r="BB173" s="5"/>
      <c r="BC173" s="6"/>
      <c r="BD173" s="45"/>
    </row>
    <row r="174" spans="48:56" hidden="1" x14ac:dyDescent="0.25">
      <c r="AX174" s="5"/>
      <c r="AY174" s="5"/>
      <c r="AZ174" s="5"/>
      <c r="BA174" s="5"/>
      <c r="BB174" s="5"/>
      <c r="BC174" s="6"/>
      <c r="BD174" s="45"/>
    </row>
    <row r="175" spans="48:56" hidden="1" x14ac:dyDescent="0.25">
      <c r="AX175" s="5"/>
      <c r="AY175" s="5"/>
      <c r="AZ175" s="5"/>
      <c r="BA175" s="5"/>
      <c r="BB175" s="5"/>
      <c r="BC175" s="6"/>
      <c r="BD175" s="45"/>
    </row>
    <row r="176" spans="48:56" x14ac:dyDescent="0.25">
      <c r="AV176" s="8">
        <f>AV151</f>
        <v>2</v>
      </c>
      <c r="AW176" s="3" t="s">
        <v>37</v>
      </c>
      <c r="AX176" s="3"/>
      <c r="AY176" s="3"/>
      <c r="AZ176" s="3" t="s">
        <v>16</v>
      </c>
      <c r="BA176" s="3" t="s">
        <v>17</v>
      </c>
      <c r="BB176" s="3" t="s">
        <v>18</v>
      </c>
      <c r="BC176" s="3" t="s">
        <v>19</v>
      </c>
      <c r="BD176" s="3" t="s">
        <v>20</v>
      </c>
    </row>
    <row r="177" spans="48:56" x14ac:dyDescent="0.25">
      <c r="AV177" s="8">
        <f>AV152</f>
        <v>16</v>
      </c>
      <c r="AW177">
        <f>AW152+1</f>
        <v>8</v>
      </c>
      <c r="AX177" s="5" t="s">
        <v>21</v>
      </c>
      <c r="AY177" s="5"/>
      <c r="AZ177" s="5">
        <f ca="1">COUNTA(INDIRECT(AV178&amp;AV176):INDIRECT(AV178&amp;AV177))</f>
        <v>15</v>
      </c>
      <c r="BA177" s="5">
        <f ca="1">COUNTIF(INDIRECT(AV179&amp;AV176):INDIRECT(AV179&amp;AV177),"Iya")</f>
        <v>11</v>
      </c>
      <c r="BB177" s="5">
        <f ca="1">COUNTIF(INDIRECT(AV179&amp;AV176):INDIRECT(AV179&amp;AV177),"Tidak")</f>
        <v>4</v>
      </c>
      <c r="BC177" s="6">
        <f ca="1">-(((BA177/AZ177)*IMLOG2(BA177/AZ177))+((BB177/AZ177)*IMLOG2(BB177/AZ177)))</f>
        <v>0.83664074194116733</v>
      </c>
      <c r="BD177" s="5"/>
    </row>
    <row r="178" spans="48:56" x14ac:dyDescent="0.25">
      <c r="AV178" s="8" t="s">
        <v>39</v>
      </c>
      <c r="AX178" s="9" t="str">
        <f ca="1">INDIRECT(AV178&amp;1)</f>
        <v>IP</v>
      </c>
      <c r="AY178" s="5"/>
      <c r="AZ178" s="5"/>
      <c r="BA178" s="5"/>
      <c r="BB178" s="5"/>
      <c r="BC178" s="6"/>
      <c r="BD178" s="6"/>
    </row>
    <row r="179" spans="48:56" x14ac:dyDescent="0.25">
      <c r="AV179" s="8" t="s">
        <v>40</v>
      </c>
      <c r="AX179" s="5"/>
      <c r="AY179" s="9" t="str">
        <f ca="1">CONCATENATE("&lt;=",INDIRECT(AV180&amp;2))</f>
        <v>&lt;=3,01</v>
      </c>
      <c r="AZ179" s="5">
        <f ca="1">COUNTIF(INDIRECT(AV178&amp;AV176):INDIRECT(AV178&amp;AV177),AY179)</f>
        <v>1</v>
      </c>
      <c r="BA179" s="5">
        <f ca="1">COUNTIFS(INDIRECT(AV178&amp;AV176):INDIRECT(AV178&amp;AV177),AY179,INDIRECT(AV179&amp;AV176):INDIRECT(AV179&amp;AV177),"Iya")</f>
        <v>1</v>
      </c>
      <c r="BB179" s="5">
        <f ca="1">COUNTIFS(INDIRECT(AV178&amp;AV176):INDIRECT(AV178&amp;AV177),AY179,INDIRECT(AV179&amp;AV176):INDIRECT(AV179&amp;AV177),"Tidak")</f>
        <v>0</v>
      </c>
      <c r="BC179" s="6">
        <v>0</v>
      </c>
      <c r="BD179" s="43">
        <f ca="1">BC177-(((AZ179/AZ177)*BC179)+((AZ180/AZ177)*BC180))</f>
        <v>3.1061544612312697E-2</v>
      </c>
    </row>
    <row r="180" spans="48:56" x14ac:dyDescent="0.25">
      <c r="AV180" s="8" t="s">
        <v>41</v>
      </c>
      <c r="AX180" s="5"/>
      <c r="AY180" s="9" t="str">
        <f ca="1">CONCATENATE("&gt;",INDIRECT(AV180&amp;2))</f>
        <v>&gt;3,01</v>
      </c>
      <c r="AZ180" s="5">
        <f ca="1">COUNTIF(INDIRECT(AV178&amp;AV176):INDIRECT(AV178&amp;AV177),AY180)</f>
        <v>14</v>
      </c>
      <c r="BA180" s="5">
        <f ca="1">COUNTIFS(INDIRECT(AV178&amp;AV176):INDIRECT(AV178&amp;AV177),AY180,INDIRECT(AV179&amp;AV176):INDIRECT(AV179&amp;AV177),"Iya")</f>
        <v>10</v>
      </c>
      <c r="BB180" s="5">
        <f ca="1">COUNTIFS(INDIRECT(AV178&amp;AV176):INDIRECT(AV178&amp;AV177),AY180,INDIRECT(AV179&amp;AV176):INDIRECT(AV179&amp;AV177),"Tidak")</f>
        <v>4</v>
      </c>
      <c r="BC180" s="6">
        <f t="shared" ref="BC180:BC193" ca="1" si="72">-(((BA180/AZ180)*IMLOG2(BA180/AZ180))+((BB180/AZ180)*IMLOG2(BB180/AZ180)))</f>
        <v>0.86312056856663</v>
      </c>
      <c r="BD180" s="43"/>
    </row>
    <row r="181" spans="48:56" x14ac:dyDescent="0.25">
      <c r="AV181" s="10">
        <f ca="1">MAX(BD179:BD200)</f>
        <v>3.1061544612312697E-2</v>
      </c>
      <c r="AX181" s="5"/>
      <c r="AY181" s="5" t="str">
        <f ca="1">CONCATENATE("&lt;=",INDIRECT(AV180&amp;4))</f>
        <v>&lt;=3,275</v>
      </c>
      <c r="AZ181" s="5">
        <f ca="1">COUNTIF(INDIRECT(AV178&amp;AV176):INDIRECT(AV178&amp;AV177),AY181)</f>
        <v>3</v>
      </c>
      <c r="BA181" s="5">
        <f ca="1">COUNTIFS(INDIRECT(AV178&amp;AV176):INDIRECT(AV178&amp;AV177),AY181,INDIRECT(AV179&amp;AV176):INDIRECT(AV179&amp;AV177),"Iya")</f>
        <v>2</v>
      </c>
      <c r="BB181" s="5">
        <f ca="1">COUNTIFS(INDIRECT(AV178&amp;AV176):INDIRECT(AV178&amp;AV177),AY181,INDIRECT(AV179&amp;AV176):INDIRECT(AV179&amp;AV177),"Tidak")</f>
        <v>1</v>
      </c>
      <c r="BC181" s="6">
        <f t="shared" ca="1" si="72"/>
        <v>0.91829583405449056</v>
      </c>
      <c r="BD181" s="45">
        <f ca="1">BC177-(((AZ181/AZ177)*BC181)+((AZ182/AZ177)*BC182))</f>
        <v>3.9590755629628216E-3</v>
      </c>
    </row>
    <row r="182" spans="48:56" x14ac:dyDescent="0.25">
      <c r="AX182" s="5"/>
      <c r="AY182" s="5" t="str">
        <f ca="1">CONCATENATE("&gt;",INDIRECT(AV180&amp;4))</f>
        <v>&gt;3,275</v>
      </c>
      <c r="AZ182" s="5">
        <f ca="1">COUNTIF(INDIRECT(AV178&amp;AV176):INDIRECT(AV178&amp;AV177),AY182)</f>
        <v>12</v>
      </c>
      <c r="BA182" s="5">
        <f ca="1">COUNTIFS(INDIRECT(AV178&amp;AV176):INDIRECT(AV178&amp;AV177),AY182,INDIRECT(AV179&amp;AV176):INDIRECT(AV179&amp;AV177),"Iya")</f>
        <v>9</v>
      </c>
      <c r="BB182" s="5">
        <f ca="1">COUNTIFS(INDIRECT(AV178&amp;AV176):INDIRECT(AV178&amp;AV177),AY182,INDIRECT(AV179&amp;AV176):INDIRECT(AV179&amp;AV177),"Tidak")</f>
        <v>3</v>
      </c>
      <c r="BC182" s="6">
        <f t="shared" ca="1" si="72"/>
        <v>0.81127812445913294</v>
      </c>
      <c r="BD182" s="45"/>
    </row>
    <row r="183" spans="48:56" x14ac:dyDescent="0.25">
      <c r="AX183" s="5"/>
      <c r="AY183" s="5" t="str">
        <f ca="1">CONCATENATE("&lt;=",INDIRECT(AV180&amp;6))</f>
        <v>&lt;=3,36</v>
      </c>
      <c r="AZ183" s="5">
        <f ca="1">COUNTIF(INDIRECT(AV178&amp;AV176):INDIRECT(AV178&amp;AV177),AY183)</f>
        <v>5</v>
      </c>
      <c r="BA183" s="5">
        <f ca="1">COUNTIFS(INDIRECT(AV178&amp;AV176):INDIRECT(AV178&amp;AV177),AY183,INDIRECT(AV179&amp;AV176):INDIRECT(AV179&amp;AV177),"Iya")</f>
        <v>4</v>
      </c>
      <c r="BB183" s="5">
        <f ca="1">COUNTIFS(INDIRECT(AV178&amp;AV176):INDIRECT(AV178&amp;AV177),AY183,INDIRECT(AV179&amp;AV176):INDIRECT(AV179&amp;AV177),"Tidak")</f>
        <v>1</v>
      </c>
      <c r="BC183" s="6">
        <f t="shared" ca="1" si="72"/>
        <v>0.72192809488736165</v>
      </c>
      <c r="BD183" s="45">
        <f ca="1">BC177-(((AZ183/AZ177)*BC183)+((AZ184/AZ177)*BC184))</f>
        <v>8.4707774915844247E-3</v>
      </c>
    </row>
    <row r="184" spans="48:56" x14ac:dyDescent="0.25">
      <c r="AX184" s="5"/>
      <c r="AY184" s="5" t="str">
        <f ca="1">CONCATENATE("&gt;",INDIRECT(AV180&amp;6))</f>
        <v>&gt;3,36</v>
      </c>
      <c r="AZ184" s="5">
        <f ca="1">COUNTIF(INDIRECT(AV178&amp;AV176):INDIRECT(AV178&amp;AV177),AY184)</f>
        <v>10</v>
      </c>
      <c r="BA184" s="5">
        <f ca="1">COUNTIFS(INDIRECT(AV178&amp;AV176):INDIRECT(AV178&amp;AV177),AY184,INDIRECT(AV179&amp;AV176):INDIRECT(AV179&amp;AV177),"Iya")</f>
        <v>7</v>
      </c>
      <c r="BB184" s="5">
        <f ca="1">COUNTIFS(INDIRECT(AV178&amp;AV176):INDIRECT(AV178&amp;AV177),AY184,INDIRECT(AV179&amp;AV176):INDIRECT(AV179&amp;AV177),"Tidak")</f>
        <v>3</v>
      </c>
      <c r="BC184" s="6">
        <f t="shared" ca="1" si="72"/>
        <v>0.88129089923069359</v>
      </c>
      <c r="BD184" s="45"/>
    </row>
    <row r="185" spans="48:56" x14ac:dyDescent="0.25">
      <c r="AX185" s="5"/>
      <c r="AY185" s="5" t="str">
        <f ca="1">CONCATENATE("&lt;=",INDIRECT(AV180&amp;8))</f>
        <v>&lt;=3,425</v>
      </c>
      <c r="AZ185" s="5">
        <f ca="1">COUNTIF(INDIRECT(AV178&amp;AV176):INDIRECT(AV178&amp;AV177),AY185)</f>
        <v>7</v>
      </c>
      <c r="BA185" s="5">
        <f ca="1">COUNTIFS(INDIRECT(AV178&amp;AV176):INDIRECT(AV178&amp;AV177),AY185,INDIRECT(AV179&amp;AV176):INDIRECT(AV179&amp;AV177),"Iya")</f>
        <v>5</v>
      </c>
      <c r="BB185" s="5">
        <f ca="1">COUNTIFS(INDIRECT(AV178&amp;AV176):INDIRECT(AV178&amp;AV177),AY185,INDIRECT(AV179&amp;AV176):INDIRECT(AV179&amp;AV177),"Tidak")</f>
        <v>2</v>
      </c>
      <c r="BC185" s="6">
        <f t="shared" ca="1" si="72"/>
        <v>0.86312056856663</v>
      </c>
      <c r="BD185" s="45">
        <f ca="1">BC177-(((AZ185/AZ177)*BC185)+((AZ186/AZ177)*BC186))</f>
        <v>1.1694768985358595E-3</v>
      </c>
    </row>
    <row r="186" spans="48:56" x14ac:dyDescent="0.25">
      <c r="AX186" s="5"/>
      <c r="AY186" s="5" t="str">
        <f ca="1">CONCATENATE("&gt;",INDIRECT(AV180&amp;8))</f>
        <v>&gt;3,425</v>
      </c>
      <c r="AZ186" s="5">
        <f ca="1">COUNTIF(INDIRECT(AV178&amp;AV176):INDIRECT(AV178&amp;AV177),AY186)</f>
        <v>8</v>
      </c>
      <c r="BA186" s="5">
        <f ca="1">COUNTIFS(INDIRECT(AV178&amp;AV176):INDIRECT(AV178&amp;AV177),AY186,INDIRECT(AV179&amp;AV176):INDIRECT(AV179&amp;AV177),"Iya")</f>
        <v>6</v>
      </c>
      <c r="BB186" s="5">
        <f ca="1">COUNTIFS(INDIRECT(AV178&amp;AV176):INDIRECT(AV178&amp;AV177),AY186,INDIRECT(AV179&amp;AV176):INDIRECT(AV179&amp;AV177),"Tidak")</f>
        <v>2</v>
      </c>
      <c r="BC186" s="6">
        <f t="shared" ca="1" si="72"/>
        <v>0.81127812445913294</v>
      </c>
      <c r="BD186" s="45"/>
    </row>
    <row r="187" spans="48:56" x14ac:dyDescent="0.25">
      <c r="AX187" s="5"/>
      <c r="AY187" s="5" t="str">
        <f ca="1">CONCATENATE("&lt;=",INDIRECT(AV180&amp;10))</f>
        <v>&lt;=3,585</v>
      </c>
      <c r="AZ187" s="5">
        <f ca="1">COUNTIF(INDIRECT(AV178&amp;AV176):INDIRECT(AV178&amp;AV177),AY187)</f>
        <v>9</v>
      </c>
      <c r="BA187" s="5">
        <f ca="1">COUNTIFS(INDIRECT(AV178&amp;AV176):INDIRECT(AV178&amp;AV177),AY187,INDIRECT(AV179&amp;AV176):INDIRECT(AV179&amp;AV177),"Iya")</f>
        <v>6</v>
      </c>
      <c r="BB187" s="5">
        <f ca="1">COUNTIFS(INDIRECT(AV178&amp;AV176):INDIRECT(AV178&amp;AV177),AY187,INDIRECT(AV179&amp;AV176):INDIRECT(AV179&amp;AV177),"Tidak")</f>
        <v>3</v>
      </c>
      <c r="BC187" s="6">
        <f t="shared" ca="1" si="72"/>
        <v>0.91829583405449056</v>
      </c>
      <c r="BD187" s="45">
        <f ca="1">BC177-(((AZ187/AZ177)*BC187)+((AZ188/AZ177)*BC188))</f>
        <v>2.5654272849131021E-2</v>
      </c>
    </row>
    <row r="188" spans="48:56" x14ac:dyDescent="0.25">
      <c r="AX188" s="5"/>
      <c r="AY188" s="5" t="str">
        <f ca="1">CONCATENATE("&gt;",INDIRECT(AV180&amp;10))</f>
        <v>&gt;3,585</v>
      </c>
      <c r="AZ188" s="5">
        <f ca="1">COUNTIF(INDIRECT(AV178&amp;AV176):INDIRECT(AV178&amp;AV177),AY188)</f>
        <v>6</v>
      </c>
      <c r="BA188" s="5">
        <f ca="1">COUNTIFS(INDIRECT(AV178&amp;AV176):INDIRECT(AV178&amp;AV177),AY188,INDIRECT(AV179&amp;AV176):INDIRECT(AV179&amp;AV177),"Iya")</f>
        <v>5</v>
      </c>
      <c r="BB188" s="5">
        <f ca="1">COUNTIFS(INDIRECT(AV178&amp;AV176):INDIRECT(AV178&amp;AV177),AY188,INDIRECT(AV179&amp;AV176):INDIRECT(AV179&amp;AV177),"Tidak")</f>
        <v>1</v>
      </c>
      <c r="BC188" s="6">
        <f t="shared" ca="1" si="72"/>
        <v>0.650022421648355</v>
      </c>
      <c r="BD188" s="45"/>
    </row>
    <row r="189" spans="48:56" x14ac:dyDescent="0.25">
      <c r="AX189" s="5"/>
      <c r="AY189" s="5" t="str">
        <f ca="1">CONCATENATE("&lt;=",INDIRECT(AV180&amp;12))</f>
        <v>&lt;=3,715</v>
      </c>
      <c r="AZ189" s="5">
        <f ca="1">COUNTIF(INDIRECT(AV178&amp;AV176):INDIRECT(AV178&amp;AV177),AY189)</f>
        <v>11</v>
      </c>
      <c r="BA189" s="5">
        <f ca="1">COUNTIFS(INDIRECT(AV178&amp;AV176):INDIRECT(AV178&amp;AV177),AY189,INDIRECT(AV179&amp;AV176):INDIRECT(AV179&amp;AV177),"Iya")</f>
        <v>8</v>
      </c>
      <c r="BB189" s="5">
        <f ca="1">COUNTIFS(INDIRECT(AV178&amp;AV176):INDIRECT(AV178&amp;AV177),AY189,INDIRECT(AV179&amp;AV176):INDIRECT(AV179&amp;AV177),"Tidak")</f>
        <v>3</v>
      </c>
      <c r="BC189" s="6">
        <f t="shared" ca="1" si="72"/>
        <v>0.84535093662243588</v>
      </c>
      <c r="BD189" s="45">
        <f ca="1">BC177-(((AZ189/AZ177)*BC189)+((AZ190/AZ177)*BC190))</f>
        <v>3.7588856227888101E-4</v>
      </c>
    </row>
    <row r="190" spans="48:56" x14ac:dyDescent="0.25">
      <c r="AX190" s="5"/>
      <c r="AY190" s="5" t="str">
        <f ca="1">CONCATENATE("&gt;",INDIRECT(AV180&amp;12))</f>
        <v>&gt;3,715</v>
      </c>
      <c r="AZ190" s="5">
        <f ca="1">COUNTIF(INDIRECT(AV178&amp;AV176):INDIRECT(AV178&amp;AV177),AY190)</f>
        <v>4</v>
      </c>
      <c r="BA190" s="5">
        <f ca="1">COUNTIFS(INDIRECT(AV178&amp;AV176):INDIRECT(AV178&amp;AV177),AY190,INDIRECT(AV179&amp;AV176):INDIRECT(AV179&amp;AV177),"Iya")</f>
        <v>3</v>
      </c>
      <c r="BB190" s="5">
        <f ca="1">COUNTIFS(INDIRECT(AV178&amp;AV176):INDIRECT(AV178&amp;AV177),AY190,INDIRECT(AV179&amp;AV176):INDIRECT(AV179&amp;AV177),"Tidak")</f>
        <v>1</v>
      </c>
      <c r="BC190" s="6">
        <f t="shared" ca="1" si="72"/>
        <v>0.81127812445913294</v>
      </c>
      <c r="BD190" s="45"/>
    </row>
    <row r="191" spans="48:56" x14ac:dyDescent="0.25">
      <c r="AX191" s="5"/>
      <c r="AY191" s="5" t="str">
        <f ca="1">CONCATENATE("&lt;=",INDIRECT(AV180&amp;14))</f>
        <v>&lt;=3,755</v>
      </c>
      <c r="AZ191" s="5">
        <f ca="1">COUNTIF(INDIRECT(AV178&amp;AV176):INDIRECT(AV178&amp;AV177),AY191)</f>
        <v>13</v>
      </c>
      <c r="BA191" s="5">
        <f ca="1">COUNTIFS(INDIRECT(AV178&amp;AV176):INDIRECT(AV178&amp;AV177),AY191,INDIRECT(AV179&amp;AV176):INDIRECT(AV179&amp;AV177),"Iya")</f>
        <v>10</v>
      </c>
      <c r="BB191" s="5">
        <f ca="1">COUNTIFS(INDIRECT(AV178&amp;AV176):INDIRECT(AV178&amp;AV177),AY191,INDIRECT(AV179&amp;AV176):INDIRECT(AV179&amp;AV177),"Tidak")</f>
        <v>3</v>
      </c>
      <c r="BC191" s="6">
        <f t="shared" ca="1" si="72"/>
        <v>0.77934983729208618</v>
      </c>
      <c r="BD191" s="45">
        <f ca="1">BC177-(((AZ191/AZ177)*BC191)+((AZ192/AZ177)*BC192))</f>
        <v>2.7870882954692644E-2</v>
      </c>
    </row>
    <row r="192" spans="48:56" x14ac:dyDescent="0.25">
      <c r="AX192" s="5"/>
      <c r="AY192" s="5" t="str">
        <f ca="1">CONCATENATE("&gt;",INDIRECT(AV180&amp;14))</f>
        <v>&gt;3,755</v>
      </c>
      <c r="AZ192" s="5">
        <f ca="1">COUNTIF(INDIRECT(AV178&amp;AV176):INDIRECT(AV178&amp;AV177),AY192)</f>
        <v>2</v>
      </c>
      <c r="BA192" s="5">
        <f ca="1">COUNTIFS(INDIRECT(AV178&amp;AV176):INDIRECT(AV178&amp;AV177),AY192,INDIRECT(AV179&amp;AV176):INDIRECT(AV179&amp;AV177),"Iya")</f>
        <v>1</v>
      </c>
      <c r="BB192" s="5">
        <f ca="1">COUNTIFS(INDIRECT(AV178&amp;AV176):INDIRECT(AV178&amp;AV177),AY192,INDIRECT(AV179&amp;AV176):INDIRECT(AV179&amp;AV177),"Tidak")</f>
        <v>1</v>
      </c>
      <c r="BC192" s="6">
        <f t="shared" ca="1" si="72"/>
        <v>1</v>
      </c>
      <c r="BD192" s="45"/>
    </row>
    <row r="193" spans="48:56" x14ac:dyDescent="0.25">
      <c r="AX193" s="5"/>
      <c r="AY193" s="14" t="str">
        <f ca="1">CONCATENATE("&lt;=",INDIRECT(AV180&amp;16))</f>
        <v>&lt;=3,85</v>
      </c>
      <c r="AZ193" s="14">
        <f ca="1">COUNTIF(INDIRECT(AV178&amp;AV176):INDIRECT(AV178&amp;AV177),AY193)</f>
        <v>15</v>
      </c>
      <c r="BA193" s="14">
        <f ca="1">COUNTIFS(INDIRECT(AV178&amp;AV176):INDIRECT(AV178&amp;AV177),AY193,INDIRECT(AV179&amp;AV176):INDIRECT(AV179&amp;AV177),"Iya")</f>
        <v>11</v>
      </c>
      <c r="BB193" s="14">
        <f ca="1">COUNTIFS(INDIRECT(AV178&amp;AV176):INDIRECT(AV178&amp;AV177),AY193,INDIRECT(AV179&amp;AV176):INDIRECT(AV179&amp;AV177),"Tidak")</f>
        <v>4</v>
      </c>
      <c r="BC193" s="6">
        <f t="shared" ca="1" si="72"/>
        <v>0.83664074194116733</v>
      </c>
      <c r="BD193" s="49">
        <f ca="1">BC177-(((AZ193/AZ177)*BC193)+((AZ194/AZ177)*BC194))</f>
        <v>0</v>
      </c>
    </row>
    <row r="194" spans="48:56" x14ac:dyDescent="0.25">
      <c r="AX194" s="5"/>
      <c r="AY194" s="14" t="str">
        <f ca="1">CONCATENATE("&gt;",INDIRECT(AV180&amp;16))</f>
        <v>&gt;3,85</v>
      </c>
      <c r="AZ194" s="14">
        <f ca="1">COUNTIF(INDIRECT(AV178&amp;AV176):INDIRECT(AV178&amp;AV177),AY194)</f>
        <v>0</v>
      </c>
      <c r="BA194" s="14">
        <f ca="1">COUNTIFS(INDIRECT(AV178&amp;AV176):INDIRECT(AV178&amp;AV177),AY194,INDIRECT(AV179&amp;AV176):INDIRECT(AV179&amp;AV177),"Iya")</f>
        <v>0</v>
      </c>
      <c r="BB194" s="14">
        <f ca="1">COUNTIFS(INDIRECT(AV178&amp;AV176):INDIRECT(AV178&amp;AV177),AY194,INDIRECT(AV179&amp;AV176):INDIRECT(AV179&amp;AV177),"Tidak")</f>
        <v>0</v>
      </c>
      <c r="BC194" s="6">
        <v>0</v>
      </c>
      <c r="BD194" s="49"/>
    </row>
    <row r="195" spans="48:56" hidden="1" x14ac:dyDescent="0.25">
      <c r="AX195" s="5"/>
      <c r="AY195" s="5"/>
      <c r="AZ195" s="5"/>
      <c r="BA195" s="5"/>
      <c r="BB195" s="5"/>
      <c r="BC195" s="6"/>
      <c r="BD195" s="45"/>
    </row>
    <row r="196" spans="48:56" hidden="1" x14ac:dyDescent="0.25">
      <c r="AX196" s="5"/>
      <c r="AY196" s="5"/>
      <c r="AZ196" s="5"/>
      <c r="BA196" s="5"/>
      <c r="BB196" s="5"/>
      <c r="BC196" s="6"/>
      <c r="BD196" s="45"/>
    </row>
    <row r="197" spans="48:56" hidden="1" x14ac:dyDescent="0.25">
      <c r="AX197" s="5"/>
      <c r="AY197" s="5"/>
      <c r="AZ197" s="5"/>
      <c r="BA197" s="5"/>
      <c r="BB197" s="5"/>
      <c r="BC197" s="6"/>
      <c r="BD197" s="45"/>
    </row>
    <row r="198" spans="48:56" hidden="1" x14ac:dyDescent="0.25">
      <c r="AX198" s="5"/>
      <c r="AY198" s="5"/>
      <c r="AZ198" s="5"/>
      <c r="BA198" s="5"/>
      <c r="BB198" s="5"/>
      <c r="BC198" s="6"/>
      <c r="BD198" s="45"/>
    </row>
    <row r="199" spans="48:56" hidden="1" x14ac:dyDescent="0.25">
      <c r="AX199" s="5"/>
      <c r="AY199" s="5"/>
      <c r="AZ199" s="5"/>
      <c r="BA199" s="5"/>
      <c r="BB199" s="5"/>
      <c r="BC199" s="6"/>
      <c r="BD199" s="45"/>
    </row>
    <row r="200" spans="48:56" hidden="1" x14ac:dyDescent="0.25">
      <c r="AX200" s="5"/>
      <c r="AY200" s="5"/>
      <c r="AZ200" s="5"/>
      <c r="BA200" s="5"/>
      <c r="BB200" s="5"/>
      <c r="BC200" s="6"/>
      <c r="BD200" s="45"/>
    </row>
    <row r="201" spans="48:56" x14ac:dyDescent="0.25">
      <c r="AV201" s="8">
        <f>AV176</f>
        <v>2</v>
      </c>
      <c r="AW201" s="3" t="s">
        <v>37</v>
      </c>
      <c r="AX201" s="3"/>
      <c r="AY201" s="3"/>
      <c r="AZ201" s="3" t="s">
        <v>16</v>
      </c>
      <c r="BA201" s="3" t="s">
        <v>17</v>
      </c>
      <c r="BB201" s="3" t="s">
        <v>18</v>
      </c>
      <c r="BC201" s="3" t="s">
        <v>19</v>
      </c>
      <c r="BD201" s="3" t="s">
        <v>20</v>
      </c>
    </row>
    <row r="202" spans="48:56" x14ac:dyDescent="0.25">
      <c r="AV202" s="8">
        <f>AV177</f>
        <v>16</v>
      </c>
      <c r="AW202">
        <f>AW177+1</f>
        <v>9</v>
      </c>
      <c r="AX202" s="5" t="s">
        <v>21</v>
      </c>
      <c r="AY202" s="5"/>
      <c r="AZ202" s="5">
        <f ca="1">COUNTA(INDIRECT(AV203&amp;AV201):INDIRECT(AV203&amp;AV202))</f>
        <v>15</v>
      </c>
      <c r="BA202" s="5">
        <f ca="1">COUNTIF(INDIRECT(AV204&amp;AV201):INDIRECT(AV204&amp;AV202),"Iya")</f>
        <v>11</v>
      </c>
      <c r="BB202" s="5">
        <f ca="1">COUNTIF(INDIRECT(AV204&amp;AV201):INDIRECT(AV204&amp;AV202),"Tidak")</f>
        <v>4</v>
      </c>
      <c r="BC202" s="6">
        <f ca="1">-(((BA202/AZ202)*IMLOG2(BA202/AZ202))+((BB202/AZ202)*IMLOG2(BB202/AZ202)))</f>
        <v>0.83664074194116733</v>
      </c>
      <c r="BD202" s="5"/>
    </row>
    <row r="203" spans="48:56" x14ac:dyDescent="0.25">
      <c r="AV203" s="8" t="s">
        <v>42</v>
      </c>
      <c r="AX203" s="9" t="str">
        <f ca="1">INDIRECT(AV203&amp;1)</f>
        <v>Penghasilan Orang Tua</v>
      </c>
      <c r="AY203" s="5"/>
      <c r="AZ203" s="5"/>
      <c r="BA203" s="5"/>
      <c r="BB203" s="5"/>
      <c r="BC203" s="6"/>
      <c r="BD203" s="6"/>
    </row>
    <row r="204" spans="48:56" x14ac:dyDescent="0.25">
      <c r="AV204" s="8" t="s">
        <v>43</v>
      </c>
      <c r="AX204" s="5"/>
      <c r="AY204" s="5" t="str">
        <f ca="1">CONCATENATE("&lt;=",INDIRECT(AV205&amp;2))</f>
        <v>&lt;=600000</v>
      </c>
      <c r="AZ204" s="5">
        <f ca="1">COUNTIF(INDIRECT(AV203&amp;AV201):INDIRECT(AV203&amp;AV202),AY204)</f>
        <v>1</v>
      </c>
      <c r="BA204" s="5">
        <f ca="1">COUNTIFS(INDIRECT(AV203&amp;AV201):INDIRECT(AV203&amp;AV202),AY204,INDIRECT(AV204&amp;AV201):INDIRECT(AV204&amp;AV202),"Iya")</f>
        <v>1</v>
      </c>
      <c r="BB204" s="5">
        <f ca="1">COUNTIFS(INDIRECT(AV203&amp;AV201):INDIRECT(AV203&amp;AV202),AY204,INDIRECT(AV204&amp;AV201):INDIRECT(AV204&amp;AV202),"Tidak")</f>
        <v>0</v>
      </c>
      <c r="BC204" s="6">
        <v>0</v>
      </c>
      <c r="BD204" s="45">
        <f ca="1">BC202-(((AZ204/AZ202)*BC204)+((AZ205/AZ202)*BC205))</f>
        <v>3.1061544612312697E-2</v>
      </c>
    </row>
    <row r="205" spans="48:56" x14ac:dyDescent="0.25">
      <c r="AV205" s="8" t="s">
        <v>44</v>
      </c>
      <c r="AX205" s="5"/>
      <c r="AY205" s="5" t="str">
        <f ca="1">CONCATENATE("&gt;",INDIRECT(AV205&amp;2))</f>
        <v>&gt;600000</v>
      </c>
      <c r="AZ205" s="5">
        <f ca="1">COUNTIF(INDIRECT(AV203&amp;AV201):INDIRECT(AV203&amp;AV202),AY205)</f>
        <v>14</v>
      </c>
      <c r="BA205" s="5">
        <f ca="1">COUNTIFS(INDIRECT(AV203&amp;AV201):INDIRECT(AV203&amp;AV202),AY205,INDIRECT(AV204&amp;AV201):INDIRECT(AV204&amp;AV202),"Iya")</f>
        <v>10</v>
      </c>
      <c r="BB205" s="5">
        <f ca="1">COUNTIFS(INDIRECT(AV203&amp;AV201):INDIRECT(AV203&amp;AV202),AY205,INDIRECT(AV204&amp;AV201):INDIRECT(AV204&amp;AV202),"Tidak")</f>
        <v>4</v>
      </c>
      <c r="BC205" s="6">
        <f t="shared" ref="BC205:BC218" ca="1" si="73">-(((BA205/AZ205)*IMLOG2(BA205/AZ205))+((BB205/AZ205)*IMLOG2(BB205/AZ205)))</f>
        <v>0.86312056856663</v>
      </c>
      <c r="BD205" s="45"/>
    </row>
    <row r="206" spans="48:56" x14ac:dyDescent="0.25">
      <c r="AV206" s="10">
        <f ca="1">MAX(BD204:BD225)</f>
        <v>0.37686761179184958</v>
      </c>
      <c r="AX206" s="5"/>
      <c r="AY206" s="5" t="str">
        <f ca="1">CONCATENATE("&lt;=",INDIRECT(AV205&amp;4))</f>
        <v>&lt;=800000</v>
      </c>
      <c r="AZ206" s="5">
        <f ca="1">COUNTIF(INDIRECT(AV203&amp;AV201):INDIRECT(AV203&amp;AV202),AY206)</f>
        <v>4</v>
      </c>
      <c r="BA206" s="5">
        <f ca="1">COUNTIFS(INDIRECT(AV203&amp;AV201):INDIRECT(AV203&amp;AV202),AY206,INDIRECT(AV204&amp;AV201):INDIRECT(AV204&amp;AV202),"Iya")</f>
        <v>1</v>
      </c>
      <c r="BB206" s="5">
        <f ca="1">COUNTIFS(INDIRECT(AV203&amp;AV201):INDIRECT(AV203&amp;AV202),AY206,INDIRECT(AV204&amp;AV201):INDIRECT(AV204&amp;AV202),"Tidak")</f>
        <v>3</v>
      </c>
      <c r="BC206" s="6">
        <f t="shared" ca="1" si="73"/>
        <v>0.81127812445913294</v>
      </c>
      <c r="BD206" s="45">
        <f ca="1">BC202-(((AZ206/AZ202)*BC206)+((AZ207/AZ202)*BC207))</f>
        <v>0.29800211834295531</v>
      </c>
    </row>
    <row r="207" spans="48:56" x14ac:dyDescent="0.25">
      <c r="AX207" s="5"/>
      <c r="AY207" s="5" t="str">
        <f ca="1">CONCATENATE("&gt;",INDIRECT(AV205&amp;4))</f>
        <v>&gt;800000</v>
      </c>
      <c r="AZ207" s="5">
        <f ca="1">COUNTIF(INDIRECT(AV203&amp;AV201):INDIRECT(AV203&amp;AV202),AY207)</f>
        <v>11</v>
      </c>
      <c r="BA207" s="5">
        <f ca="1">COUNTIFS(INDIRECT(AV203&amp;AV201):INDIRECT(AV203&amp;AV202),AY207,INDIRECT(AV204&amp;AV201):INDIRECT(AV204&amp;AV202),"Iya")</f>
        <v>10</v>
      </c>
      <c r="BB207" s="5">
        <f ca="1">COUNTIFS(INDIRECT(AV203&amp;AV201):INDIRECT(AV203&amp;AV202),AY207,INDIRECT(AV204&amp;AV201):INDIRECT(AV204&amp;AV202),"Tidak")</f>
        <v>1</v>
      </c>
      <c r="BC207" s="6">
        <f t="shared" ca="1" si="73"/>
        <v>0.43949698692151362</v>
      </c>
      <c r="BD207" s="45"/>
    </row>
    <row r="208" spans="48:56" x14ac:dyDescent="0.25">
      <c r="AX208" s="5"/>
      <c r="AY208" s="5" t="str">
        <f ca="1">CONCATENATE("&lt;=",INDIRECT(AV205&amp;6))</f>
        <v>&lt;=1000000</v>
      </c>
      <c r="AZ208" s="5">
        <f ca="1">COUNTIF(INDIRECT(AV203&amp;AV201):INDIRECT(AV203&amp;AV202),AY208)</f>
        <v>7</v>
      </c>
      <c r="BA208" s="5">
        <f ca="1">COUNTIFS(INDIRECT(AV203&amp;AV201):INDIRECT(AV203&amp;AV202),AY208,INDIRECT(AV204&amp;AV201):INDIRECT(AV204&amp;AV202),"Iya")</f>
        <v>3</v>
      </c>
      <c r="BB208" s="5">
        <f ca="1">COUNTIFS(INDIRECT(AV203&amp;AV201):INDIRECT(AV203&amp;AV202),AY208,INDIRECT(AV204&amp;AV201):INDIRECT(AV204&amp;AV202),"Tidak")</f>
        <v>4</v>
      </c>
      <c r="BC208" s="6">
        <f t="shared" ca="1" si="73"/>
        <v>0.9852281360342523</v>
      </c>
      <c r="BD208" s="45">
        <f ca="1">BC202-(((AZ208/AZ202)*BC208)+((AZ209/AZ202)*BC209))</f>
        <v>0.37686761179184958</v>
      </c>
    </row>
    <row r="209" spans="50:56" x14ac:dyDescent="0.25">
      <c r="AX209" s="5"/>
      <c r="AY209" s="5" t="str">
        <f ca="1">CONCATENATE("&gt;",INDIRECT(AV205&amp;6))</f>
        <v>&gt;1000000</v>
      </c>
      <c r="AZ209" s="5">
        <f ca="1">COUNTIF(INDIRECT(AV203&amp;AV201):INDIRECT(AV203&amp;AV202),AY209)</f>
        <v>8</v>
      </c>
      <c r="BA209" s="5">
        <f ca="1">COUNTIFS(INDIRECT(AV203&amp;AV201):INDIRECT(AV203&amp;AV202),AY209,INDIRECT(AV204&amp;AV201):INDIRECT(AV204&amp;AV202),"Iya")</f>
        <v>8</v>
      </c>
      <c r="BB209" s="5">
        <f ca="1">COUNTIFS(INDIRECT(AV203&amp;AV201):INDIRECT(AV203&amp;AV202),AY209,INDIRECT(AV204&amp;AV201):INDIRECT(AV204&amp;AV202),"Tidak")</f>
        <v>0</v>
      </c>
      <c r="BC209" s="6">
        <v>0</v>
      </c>
      <c r="BD209" s="45"/>
    </row>
    <row r="210" spans="50:56" x14ac:dyDescent="0.25">
      <c r="AX210" s="5"/>
      <c r="AY210" s="9" t="str">
        <f ca="1">CONCATENATE("&lt;=",INDIRECT(AV205&amp;8))</f>
        <v>&lt;=1100000</v>
      </c>
      <c r="AZ210" s="5">
        <f ca="1">COUNTIF(INDIRECT(AV203&amp;AV201):INDIRECT(AV203&amp;AV202),AY210)</f>
        <v>7</v>
      </c>
      <c r="BA210" s="5">
        <f ca="1">COUNTIFS(INDIRECT(AV203&amp;AV201):INDIRECT(AV203&amp;AV202),AY210,INDIRECT(AV204&amp;AV201):INDIRECT(AV204&amp;AV202),"Iya")</f>
        <v>3</v>
      </c>
      <c r="BB210" s="5">
        <f ca="1">COUNTIFS(INDIRECT(AV203&amp;AV201):INDIRECT(AV203&amp;AV202),AY210,INDIRECT(AV204&amp;AV201):INDIRECT(AV204&amp;AV202),"Tidak")</f>
        <v>4</v>
      </c>
      <c r="BC210" s="6">
        <f t="shared" ca="1" si="73"/>
        <v>0.9852281360342523</v>
      </c>
      <c r="BD210" s="43">
        <f ca="1">BC202-(((AZ210/AZ202)*BC210)+((AZ211/AZ202)*BC211))</f>
        <v>0.37686761179184958</v>
      </c>
    </row>
    <row r="211" spans="50:56" x14ac:dyDescent="0.25">
      <c r="AX211" s="5"/>
      <c r="AY211" s="9" t="str">
        <f ca="1">CONCATENATE("&gt;",INDIRECT(AV205&amp;8))</f>
        <v>&gt;1100000</v>
      </c>
      <c r="AZ211" s="5">
        <f ca="1">COUNTIF(INDIRECT(AV203&amp;AV201):INDIRECT(AV203&amp;AV202),AY211)</f>
        <v>8</v>
      </c>
      <c r="BA211" s="5">
        <f ca="1">COUNTIFS(INDIRECT(AV203&amp;AV201):INDIRECT(AV203&amp;AV202),AY211,INDIRECT(AV204&amp;AV201):INDIRECT(AV204&amp;AV202),"Iya")</f>
        <v>8</v>
      </c>
      <c r="BB211" s="5">
        <f ca="1">COUNTIFS(INDIRECT(AV203&amp;AV201):INDIRECT(AV203&amp;AV202),AY211,INDIRECT(AV204&amp;AV201):INDIRECT(AV204&amp;AV202),"Tidak")</f>
        <v>0</v>
      </c>
      <c r="BC211" s="6">
        <v>0</v>
      </c>
      <c r="BD211" s="43"/>
    </row>
    <row r="212" spans="50:56" x14ac:dyDescent="0.25">
      <c r="AX212" s="5"/>
      <c r="AY212" s="5" t="str">
        <f ca="1">CONCATENATE("&lt;=",INDIRECT(AV205&amp;10))</f>
        <v>&lt;=1200000</v>
      </c>
      <c r="AZ212" s="5">
        <f ca="1">COUNTIF(INDIRECT(AV203&amp;AV201):INDIRECT(AV203&amp;AV202),AY212)</f>
        <v>11</v>
      </c>
      <c r="BA212" s="5">
        <f ca="1">COUNTIFS(INDIRECT(AV203&amp;AV201):INDIRECT(AV203&amp;AV202),AY212,INDIRECT(AV204&amp;AV201):INDIRECT(AV204&amp;AV202),"Iya")</f>
        <v>7</v>
      </c>
      <c r="BB212" s="5">
        <f ca="1">COUNTIFS(INDIRECT(AV203&amp;AV201):INDIRECT(AV203&amp;AV202),AY212,INDIRECT(AV204&amp;AV201):INDIRECT(AV204&amp;AV202),"Tidak")</f>
        <v>4</v>
      </c>
      <c r="BC212" s="6">
        <f t="shared" ca="1" si="73"/>
        <v>0.9456603046006411</v>
      </c>
      <c r="BD212" s="45">
        <f ca="1">BC202-(((AZ212/AZ202)*BC212)+((AZ213/AZ202)*BC213))</f>
        <v>0.14315651856736389</v>
      </c>
    </row>
    <row r="213" spans="50:56" x14ac:dyDescent="0.25">
      <c r="AX213" s="5"/>
      <c r="AY213" s="5" t="str">
        <f ca="1">CONCATENATE("&gt;",INDIRECT(AV205&amp;10))</f>
        <v>&gt;1200000</v>
      </c>
      <c r="AZ213" s="5">
        <f ca="1">COUNTIF(INDIRECT(AV203&amp;AV201):INDIRECT(AV203&amp;AV202),AY213)</f>
        <v>4</v>
      </c>
      <c r="BA213" s="5">
        <f ca="1">COUNTIFS(INDIRECT(AV203&amp;AV201):INDIRECT(AV203&amp;AV202),AY213,INDIRECT(AV204&amp;AV201):INDIRECT(AV204&amp;AV202),"Iya")</f>
        <v>4</v>
      </c>
      <c r="BB213" s="5">
        <f ca="1">COUNTIFS(INDIRECT(AV203&amp;AV201):INDIRECT(AV203&amp;AV202),AY213,INDIRECT(AV204&amp;AV201):INDIRECT(AV204&amp;AV202),"Tidak")</f>
        <v>0</v>
      </c>
      <c r="BC213" s="6">
        <v>0</v>
      </c>
      <c r="BD213" s="45"/>
    </row>
    <row r="214" spans="50:56" x14ac:dyDescent="0.25">
      <c r="AX214" s="5"/>
      <c r="AY214" s="5" t="str">
        <f ca="1">CONCATENATE("&lt;=",INDIRECT(AV205&amp;12))</f>
        <v>&lt;=1350000</v>
      </c>
      <c r="AZ214" s="5">
        <f ca="1">COUNTIF(INDIRECT(AV203&amp;AV201):INDIRECT(AV203&amp;AV202),AY214)</f>
        <v>11</v>
      </c>
      <c r="BA214" s="5">
        <f ca="1">COUNTIFS(INDIRECT(AV203&amp;AV201):INDIRECT(AV203&amp;AV202),AY214,INDIRECT(AV204&amp;AV201):INDIRECT(AV204&amp;AV202),"Iya")</f>
        <v>7</v>
      </c>
      <c r="BB214" s="5">
        <f ca="1">COUNTIFS(INDIRECT(AV203&amp;AV201):INDIRECT(AV203&amp;AV202),AY214,INDIRECT(AV204&amp;AV201):INDIRECT(AV204&amp;AV202),"Tidak")</f>
        <v>4</v>
      </c>
      <c r="BC214" s="6">
        <f t="shared" ca="1" si="73"/>
        <v>0.9456603046006411</v>
      </c>
      <c r="BD214" s="45">
        <f ca="1">BC202-(((AZ214/AZ202)*BC214)+((AZ215/AZ202)*BC215))</f>
        <v>0.14315651856736389</v>
      </c>
    </row>
    <row r="215" spans="50:56" x14ac:dyDescent="0.25">
      <c r="AX215" s="5"/>
      <c r="AY215" s="5" t="str">
        <f ca="1">CONCATENATE("&gt;",INDIRECT(AV205&amp;12))</f>
        <v>&gt;1350000</v>
      </c>
      <c r="AZ215" s="5">
        <f ca="1">COUNTIF(INDIRECT(AV203&amp;AV201):INDIRECT(AV203&amp;AV202),AY215)</f>
        <v>4</v>
      </c>
      <c r="BA215" s="5">
        <f ca="1">COUNTIFS(INDIRECT(AV203&amp;AV201):INDIRECT(AV203&amp;AV202),AY215,INDIRECT(AV204&amp;AV201):INDIRECT(AV204&amp;AV202),"Iya")</f>
        <v>4</v>
      </c>
      <c r="BB215" s="5">
        <f ca="1">COUNTIFS(INDIRECT(AV203&amp;AV201):INDIRECT(AV203&amp;AV202),AY215,INDIRECT(AV204&amp;AV201):INDIRECT(AV204&amp;AV202),"Tidak")</f>
        <v>0</v>
      </c>
      <c r="BC215" s="6">
        <v>0</v>
      </c>
      <c r="BD215" s="45"/>
    </row>
    <row r="216" spans="50:56" x14ac:dyDescent="0.25">
      <c r="AX216" s="5"/>
      <c r="AY216" s="5" t="str">
        <f ca="1">CONCATENATE("&lt;=",INDIRECT(AV205&amp;14))</f>
        <v>&lt;=2250000</v>
      </c>
      <c r="AZ216" s="5">
        <f ca="1">COUNTIF(INDIRECT(AV203&amp;AV201):INDIRECT(AV203&amp;AV202),AY216)</f>
        <v>13</v>
      </c>
      <c r="BA216" s="5">
        <f ca="1">COUNTIFS(INDIRECT(AV203&amp;AV201):INDIRECT(AV203&amp;AV202),AY216,INDIRECT(AV204&amp;AV201):INDIRECT(AV204&amp;AV202),"Iya")</f>
        <v>9</v>
      </c>
      <c r="BB216" s="5">
        <f ca="1">COUNTIFS(INDIRECT(AV203&amp;AV201):INDIRECT(AV203&amp;AV202),AY216,INDIRECT(AV204&amp;AV201):INDIRECT(AV204&amp;AV202),"Tidak")</f>
        <v>4</v>
      </c>
      <c r="BC216" s="6">
        <f t="shared" ca="1" si="73"/>
        <v>0.89049164021949079</v>
      </c>
      <c r="BD216" s="45">
        <f ca="1">BC202-(((AZ216/AZ202)*BC216)+((AZ217/AZ202)*BC217))</f>
        <v>6.4881320417608634E-2</v>
      </c>
    </row>
    <row r="217" spans="50:56" x14ac:dyDescent="0.25">
      <c r="AX217" s="5"/>
      <c r="AY217" s="5" t="str">
        <f ca="1">CONCATENATE("&gt;",INDIRECT(AV205&amp;14))</f>
        <v>&gt;2250000</v>
      </c>
      <c r="AZ217" s="5">
        <f ca="1">COUNTIF(INDIRECT(AV203&amp;AV201):INDIRECT(AV203&amp;AV202),AY217)</f>
        <v>2</v>
      </c>
      <c r="BA217" s="5">
        <f ca="1">COUNTIFS(INDIRECT(AV203&amp;AV201):INDIRECT(AV203&amp;AV202),AY217,INDIRECT(AV204&amp;AV201):INDIRECT(AV204&amp;AV202),"Iya")</f>
        <v>2</v>
      </c>
      <c r="BB217" s="5">
        <f ca="1">COUNTIFS(INDIRECT(AV203&amp;AV201):INDIRECT(AV203&amp;AV202),AY217,INDIRECT(AV204&amp;AV201):INDIRECT(AV204&amp;AV202),"Tidak")</f>
        <v>0</v>
      </c>
      <c r="BC217" s="6">
        <v>0</v>
      </c>
      <c r="BD217" s="45"/>
    </row>
    <row r="218" spans="50:56" x14ac:dyDescent="0.25">
      <c r="AX218" s="5"/>
      <c r="AY218" s="14" t="str">
        <f ca="1">CONCATENATE("&lt;=",INDIRECT(AV205&amp;16))</f>
        <v>&lt;=2700000</v>
      </c>
      <c r="AZ218" s="14">
        <f ca="1">COUNTIF(INDIRECT(AV203&amp;AV201):INDIRECT(AV203&amp;AV202),AY218)</f>
        <v>15</v>
      </c>
      <c r="BA218" s="14">
        <f ca="1">COUNTIFS(INDIRECT(AV203&amp;AV201):INDIRECT(AV203&amp;AV202),AY218,INDIRECT(AV204&amp;AV201):INDIRECT(AV204&amp;AV202),"Iya")</f>
        <v>11</v>
      </c>
      <c r="BB218" s="14">
        <f ca="1">COUNTIFS(INDIRECT(AV203&amp;AV201):INDIRECT(AV203&amp;AV202),AY218,INDIRECT(AV204&amp;AV201):INDIRECT(AV204&amp;AV202),"Tidak")</f>
        <v>4</v>
      </c>
      <c r="BC218" s="6">
        <f t="shared" ca="1" si="73"/>
        <v>0.83664074194116733</v>
      </c>
      <c r="BD218" s="49">
        <f ca="1">BC202-(((AZ218/AZ202)*BC218)+((AZ219/AZ202)*BC219))</f>
        <v>0</v>
      </c>
    </row>
    <row r="219" spans="50:56" x14ac:dyDescent="0.25">
      <c r="AX219" s="5"/>
      <c r="AY219" s="14" t="str">
        <f ca="1">CONCATENATE("&gt;",INDIRECT(AV205&amp;16))</f>
        <v>&gt;2700000</v>
      </c>
      <c r="AZ219" s="14">
        <f ca="1">COUNTIF(INDIRECT(AV203&amp;AV201):INDIRECT(AV203&amp;AV202),AY219)</f>
        <v>0</v>
      </c>
      <c r="BA219" s="14">
        <f ca="1">COUNTIFS(INDIRECT(AV203&amp;AV201):INDIRECT(AV203&amp;AV202),AY219,INDIRECT(AV204&amp;AV201):INDIRECT(AV204&amp;AV202),"Iya")</f>
        <v>0</v>
      </c>
      <c r="BB219" s="14">
        <f ca="1">COUNTIFS(INDIRECT(AV203&amp;AV201):INDIRECT(AV203&amp;AV202),AY219,INDIRECT(AV204&amp;AV201):INDIRECT(AV204&amp;AV202),"Tidak")</f>
        <v>0</v>
      </c>
      <c r="BC219" s="6">
        <v>0</v>
      </c>
      <c r="BD219" s="49"/>
    </row>
    <row r="220" spans="50:56" hidden="1" x14ac:dyDescent="0.25">
      <c r="AX220" s="5"/>
      <c r="AY220" s="5"/>
      <c r="AZ220" s="5"/>
      <c r="BA220" s="5"/>
      <c r="BB220" s="5"/>
      <c r="BC220" s="6"/>
      <c r="BD220" s="45"/>
    </row>
    <row r="221" spans="50:56" hidden="1" x14ac:dyDescent="0.25">
      <c r="AX221" s="5"/>
      <c r="AY221" s="5"/>
      <c r="AZ221" s="5"/>
      <c r="BA221" s="5"/>
      <c r="BB221" s="5"/>
      <c r="BC221" s="6"/>
      <c r="BD221" s="45"/>
    </row>
    <row r="222" spans="50:56" hidden="1" x14ac:dyDescent="0.25">
      <c r="AX222" s="5"/>
      <c r="AY222" s="5"/>
      <c r="AZ222" s="5"/>
      <c r="BA222" s="5"/>
      <c r="BB222" s="5"/>
      <c r="BC222" s="6"/>
      <c r="BD222" s="45"/>
    </row>
    <row r="223" spans="50:56" hidden="1" x14ac:dyDescent="0.25">
      <c r="AX223" s="5"/>
      <c r="AY223" s="5"/>
      <c r="AZ223" s="5"/>
      <c r="BA223" s="5"/>
      <c r="BB223" s="5"/>
      <c r="BC223" s="6"/>
      <c r="BD223" s="45"/>
    </row>
    <row r="224" spans="50:56" hidden="1" x14ac:dyDescent="0.25">
      <c r="AX224" s="5"/>
      <c r="AY224" s="5"/>
      <c r="AZ224" s="5"/>
      <c r="BA224" s="5"/>
      <c r="BB224" s="5"/>
      <c r="BC224" s="6"/>
      <c r="BD224" s="45"/>
    </row>
    <row r="225" spans="48:56" hidden="1" x14ac:dyDescent="0.25">
      <c r="AX225" s="5"/>
      <c r="AY225" s="5"/>
      <c r="AZ225" s="5"/>
      <c r="BA225" s="5"/>
      <c r="BB225" s="5"/>
      <c r="BC225" s="6"/>
      <c r="BD225" s="45"/>
    </row>
    <row r="226" spans="48:56" x14ac:dyDescent="0.25">
      <c r="AV226" s="8">
        <f>AV201</f>
        <v>2</v>
      </c>
      <c r="AW226" s="3" t="s">
        <v>37</v>
      </c>
      <c r="AX226" s="3"/>
      <c r="AY226" s="3"/>
      <c r="AZ226" s="3" t="s">
        <v>16</v>
      </c>
      <c r="BA226" s="3" t="s">
        <v>17</v>
      </c>
      <c r="BB226" s="3" t="s">
        <v>18</v>
      </c>
      <c r="BC226" s="3" t="s">
        <v>19</v>
      </c>
      <c r="BD226" s="3" t="s">
        <v>20</v>
      </c>
    </row>
    <row r="227" spans="48:56" x14ac:dyDescent="0.25">
      <c r="AV227" s="8">
        <f>AV202</f>
        <v>16</v>
      </c>
      <c r="AW227">
        <f>AW202+1</f>
        <v>10</v>
      </c>
      <c r="AX227" s="5" t="s">
        <v>21</v>
      </c>
      <c r="AY227" s="5"/>
      <c r="AZ227" s="5">
        <f ca="1">COUNTA(INDIRECT(AV228&amp;AV226):INDIRECT(AV228&amp;AV227))</f>
        <v>15</v>
      </c>
      <c r="BA227" s="5">
        <f ca="1">COUNTIF(INDIRECT(AV229&amp;AV226):INDIRECT(AV229&amp;AV227),"Iya")</f>
        <v>11</v>
      </c>
      <c r="BB227" s="5">
        <f ca="1">COUNTIF(INDIRECT(AV229&amp;AV226):INDIRECT(AV229&amp;AV227),"Tidak")</f>
        <v>4</v>
      </c>
      <c r="BC227" s="6">
        <f ca="1">-(((BA227/AZ227)*IMLOG2(BA227/AZ227))+((BB227/AZ227)*IMLOG2(BB227/AZ227)))</f>
        <v>0.83664074194116733</v>
      </c>
      <c r="BD227" s="5"/>
    </row>
    <row r="228" spans="48:56" x14ac:dyDescent="0.25">
      <c r="AV228" s="8" t="s">
        <v>45</v>
      </c>
      <c r="AX228" s="9" t="str">
        <f ca="1">INDIRECT(AV228&amp;1)</f>
        <v>Tanggungan Orang Tua</v>
      </c>
      <c r="AY228" s="5"/>
      <c r="AZ228" s="5"/>
      <c r="BA228" s="5"/>
      <c r="BB228" s="5"/>
      <c r="BC228" s="6"/>
      <c r="BD228" s="6"/>
    </row>
    <row r="229" spans="48:56" x14ac:dyDescent="0.25">
      <c r="AV229" s="8" t="s">
        <v>46</v>
      </c>
      <c r="AX229" s="5"/>
      <c r="AY229" s="9" t="str">
        <f ca="1">CONCATENATE("&lt;=",INDIRECT(AV230&amp;2))</f>
        <v>&lt;=1</v>
      </c>
      <c r="AZ229" s="5">
        <f ca="1">COUNTIF(INDIRECT(AV228&amp;AV226):INDIRECT(AV228&amp;AV227),AY229)</f>
        <v>4</v>
      </c>
      <c r="BA229" s="5">
        <f ca="1">COUNTIFS(INDIRECT(AV228&amp;AV226):INDIRECT(AV228&amp;AV227),AY229,INDIRECT(AV229&amp;AV226):INDIRECT(AV229&amp;AV227),"Iya")</f>
        <v>2</v>
      </c>
      <c r="BB229" s="5">
        <f ca="1">COUNTIFS(INDIRECT(AV228&amp;AV226):INDIRECT(AV228&amp;AV227),AY229,INDIRECT(AV229&amp;AV226):INDIRECT(AV229&amp;AV227),"Tidak")</f>
        <v>2</v>
      </c>
      <c r="BC229" s="6">
        <f t="shared" ref="BC229:BC243" ca="1" si="74">-(((BA229/AZ229)*IMLOG2(BA229/AZ229))+((BB229/AZ229)*IMLOG2(BB229/AZ229)))</f>
        <v>1</v>
      </c>
      <c r="BD229" s="43">
        <f ca="1">BC227-(((AZ229/AZ227)*BC229)+((AZ230/AZ227)*BC230))</f>
        <v>6.834588913920292E-2</v>
      </c>
    </row>
    <row r="230" spans="48:56" x14ac:dyDescent="0.25">
      <c r="AV230" s="8" t="s">
        <v>47</v>
      </c>
      <c r="AX230" s="5"/>
      <c r="AY230" s="9" t="str">
        <f ca="1">CONCATENATE("&gt;",INDIRECT(AV230&amp;2))</f>
        <v>&gt;1</v>
      </c>
      <c r="AZ230" s="5">
        <f ca="1">COUNTIF(INDIRECT(AV228&amp;AV226):INDIRECT(AV228&amp;AV227),AY230)</f>
        <v>11</v>
      </c>
      <c r="BA230" s="5">
        <f ca="1">COUNTIFS(INDIRECT(AV228&amp;AV226):INDIRECT(AV228&amp;AV227),AY230,INDIRECT(AV229&amp;AV226):INDIRECT(AV229&amp;AV227),"Iya")</f>
        <v>9</v>
      </c>
      <c r="BB230" s="5">
        <f ca="1">COUNTIFS(INDIRECT(AV228&amp;AV226):INDIRECT(AV228&amp;AV227),AY230,INDIRECT(AV229&amp;AV226):INDIRECT(AV229&amp;AV227),"Tidak")</f>
        <v>2</v>
      </c>
      <c r="BC230" s="6">
        <f t="shared" ca="1" si="74"/>
        <v>0.68403843563904232</v>
      </c>
      <c r="BD230" s="43"/>
    </row>
    <row r="231" spans="48:56" x14ac:dyDescent="0.25">
      <c r="AV231" s="10">
        <f ca="1">MAX(BD229:BD250)</f>
        <v>6.834588913920292E-2</v>
      </c>
      <c r="AX231" s="5"/>
      <c r="AY231" s="5" t="str">
        <f ca="1">CONCATENATE("&lt;=",INDIRECT(AV230&amp;4))</f>
        <v>&lt;=1</v>
      </c>
      <c r="AZ231" s="5">
        <f ca="1">COUNTIF(INDIRECT(AV228&amp;AV226):INDIRECT(AV228&amp;AV227),AY231)</f>
        <v>4</v>
      </c>
      <c r="BA231" s="5">
        <f ca="1">COUNTIFS(INDIRECT(AV228&amp;AV226):INDIRECT(AV228&amp;AV227),AY231,INDIRECT(AV229&amp;AV226):INDIRECT(AV229&amp;AV227),"Iya")</f>
        <v>2</v>
      </c>
      <c r="BB231" s="5">
        <f ca="1">COUNTIFS(INDIRECT(AV228&amp;AV226):INDIRECT(AV228&amp;AV227),AY231,INDIRECT(AV229&amp;AV226):INDIRECT(AV229&amp;AV227),"Tidak")</f>
        <v>2</v>
      </c>
      <c r="BC231" s="6">
        <f t="shared" ca="1" si="74"/>
        <v>1</v>
      </c>
      <c r="BD231" s="45">
        <f ca="1">BC227-(((AZ231/AZ227)*BC231)+((AZ232/AZ227)*BC232))</f>
        <v>6.834588913920292E-2</v>
      </c>
    </row>
    <row r="232" spans="48:56" x14ac:dyDescent="0.25">
      <c r="AX232" s="5"/>
      <c r="AY232" s="5" t="str">
        <f ca="1">CONCATENATE("&gt;",INDIRECT(AV230&amp;4))</f>
        <v>&gt;1</v>
      </c>
      <c r="AZ232" s="5">
        <f ca="1">COUNTIF(INDIRECT(AV228&amp;AV226):INDIRECT(AV228&amp;AV227),AY232)</f>
        <v>11</v>
      </c>
      <c r="BA232" s="5">
        <f ca="1">COUNTIFS(INDIRECT(AV228&amp;AV226):INDIRECT(AV228&amp;AV227),AY232,INDIRECT(AV229&amp;AV226):INDIRECT(AV229&amp;AV227),"Iya")</f>
        <v>9</v>
      </c>
      <c r="BB232" s="5">
        <f ca="1">COUNTIFS(INDIRECT(AV228&amp;AV226):INDIRECT(AV228&amp;AV227),AY232,INDIRECT(AV229&amp;AV226):INDIRECT(AV229&amp;AV227),"Tidak")</f>
        <v>2</v>
      </c>
      <c r="BC232" s="6">
        <f t="shared" ca="1" si="74"/>
        <v>0.68403843563904232</v>
      </c>
      <c r="BD232" s="45"/>
    </row>
    <row r="233" spans="48:56" x14ac:dyDescent="0.25">
      <c r="AX233" s="5"/>
      <c r="AY233" s="5" t="str">
        <f ca="1">CONCATENATE("&lt;=",INDIRECT(AV230&amp;6))</f>
        <v>&lt;=3</v>
      </c>
      <c r="AZ233" s="5">
        <f ca="1">COUNTIF(INDIRECT(AV228&amp;AV226):INDIRECT(AV228&amp;AV227),AY233)</f>
        <v>9</v>
      </c>
      <c r="BA233" s="5">
        <f ca="1">COUNTIFS(INDIRECT(AV228&amp;AV226):INDIRECT(AV228&amp;AV227),AY233,INDIRECT(AV229&amp;AV226):INDIRECT(AV229&amp;AV227),"Iya")</f>
        <v>6</v>
      </c>
      <c r="BB233" s="5">
        <f ca="1">COUNTIFS(INDIRECT(AV228&amp;AV226):INDIRECT(AV228&amp;AV227),AY233,INDIRECT(AV229&amp;AV226):INDIRECT(AV229&amp;AV227),"Tidak")</f>
        <v>3</v>
      </c>
      <c r="BC233" s="6">
        <f t="shared" ca="1" si="74"/>
        <v>0.91829583405449056</v>
      </c>
      <c r="BD233" s="45">
        <f ca="1">BC227-(((AZ233/AZ227)*BC233)+((AZ234/AZ227)*BC234))</f>
        <v>2.5654272849131021E-2</v>
      </c>
    </row>
    <row r="234" spans="48:56" x14ac:dyDescent="0.25">
      <c r="AX234" s="5"/>
      <c r="AY234" s="5" t="str">
        <f ca="1">CONCATENATE("&gt;",INDIRECT(AV230&amp;6))</f>
        <v>&gt;3</v>
      </c>
      <c r="AZ234" s="5">
        <f ca="1">COUNTIF(INDIRECT(AV228&amp;AV226):INDIRECT(AV228&amp;AV227),AY234)</f>
        <v>6</v>
      </c>
      <c r="BA234" s="5">
        <f ca="1">COUNTIFS(INDIRECT(AV228&amp;AV226):INDIRECT(AV228&amp;AV227),AY234,INDIRECT(AV229&amp;AV226):INDIRECT(AV229&amp;AV227),"Iya")</f>
        <v>5</v>
      </c>
      <c r="BB234" s="5">
        <f ca="1">COUNTIFS(INDIRECT(AV228&amp;AV226):INDIRECT(AV228&amp;AV227),AY234,INDIRECT(AV229&amp;AV226):INDIRECT(AV229&amp;AV227),"Tidak")</f>
        <v>1</v>
      </c>
      <c r="BC234" s="6">
        <f t="shared" ca="1" si="74"/>
        <v>0.650022421648355</v>
      </c>
      <c r="BD234" s="45"/>
    </row>
    <row r="235" spans="48:56" x14ac:dyDescent="0.25">
      <c r="AX235" s="5"/>
      <c r="AY235" s="5" t="str">
        <f ca="1">CONCATENATE("&lt;=",INDIRECT(AV230&amp;8))</f>
        <v>&lt;=3</v>
      </c>
      <c r="AZ235" s="5">
        <f ca="1">COUNTIF(INDIRECT(AV228&amp;AV226):INDIRECT(AV228&amp;AV227),AY235)</f>
        <v>9</v>
      </c>
      <c r="BA235" s="5">
        <f ca="1">COUNTIFS(INDIRECT(AV228&amp;AV226):INDIRECT(AV228&amp;AV227),AY235,INDIRECT(AV229&amp;AV226):INDIRECT(AV229&amp;AV227),"Iya")</f>
        <v>6</v>
      </c>
      <c r="BB235" s="5">
        <f ca="1">COUNTIFS(INDIRECT(AV228&amp;AV226):INDIRECT(AV228&amp;AV227),AY235,INDIRECT(AV229&amp;AV226):INDIRECT(AV229&amp;AV227),"Tidak")</f>
        <v>3</v>
      </c>
      <c r="BC235" s="6">
        <f t="shared" ca="1" si="74"/>
        <v>0.91829583405449056</v>
      </c>
      <c r="BD235" s="45">
        <f ca="1">BC227-(((AZ235/AZ227)*BC235)+((AZ236/AZ227)*BC236))</f>
        <v>2.5654272849131021E-2</v>
      </c>
    </row>
    <row r="236" spans="48:56" x14ac:dyDescent="0.25">
      <c r="AX236" s="5"/>
      <c r="AY236" s="5" t="str">
        <f ca="1">CONCATENATE("&gt;",INDIRECT(AV230&amp;8))</f>
        <v>&gt;3</v>
      </c>
      <c r="AZ236" s="5">
        <f ca="1">COUNTIF(INDIRECT(AV228&amp;AV226):INDIRECT(AV228&amp;AV227),AY236)</f>
        <v>6</v>
      </c>
      <c r="BA236" s="5">
        <f ca="1">COUNTIFS(INDIRECT(AV228&amp;AV226):INDIRECT(AV228&amp;AV227),AY236,INDIRECT(AV229&amp;AV226):INDIRECT(AV229&amp;AV227),"Iya")</f>
        <v>5</v>
      </c>
      <c r="BB236" s="5">
        <f ca="1">COUNTIFS(INDIRECT(AV228&amp;AV226):INDIRECT(AV228&amp;AV227),AY236,INDIRECT(AV229&amp;AV226):INDIRECT(AV229&amp;AV227),"Tidak")</f>
        <v>1</v>
      </c>
      <c r="BC236" s="6">
        <f t="shared" ca="1" si="74"/>
        <v>0.650022421648355</v>
      </c>
      <c r="BD236" s="45"/>
    </row>
    <row r="237" spans="48:56" x14ac:dyDescent="0.25">
      <c r="AX237" s="5"/>
      <c r="AY237" s="5" t="str">
        <f ca="1">CONCATENATE("&lt;=",INDIRECT(AV230&amp;10))</f>
        <v>&lt;=3,5</v>
      </c>
      <c r="AZ237" s="5">
        <f ca="1">COUNTIF(INDIRECT(AV228&amp;AV226):INDIRECT(AV228&amp;AV227),AY237)</f>
        <v>9</v>
      </c>
      <c r="BA237" s="5">
        <f ca="1">COUNTIFS(INDIRECT(AV228&amp;AV226):INDIRECT(AV228&amp;AV227),AY237,INDIRECT(AV229&amp;AV226):INDIRECT(AV229&amp;AV227),"Iya")</f>
        <v>6</v>
      </c>
      <c r="BB237" s="5">
        <f ca="1">COUNTIFS(INDIRECT(AV228&amp;AV226):INDIRECT(AV228&amp;AV227),AY237,INDIRECT(AV229&amp;AV226):INDIRECT(AV229&amp;AV227),"Tidak")</f>
        <v>3</v>
      </c>
      <c r="BC237" s="6">
        <f t="shared" ca="1" si="74"/>
        <v>0.91829583405449056</v>
      </c>
      <c r="BD237" s="45">
        <f ca="1">BC227-(((AZ237/AZ227)*BC237)+((AZ238/AZ227)*BC238))</f>
        <v>2.5654272849131021E-2</v>
      </c>
    </row>
    <row r="238" spans="48:56" x14ac:dyDescent="0.25">
      <c r="AX238" s="5"/>
      <c r="AY238" s="5" t="str">
        <f ca="1">CONCATENATE("&gt;",INDIRECT(AV230&amp;10))</f>
        <v>&gt;3,5</v>
      </c>
      <c r="AZ238" s="5">
        <f ca="1">COUNTIF(INDIRECT(AV228&amp;AV226):INDIRECT(AV228&amp;AV227),AY238)</f>
        <v>6</v>
      </c>
      <c r="BA238" s="5">
        <f ca="1">COUNTIFS(INDIRECT(AV228&amp;AV226):INDIRECT(AV228&amp;AV227),AY238,INDIRECT(AV229&amp;AV226):INDIRECT(AV229&amp;AV227),"Iya")</f>
        <v>5</v>
      </c>
      <c r="BB238" s="5">
        <f ca="1">COUNTIFS(INDIRECT(AV228&amp;AV226):INDIRECT(AV228&amp;AV227),AY238,INDIRECT(AV229&amp;AV226):INDIRECT(AV229&amp;AV227),"Tidak")</f>
        <v>1</v>
      </c>
      <c r="BC238" s="6">
        <f t="shared" ca="1" si="74"/>
        <v>0.650022421648355</v>
      </c>
      <c r="BD238" s="45"/>
    </row>
    <row r="239" spans="48:56" x14ac:dyDescent="0.25">
      <c r="AX239" s="5"/>
      <c r="AY239" s="5" t="str">
        <f ca="1">CONCATENATE("&lt;=",INDIRECT(AV230&amp;12))</f>
        <v>&lt;=4</v>
      </c>
      <c r="AZ239" s="5">
        <f ca="1">COUNTIF(INDIRECT(AV228&amp;AV226):INDIRECT(AV228&amp;AV227),AY239)</f>
        <v>13</v>
      </c>
      <c r="BA239" s="5">
        <f ca="1">COUNTIFS(INDIRECT(AV228&amp;AV226):INDIRECT(AV228&amp;AV227),AY239,INDIRECT(AV229&amp;AV226):INDIRECT(AV229&amp;AV227),"Iya")</f>
        <v>9</v>
      </c>
      <c r="BB239" s="5">
        <f ca="1">COUNTIFS(INDIRECT(AV228&amp;AV226):INDIRECT(AV228&amp;AV227),AY239,INDIRECT(AV229&amp;AV226):INDIRECT(AV229&amp;AV227),"Tidak")</f>
        <v>4</v>
      </c>
      <c r="BC239" s="6">
        <f t="shared" ca="1" si="74"/>
        <v>0.89049164021949079</v>
      </c>
      <c r="BD239" s="45">
        <f ca="1">BC227-(((AZ239/AZ227)*BC239)+((AZ240/AZ227)*BC240))</f>
        <v>6.4881320417608634E-2</v>
      </c>
    </row>
    <row r="240" spans="48:56" x14ac:dyDescent="0.25">
      <c r="AX240" s="5"/>
      <c r="AY240" s="5" t="str">
        <f ca="1">CONCATENATE("&gt;",INDIRECT(AV230&amp;12))</f>
        <v>&gt;4</v>
      </c>
      <c r="AZ240" s="5">
        <f ca="1">COUNTIF(INDIRECT(AV228&amp;AV226):INDIRECT(AV228&amp;AV227),AY240)</f>
        <v>2</v>
      </c>
      <c r="BA240" s="5">
        <f ca="1">COUNTIFS(INDIRECT(AV228&amp;AV226):INDIRECT(AV228&amp;AV227),AY240,INDIRECT(AV229&amp;AV226):INDIRECT(AV229&amp;AV227),"Iya")</f>
        <v>2</v>
      </c>
      <c r="BB240" s="5">
        <f ca="1">COUNTIFS(INDIRECT(AV228&amp;AV226):INDIRECT(AV228&amp;AV227),AY240,INDIRECT(AV229&amp;AV226):INDIRECT(AV229&amp;AV227),"Tidak")</f>
        <v>0</v>
      </c>
      <c r="BC240" s="6">
        <v>0</v>
      </c>
      <c r="BD240" s="45"/>
    </row>
    <row r="241" spans="48:56" x14ac:dyDescent="0.25">
      <c r="AX241" s="5"/>
      <c r="AY241" s="5" t="str">
        <f ca="1">CONCATENATE("&lt;=",INDIRECT(AV230&amp;14))</f>
        <v>&lt;=4,5</v>
      </c>
      <c r="AZ241" s="5">
        <f ca="1">COUNTIF(INDIRECT(AV228&amp;AV226):INDIRECT(AV228&amp;AV227),AY241)</f>
        <v>13</v>
      </c>
      <c r="BA241" s="5">
        <f ca="1">COUNTIFS(INDIRECT(AV228&amp;AV226):INDIRECT(AV228&amp;AV227),AY241,INDIRECT(AV229&amp;AV226):INDIRECT(AV229&amp;AV227),"Iya")</f>
        <v>9</v>
      </c>
      <c r="BB241" s="5">
        <f ca="1">COUNTIFS(INDIRECT(AV228&amp;AV226):INDIRECT(AV228&amp;AV227),AY241,INDIRECT(AV229&amp;AV226):INDIRECT(AV229&amp;AV227),"Tidak")</f>
        <v>4</v>
      </c>
      <c r="BC241" s="6">
        <f t="shared" ca="1" si="74"/>
        <v>0.89049164021949079</v>
      </c>
      <c r="BD241" s="45">
        <f ca="1">BC227-(((AZ241/AZ227)*BC241)+((AZ242/AZ227)*BC242))</f>
        <v>6.4881320417608634E-2</v>
      </c>
    </row>
    <row r="242" spans="48:56" x14ac:dyDescent="0.25">
      <c r="AX242" s="5"/>
      <c r="AY242" s="5" t="str">
        <f ca="1">CONCATENATE("&gt;",INDIRECT(AV230&amp;14))</f>
        <v>&gt;4,5</v>
      </c>
      <c r="AZ242" s="5">
        <f ca="1">COUNTIF(INDIRECT(AV228&amp;AV226):INDIRECT(AV228&amp;AV227),AY242)</f>
        <v>2</v>
      </c>
      <c r="BA242" s="5">
        <f ca="1">COUNTIFS(INDIRECT(AV228&amp;AV226):INDIRECT(AV228&amp;AV227),AY242,INDIRECT(AV229&amp;AV226):INDIRECT(AV229&amp;AV227),"Iya")</f>
        <v>2</v>
      </c>
      <c r="BB242" s="5">
        <f ca="1">COUNTIFS(INDIRECT(AV228&amp;AV226):INDIRECT(AV228&amp;AV227),AY242,INDIRECT(AV229&amp;AV226):INDIRECT(AV229&amp;AV227),"Tidak")</f>
        <v>0</v>
      </c>
      <c r="BC242" s="6">
        <v>0</v>
      </c>
      <c r="BD242" s="45"/>
    </row>
    <row r="243" spans="48:56" x14ac:dyDescent="0.25">
      <c r="AX243" s="5"/>
      <c r="AY243" s="14" t="str">
        <f ca="1">CONCATENATE("&lt;=",INDIRECT(AV230&amp;16))</f>
        <v>&lt;=6</v>
      </c>
      <c r="AZ243" s="14">
        <f ca="1">COUNTIF(INDIRECT(AV228&amp;AV226):INDIRECT(AV228&amp;AV227),AY243)</f>
        <v>15</v>
      </c>
      <c r="BA243" s="14">
        <f ca="1">COUNTIFS(INDIRECT(AV228&amp;AV226):INDIRECT(AV228&amp;AV227),AY243,INDIRECT(AV229&amp;AV226):INDIRECT(AV229&amp;AV227),"Iya")</f>
        <v>11</v>
      </c>
      <c r="BB243" s="14">
        <f ca="1">COUNTIFS(INDIRECT(AV228&amp;AV226):INDIRECT(AV228&amp;AV227),AY243,INDIRECT(AV229&amp;AV226):INDIRECT(AV229&amp;AV227),"Tidak")</f>
        <v>4</v>
      </c>
      <c r="BC243" s="6">
        <f t="shared" ca="1" si="74"/>
        <v>0.83664074194116733</v>
      </c>
      <c r="BD243" s="49">
        <f ca="1">BC227-(((AZ243/AZ227)*BC243)+((AZ244/AZ227)*BC244))</f>
        <v>0</v>
      </c>
    </row>
    <row r="244" spans="48:56" x14ac:dyDescent="0.25">
      <c r="AX244" s="5"/>
      <c r="AY244" s="14" t="str">
        <f ca="1">CONCATENATE("&gt;",INDIRECT(AV230&amp;16))</f>
        <v>&gt;6</v>
      </c>
      <c r="AZ244" s="14">
        <f ca="1">COUNTIF(INDIRECT(AV228&amp;AV226):INDIRECT(AV228&amp;AV227),AY244)</f>
        <v>0</v>
      </c>
      <c r="BA244" s="14">
        <f ca="1">COUNTIFS(INDIRECT(AV228&amp;AV226):INDIRECT(AV228&amp;AV227),AY244,INDIRECT(AV229&amp;AV226):INDIRECT(AV229&amp;AV227),"Iya")</f>
        <v>0</v>
      </c>
      <c r="BB244" s="14">
        <f ca="1">COUNTIFS(INDIRECT(AV228&amp;AV226):INDIRECT(AV228&amp;AV227),AY244,INDIRECT(AV229&amp;AV226):INDIRECT(AV229&amp;AV227),"Tidak")</f>
        <v>0</v>
      </c>
      <c r="BC244" s="6">
        <v>0</v>
      </c>
      <c r="BD244" s="49"/>
    </row>
    <row r="245" spans="48:56" hidden="1" x14ac:dyDescent="0.25">
      <c r="AX245" s="5"/>
      <c r="AY245" s="5"/>
      <c r="AZ245" s="5"/>
      <c r="BA245" s="5"/>
      <c r="BB245" s="5"/>
      <c r="BC245" s="6"/>
      <c r="BD245" s="45"/>
    </row>
    <row r="246" spans="48:56" hidden="1" x14ac:dyDescent="0.25">
      <c r="AX246" s="5"/>
      <c r="AY246" s="5"/>
      <c r="AZ246" s="5"/>
      <c r="BA246" s="5"/>
      <c r="BB246" s="5"/>
      <c r="BC246" s="6"/>
      <c r="BD246" s="45"/>
    </row>
    <row r="247" spans="48:56" hidden="1" x14ac:dyDescent="0.25">
      <c r="AX247" s="5"/>
      <c r="AY247" s="9"/>
      <c r="AZ247" s="5"/>
      <c r="BA247" s="5"/>
      <c r="BB247" s="5"/>
      <c r="BC247" s="6"/>
      <c r="BD247" s="43"/>
    </row>
    <row r="248" spans="48:56" hidden="1" x14ac:dyDescent="0.25">
      <c r="AX248" s="5"/>
      <c r="AY248" s="9"/>
      <c r="AZ248" s="5"/>
      <c r="BA248" s="5"/>
      <c r="BB248" s="5"/>
      <c r="BC248" s="6"/>
      <c r="BD248" s="43"/>
    </row>
    <row r="249" spans="48:56" hidden="1" x14ac:dyDescent="0.25">
      <c r="AX249" s="5"/>
      <c r="AY249" s="5"/>
      <c r="AZ249" s="5"/>
      <c r="BA249" s="5"/>
      <c r="BB249" s="5"/>
      <c r="BC249" s="6"/>
      <c r="BD249" s="45"/>
    </row>
    <row r="250" spans="48:56" hidden="1" x14ac:dyDescent="0.25">
      <c r="AX250" s="5"/>
      <c r="AY250" s="5"/>
      <c r="AZ250" s="5"/>
      <c r="BA250" s="5"/>
      <c r="BB250" s="5"/>
      <c r="BC250" s="6"/>
      <c r="BD250" s="45"/>
    </row>
    <row r="251" spans="48:56" x14ac:dyDescent="0.25">
      <c r="AV251" s="8">
        <f>AV226</f>
        <v>2</v>
      </c>
      <c r="AW251" s="3" t="s">
        <v>37</v>
      </c>
      <c r="AX251" s="3"/>
      <c r="AY251" s="3"/>
      <c r="AZ251" s="3" t="s">
        <v>16</v>
      </c>
      <c r="BA251" s="3" t="s">
        <v>17</v>
      </c>
      <c r="BB251" s="3" t="s">
        <v>18</v>
      </c>
      <c r="BC251" s="3" t="s">
        <v>19</v>
      </c>
      <c r="BD251" s="3" t="s">
        <v>20</v>
      </c>
    </row>
    <row r="252" spans="48:56" x14ac:dyDescent="0.25">
      <c r="AV252" s="8">
        <f>AV227</f>
        <v>16</v>
      </c>
      <c r="AW252">
        <f>AW227+1</f>
        <v>11</v>
      </c>
      <c r="AX252" s="5" t="s">
        <v>21</v>
      </c>
      <c r="AY252" s="5"/>
      <c r="AZ252" s="5">
        <f ca="1">COUNTA(INDIRECT(AV253&amp;AV251):INDIRECT(AV253&amp;AV252))</f>
        <v>15</v>
      </c>
      <c r="BA252" s="5">
        <f ca="1">COUNTIF(INDIRECT(AV254&amp;AV251):INDIRECT(AV254&amp;AV252),"Iya")</f>
        <v>11</v>
      </c>
      <c r="BB252" s="5">
        <f ca="1">COUNTIF(INDIRECT(AV254&amp;AV251):INDIRECT(AV254&amp;AV252),"Tidak")</f>
        <v>4</v>
      </c>
      <c r="BC252" s="6">
        <f ca="1">-(((BA252/AZ252)*IMLOG2(BA252/AZ252))+((BB252/AZ252)*IMLOG2(BB252/AZ252)))</f>
        <v>0.83664074194116733</v>
      </c>
      <c r="BD252" s="5"/>
    </row>
    <row r="253" spans="48:56" x14ac:dyDescent="0.25">
      <c r="AV253" s="8" t="s">
        <v>48</v>
      </c>
      <c r="AX253" s="9" t="str">
        <f ca="1">INDIRECT(AV253&amp;1)</f>
        <v>Tahun Masuk</v>
      </c>
      <c r="AY253" s="5"/>
      <c r="AZ253" s="5"/>
      <c r="BA253" s="5"/>
      <c r="BB253" s="5"/>
      <c r="BC253" s="6"/>
      <c r="BD253" s="6"/>
    </row>
    <row r="254" spans="48:56" x14ac:dyDescent="0.25">
      <c r="AV254" s="8" t="s">
        <v>49</v>
      </c>
      <c r="AX254" s="5"/>
      <c r="AY254" s="5" t="str">
        <f ca="1">CONCATENATE("&lt;=",INDIRECT(AV255&amp;2))</f>
        <v>&lt;=2016,5</v>
      </c>
      <c r="AZ254" s="5">
        <f ca="1">COUNTIF(INDIRECT(AV253&amp;AV251):INDIRECT(AV253&amp;AV252),AY254)</f>
        <v>1</v>
      </c>
      <c r="BA254" s="5">
        <f ca="1">COUNTIFS(INDIRECT(AV253&amp;AV251):INDIRECT(AV253&amp;AV252),AY254,INDIRECT(AV254&amp;AV251):INDIRECT(AV254&amp;AV252),"Iya")</f>
        <v>1</v>
      </c>
      <c r="BB254" s="5">
        <f ca="1">COUNTIFS(INDIRECT(AV253&amp;AV251):INDIRECT(AV253&amp;AV252),AY254,INDIRECT(AV254&amp;AV251):INDIRECT(AV254&amp;AV252),"Tidak")</f>
        <v>0</v>
      </c>
      <c r="BC254" s="6">
        <v>0</v>
      </c>
      <c r="BD254" s="45">
        <f ca="1">BC252-(((AZ254/AZ252)*BC254)+((AZ255/AZ252)*BC255))</f>
        <v>3.1061544612312697E-2</v>
      </c>
    </row>
    <row r="255" spans="48:56" x14ac:dyDescent="0.25">
      <c r="AV255" s="8" t="s">
        <v>50</v>
      </c>
      <c r="AX255" s="5"/>
      <c r="AY255" s="5" t="str">
        <f ca="1">CONCATENATE("&gt;",INDIRECT(AV255&amp;2))</f>
        <v>&gt;2016,5</v>
      </c>
      <c r="AZ255" s="5">
        <f ca="1">COUNTIF(INDIRECT(AV253&amp;AV251):INDIRECT(AV253&amp;AV252),AY255)</f>
        <v>14</v>
      </c>
      <c r="BA255" s="5">
        <f ca="1">COUNTIFS(INDIRECT(AV253&amp;AV251):INDIRECT(AV253&amp;AV252),AY255,INDIRECT(AV254&amp;AV251):INDIRECT(AV254&amp;AV252),"Iya")</f>
        <v>10</v>
      </c>
      <c r="BB255" s="5">
        <f ca="1">COUNTIFS(INDIRECT(AV253&amp;AV251):INDIRECT(AV253&amp;AV252),AY255,INDIRECT(AV254&amp;AV251):INDIRECT(AV254&amp;AV252),"Tidak")</f>
        <v>4</v>
      </c>
      <c r="BC255" s="6">
        <f t="shared" ref="BC255:BC268" ca="1" si="75">-(((BA255/AZ255)*IMLOG2(BA255/AZ255))+((BB255/AZ255)*IMLOG2(BB255/AZ255)))</f>
        <v>0.86312056856663</v>
      </c>
      <c r="BD255" s="45"/>
    </row>
    <row r="256" spans="48:56" x14ac:dyDescent="0.25">
      <c r="AV256" s="10">
        <f ca="1">MAX(BD254:BD275)</f>
        <v>0.13468574107578035</v>
      </c>
      <c r="AX256" s="5"/>
      <c r="AY256" s="5" t="str">
        <f ca="1">CONCATENATE("&lt;=",INDIRECT(AV255&amp;4))</f>
        <v>&lt;=2017</v>
      </c>
      <c r="AZ256" s="5">
        <f ca="1">COUNTIF(INDIRECT(AV253&amp;AV251):INDIRECT(AV253&amp;AV252),AY256)</f>
        <v>9</v>
      </c>
      <c r="BA256" s="5">
        <f ca="1">COUNTIFS(INDIRECT(AV253&amp;AV251):INDIRECT(AV253&amp;AV252),AY256,INDIRECT(AV254&amp;AV251):INDIRECT(AV254&amp;AV252),"Iya")</f>
        <v>8</v>
      </c>
      <c r="BB256" s="5">
        <f ca="1">COUNTIFS(INDIRECT(AV253&amp;AV251):INDIRECT(AV253&amp;AV252),AY256,INDIRECT(AV254&amp;AV251):INDIRECT(AV254&amp;AV252),"Tidak")</f>
        <v>1</v>
      </c>
      <c r="BC256" s="6">
        <f t="shared" ca="1" si="75"/>
        <v>0.50325833477564508</v>
      </c>
      <c r="BD256" s="45">
        <f ca="1">BC252-(((AZ256/AZ252)*BC256)+((AZ257/AZ252)*BC257))</f>
        <v>0.13468574107578035</v>
      </c>
    </row>
    <row r="257" spans="50:56" x14ac:dyDescent="0.25">
      <c r="AX257" s="5"/>
      <c r="AY257" s="5" t="str">
        <f ca="1">CONCATENATE("&gt;",INDIRECT(AV255&amp;4))</f>
        <v>&gt;2017</v>
      </c>
      <c r="AZ257" s="5">
        <f ca="1">COUNTIF(INDIRECT(AV253&amp;AV251):INDIRECT(AV253&amp;AV252),AY257)</f>
        <v>6</v>
      </c>
      <c r="BA257" s="5">
        <f ca="1">COUNTIFS(INDIRECT(AV253&amp;AV251):INDIRECT(AV253&amp;AV252),AY257,INDIRECT(AV254&amp;AV251):INDIRECT(AV254&amp;AV252),"Iya")</f>
        <v>3</v>
      </c>
      <c r="BB257" s="5">
        <f ca="1">COUNTIFS(INDIRECT(AV253&amp;AV251):INDIRECT(AV253&amp;AV252),AY257,INDIRECT(AV254&amp;AV251):INDIRECT(AV254&amp;AV252),"Tidak")</f>
        <v>3</v>
      </c>
      <c r="BC257" s="6">
        <f t="shared" ca="1" si="75"/>
        <v>1</v>
      </c>
      <c r="BD257" s="45"/>
    </row>
    <row r="258" spans="50:56" x14ac:dyDescent="0.25">
      <c r="AX258" s="5"/>
      <c r="AY258" s="5" t="str">
        <f ca="1">CONCATENATE("&lt;=",INDIRECT(AV255&amp;6))</f>
        <v>&lt;=2017</v>
      </c>
      <c r="AZ258" s="5">
        <f ca="1">COUNTIF(INDIRECT(AV253&amp;AV251):INDIRECT(AV253&amp;AV252),AY258)</f>
        <v>9</v>
      </c>
      <c r="BA258" s="5">
        <f ca="1">COUNTIFS(INDIRECT(AV253&amp;AV251):INDIRECT(AV253&amp;AV252),AY258,INDIRECT(AV254&amp;AV251):INDIRECT(AV254&amp;AV252),"Iya")</f>
        <v>8</v>
      </c>
      <c r="BB258" s="5">
        <f ca="1">COUNTIFS(INDIRECT(AV253&amp;AV251):INDIRECT(AV253&amp;AV252),AY258,INDIRECT(AV254&amp;AV251):INDIRECT(AV254&amp;AV252),"Tidak")</f>
        <v>1</v>
      </c>
      <c r="BC258" s="6">
        <f t="shared" ca="1" si="75"/>
        <v>0.50325833477564508</v>
      </c>
      <c r="BD258" s="45">
        <f ca="1">BC252-(((AZ258/AZ252)*BC258)+((AZ259/AZ252)*BC259))</f>
        <v>0.13468574107578035</v>
      </c>
    </row>
    <row r="259" spans="50:56" x14ac:dyDescent="0.25">
      <c r="AX259" s="5"/>
      <c r="AY259" s="5" t="str">
        <f ca="1">CONCATENATE("&gt;",INDIRECT(AV255&amp;6))</f>
        <v>&gt;2017</v>
      </c>
      <c r="AZ259" s="5">
        <f ca="1">COUNTIF(INDIRECT(AV253&amp;AV251):INDIRECT(AV253&amp;AV252),AY259)</f>
        <v>6</v>
      </c>
      <c r="BA259" s="5">
        <f ca="1">COUNTIFS(INDIRECT(AV253&amp;AV251):INDIRECT(AV253&amp;AV252),AY259,INDIRECT(AV254&amp;AV251):INDIRECT(AV254&amp;AV252),"Iya")</f>
        <v>3</v>
      </c>
      <c r="BB259" s="5">
        <f ca="1">COUNTIFS(INDIRECT(AV253&amp;AV251):INDIRECT(AV253&amp;AV252),AY259,INDIRECT(AV254&amp;AV251):INDIRECT(AV254&amp;AV252),"Tidak")</f>
        <v>3</v>
      </c>
      <c r="BC259" s="6">
        <f t="shared" ca="1" si="75"/>
        <v>1</v>
      </c>
      <c r="BD259" s="45"/>
    </row>
    <row r="260" spans="50:56" x14ac:dyDescent="0.25">
      <c r="AX260" s="5"/>
      <c r="AY260" s="5" t="str">
        <f ca="1">CONCATENATE("&lt;=",INDIRECT(AV255&amp;8))</f>
        <v>&lt;=2017</v>
      </c>
      <c r="AZ260" s="5">
        <f ca="1">COUNTIF(INDIRECT(AV253&amp;AV251):INDIRECT(AV253&amp;AV252),AY260)</f>
        <v>9</v>
      </c>
      <c r="BA260" s="5">
        <f ca="1">COUNTIFS(INDIRECT(AV253&amp;AV251):INDIRECT(AV253&amp;AV252),AY260,INDIRECT(AV254&amp;AV251):INDIRECT(AV254&amp;AV252),"Iya")</f>
        <v>8</v>
      </c>
      <c r="BB260" s="5">
        <f ca="1">COUNTIFS(INDIRECT(AV253&amp;AV251):INDIRECT(AV253&amp;AV252),AY260,INDIRECT(AV254&amp;AV251):INDIRECT(AV254&amp;AV252),"Tidak")</f>
        <v>1</v>
      </c>
      <c r="BC260" s="6">
        <f t="shared" ca="1" si="75"/>
        <v>0.50325833477564508</v>
      </c>
      <c r="BD260" s="45">
        <f ca="1">BC252-(((AZ260/AZ252)*BC260)+((AZ261/AZ252)*BC261))</f>
        <v>0.13468574107578035</v>
      </c>
    </row>
    <row r="261" spans="50:56" x14ac:dyDescent="0.25">
      <c r="AX261" s="5"/>
      <c r="AY261" s="5" t="str">
        <f ca="1">CONCATENATE("&gt;",INDIRECT(AV255&amp;8))</f>
        <v>&gt;2017</v>
      </c>
      <c r="AZ261" s="5">
        <f ca="1">COUNTIF(INDIRECT(AV253&amp;AV251):INDIRECT(AV253&amp;AV252),AY261)</f>
        <v>6</v>
      </c>
      <c r="BA261" s="5">
        <f ca="1">COUNTIFS(INDIRECT(AV253&amp;AV251):INDIRECT(AV253&amp;AV252),AY261,INDIRECT(AV254&amp;AV251):INDIRECT(AV254&amp;AV252),"Iya")</f>
        <v>3</v>
      </c>
      <c r="BB261" s="5">
        <f ca="1">COUNTIFS(INDIRECT(AV253&amp;AV251):INDIRECT(AV253&amp;AV252),AY261,INDIRECT(AV254&amp;AV251):INDIRECT(AV254&amp;AV252),"Tidak")</f>
        <v>3</v>
      </c>
      <c r="BC261" s="6">
        <f t="shared" ca="1" si="75"/>
        <v>1</v>
      </c>
      <c r="BD261" s="45"/>
    </row>
    <row r="262" spans="50:56" x14ac:dyDescent="0.25">
      <c r="AX262" s="5"/>
      <c r="AY262" s="9" t="str">
        <f ca="1">CONCATENATE("&lt;=",INDIRECT(AV255&amp;10))</f>
        <v>&lt;=2017,5</v>
      </c>
      <c r="AZ262" s="5">
        <f ca="1">COUNTIF(INDIRECT(AV253&amp;AV251):INDIRECT(AV253&amp;AV252),AY262)</f>
        <v>9</v>
      </c>
      <c r="BA262" s="5">
        <f ca="1">COUNTIFS(INDIRECT(AV253&amp;AV251):INDIRECT(AV253&amp;AV252),AY262,INDIRECT(AV254&amp;AV251):INDIRECT(AV254&amp;AV252),"Iya")</f>
        <v>8</v>
      </c>
      <c r="BB262" s="5">
        <f ca="1">COUNTIFS(INDIRECT(AV253&amp;AV251):INDIRECT(AV253&amp;AV252),AY262,INDIRECT(AV254&amp;AV251):INDIRECT(AV254&amp;AV252),"Tidak")</f>
        <v>1</v>
      </c>
      <c r="BC262" s="6">
        <f t="shared" ca="1" si="75"/>
        <v>0.50325833477564508</v>
      </c>
      <c r="BD262" s="43">
        <f ca="1">BC252-(((AZ262/AZ252)*BC262)+((AZ263/AZ252)*BC263))</f>
        <v>0.13468574107578035</v>
      </c>
    </row>
    <row r="263" spans="50:56" x14ac:dyDescent="0.25">
      <c r="AX263" s="5"/>
      <c r="AY263" s="9" t="str">
        <f ca="1">CONCATENATE("&gt;",INDIRECT(AV255&amp;10))</f>
        <v>&gt;2017,5</v>
      </c>
      <c r="AZ263" s="5">
        <f ca="1">COUNTIF(INDIRECT(AV253&amp;AV251):INDIRECT(AV253&amp;AV252),AY263)</f>
        <v>6</v>
      </c>
      <c r="BA263" s="5">
        <f ca="1">COUNTIFS(INDIRECT(AV253&amp;AV251):INDIRECT(AV253&amp;AV252),AY263,INDIRECT(AV254&amp;AV251):INDIRECT(AV254&amp;AV252),"Iya")</f>
        <v>3</v>
      </c>
      <c r="BB263" s="5">
        <f ca="1">COUNTIFS(INDIRECT(AV253&amp;AV251):INDIRECT(AV253&amp;AV252),AY263,INDIRECT(AV254&amp;AV251):INDIRECT(AV254&amp;AV252),"Tidak")</f>
        <v>3</v>
      </c>
      <c r="BC263" s="6">
        <f t="shared" ca="1" si="75"/>
        <v>1</v>
      </c>
      <c r="BD263" s="43"/>
    </row>
    <row r="264" spans="50:56" x14ac:dyDescent="0.25">
      <c r="AX264" s="5"/>
      <c r="AY264" s="5" t="str">
        <f ca="1">CONCATENATE("&lt;=",INDIRECT(AV255&amp;12))</f>
        <v>&lt;=2018</v>
      </c>
      <c r="AZ264" s="5">
        <f ca="1">COUNTIF(INDIRECT(AV253&amp;AV251):INDIRECT(AV253&amp;AV252),AY264)</f>
        <v>15</v>
      </c>
      <c r="BA264" s="5">
        <f ca="1">COUNTIFS(INDIRECT(AV253&amp;AV251):INDIRECT(AV253&amp;AV252),AY264,INDIRECT(AV254&amp;AV251):INDIRECT(AV254&amp;AV252),"Iya")</f>
        <v>11</v>
      </c>
      <c r="BB264" s="5">
        <f ca="1">COUNTIFS(INDIRECT(AV253&amp;AV251):INDIRECT(AV253&amp;AV252),AY264,INDIRECT(AV254&amp;AV251):INDIRECT(AV254&amp;AV252),"Tidak")</f>
        <v>4</v>
      </c>
      <c r="BC264" s="6">
        <f t="shared" ca="1" si="75"/>
        <v>0.83664074194116733</v>
      </c>
      <c r="BD264" s="45">
        <f ca="1">BC252-(((AZ264/AZ252)*BC264)+((AZ265/AZ252)*BC265))</f>
        <v>0</v>
      </c>
    </row>
    <row r="265" spans="50:56" x14ac:dyDescent="0.25">
      <c r="AX265" s="5"/>
      <c r="AY265" s="5" t="str">
        <f ca="1">CONCATENATE("&gt;",INDIRECT(AV255&amp;12))</f>
        <v>&gt;2018</v>
      </c>
      <c r="AZ265" s="5">
        <f ca="1">COUNTIF(INDIRECT(AV253&amp;AV251):INDIRECT(AV253&amp;AV252),AY265)</f>
        <v>0</v>
      </c>
      <c r="BA265" s="5">
        <f ca="1">COUNTIFS(INDIRECT(AV253&amp;AV251):INDIRECT(AV253&amp;AV252),AY265,INDIRECT(AV254&amp;AV251):INDIRECT(AV254&amp;AV252),"Iya")</f>
        <v>0</v>
      </c>
      <c r="BB265" s="5">
        <f ca="1">COUNTIFS(INDIRECT(AV253&amp;AV251):INDIRECT(AV253&amp;AV252),AY265,INDIRECT(AV254&amp;AV251):INDIRECT(AV254&amp;AV252),"Tidak")</f>
        <v>0</v>
      </c>
      <c r="BC265" s="6">
        <v>0</v>
      </c>
      <c r="BD265" s="45"/>
    </row>
    <row r="266" spans="50:56" x14ac:dyDescent="0.25">
      <c r="AX266" s="5"/>
      <c r="AY266" s="5" t="str">
        <f ca="1">CONCATENATE("&lt;=",INDIRECT(AV255&amp;14))</f>
        <v>&lt;=2018</v>
      </c>
      <c r="AZ266" s="5">
        <f ca="1">COUNTIF(INDIRECT(AV253&amp;AV251):INDIRECT(AV253&amp;AV252),AY266)</f>
        <v>15</v>
      </c>
      <c r="BA266" s="5">
        <f ca="1">COUNTIFS(INDIRECT(AV253&amp;AV251):INDIRECT(AV253&amp;AV252),AY266,INDIRECT(AV254&amp;AV251):INDIRECT(AV254&amp;AV252),"Iya")</f>
        <v>11</v>
      </c>
      <c r="BB266" s="5">
        <f ca="1">COUNTIFS(INDIRECT(AV253&amp;AV251):INDIRECT(AV253&amp;AV252),AY266,INDIRECT(AV254&amp;AV251):INDIRECT(AV254&amp;AV252),"Tidak")</f>
        <v>4</v>
      </c>
      <c r="BC266" s="6">
        <f t="shared" ca="1" si="75"/>
        <v>0.83664074194116733</v>
      </c>
      <c r="BD266" s="45">
        <f ca="1">BC252-(((AZ266/AZ252)*BC266)+((AZ267/AZ252)*BC267))</f>
        <v>0</v>
      </c>
    </row>
    <row r="267" spans="50:56" x14ac:dyDescent="0.25">
      <c r="AX267" s="5"/>
      <c r="AY267" s="5" t="str">
        <f ca="1">CONCATENATE("&gt;",INDIRECT(AV255&amp;14))</f>
        <v>&gt;2018</v>
      </c>
      <c r="AZ267" s="5">
        <f ca="1">COUNTIF(INDIRECT(AV253&amp;AV251):INDIRECT(AV253&amp;AV252),AY267)</f>
        <v>0</v>
      </c>
      <c r="BA267" s="5">
        <f ca="1">COUNTIFS(INDIRECT(AV253&amp;AV251):INDIRECT(AV253&amp;AV252),AY267,INDIRECT(AV254&amp;AV251):INDIRECT(AV254&amp;AV252),"Iya")</f>
        <v>0</v>
      </c>
      <c r="BB267" s="5">
        <f ca="1">COUNTIFS(INDIRECT(AV253&amp;AV251):INDIRECT(AV253&amp;AV252),AY267,INDIRECT(AV254&amp;AV251):INDIRECT(AV254&amp;AV252),"Tidak")</f>
        <v>0</v>
      </c>
      <c r="BC267" s="6">
        <v>0</v>
      </c>
      <c r="BD267" s="45"/>
    </row>
    <row r="268" spans="50:56" x14ac:dyDescent="0.25">
      <c r="AX268" s="5"/>
      <c r="AY268" s="14" t="str">
        <f ca="1">CONCATENATE("&lt;=",INDIRECT(AV255&amp;16))</f>
        <v>&lt;=2018</v>
      </c>
      <c r="AZ268" s="14">
        <f ca="1">COUNTIF(INDIRECT(AV253&amp;AV251):INDIRECT(AV253&amp;AV252),AY268)</f>
        <v>15</v>
      </c>
      <c r="BA268" s="14">
        <f ca="1">COUNTIFS(INDIRECT(AV253&amp;AV251):INDIRECT(AV253&amp;AV252),AY268,INDIRECT(AV254&amp;AV251):INDIRECT(AV254&amp;AV252),"Iya")</f>
        <v>11</v>
      </c>
      <c r="BB268" s="14">
        <f ca="1">COUNTIFS(INDIRECT(AV253&amp;AV251):INDIRECT(AV253&amp;AV252),AY268,INDIRECT(AV254&amp;AV251):INDIRECT(AV254&amp;AV252),"Tidak")</f>
        <v>4</v>
      </c>
      <c r="BC268" s="6">
        <f t="shared" ca="1" si="75"/>
        <v>0.83664074194116733</v>
      </c>
      <c r="BD268" s="49">
        <f ca="1">BC252-(((AZ268/AZ252)*BC268)+((AZ269/AZ252)*BC269))</f>
        <v>0</v>
      </c>
    </row>
    <row r="269" spans="50:56" x14ac:dyDescent="0.25">
      <c r="AX269" s="5"/>
      <c r="AY269" s="14" t="str">
        <f ca="1">CONCATENATE("&gt;",INDIRECT(AV255&amp;16))</f>
        <v>&gt;2018</v>
      </c>
      <c r="AZ269" s="14">
        <f ca="1">COUNTIF(INDIRECT(AV253&amp;AV251):INDIRECT(AV253&amp;AV252),AY269)</f>
        <v>0</v>
      </c>
      <c r="BA269" s="14">
        <f ca="1">COUNTIFS(INDIRECT(AV253&amp;AV251):INDIRECT(AV253&amp;AV252),AY269,INDIRECT(AV254&amp;AV251):INDIRECT(AV254&amp;AV252),"Iya")</f>
        <v>0</v>
      </c>
      <c r="BB269" s="14">
        <f ca="1">COUNTIFS(INDIRECT(AV253&amp;AV251):INDIRECT(AV253&amp;AV252),AY269,INDIRECT(AV254&amp;AV251):INDIRECT(AV254&amp;AV252),"Tidak")</f>
        <v>0</v>
      </c>
      <c r="BC269" s="6">
        <v>0</v>
      </c>
      <c r="BD269" s="49"/>
    </row>
    <row r="270" spans="50:56" hidden="1" x14ac:dyDescent="0.25">
      <c r="AX270" s="5"/>
      <c r="AY270" s="5"/>
      <c r="AZ270" s="5"/>
      <c r="BA270" s="5"/>
      <c r="BB270" s="5"/>
      <c r="BC270" s="6"/>
      <c r="BD270" s="45"/>
    </row>
    <row r="271" spans="50:56" hidden="1" x14ac:dyDescent="0.25">
      <c r="AX271" s="5"/>
      <c r="AY271" s="5"/>
      <c r="AZ271" s="5"/>
      <c r="BA271" s="5"/>
      <c r="BB271" s="5"/>
      <c r="BC271" s="6"/>
      <c r="BD271" s="45"/>
    </row>
    <row r="272" spans="50:56" hidden="1" x14ac:dyDescent="0.25">
      <c r="AX272" s="5"/>
      <c r="AY272" s="5"/>
      <c r="AZ272" s="5"/>
      <c r="BA272" s="5"/>
      <c r="BB272" s="5"/>
      <c r="BC272" s="6"/>
      <c r="BD272" s="45"/>
    </row>
    <row r="273" spans="48:56" hidden="1" x14ac:dyDescent="0.25">
      <c r="AX273" s="5"/>
      <c r="AY273" s="5"/>
      <c r="AZ273" s="5"/>
      <c r="BA273" s="5"/>
      <c r="BB273" s="5"/>
      <c r="BC273" s="6"/>
      <c r="BD273" s="45"/>
    </row>
    <row r="274" spans="48:56" hidden="1" x14ac:dyDescent="0.25">
      <c r="AX274" s="5"/>
      <c r="AY274" s="5"/>
      <c r="AZ274" s="5"/>
      <c r="BA274" s="5"/>
      <c r="BB274" s="5"/>
      <c r="BC274" s="6"/>
      <c r="BD274" s="45"/>
    </row>
    <row r="275" spans="48:56" hidden="1" x14ac:dyDescent="0.25">
      <c r="AX275" s="5"/>
      <c r="AY275" s="5"/>
      <c r="AZ275" s="5"/>
      <c r="BA275" s="5"/>
      <c r="BB275" s="5"/>
      <c r="BC275" s="6"/>
      <c r="BD275" s="45"/>
    </row>
    <row r="276" spans="48:56" x14ac:dyDescent="0.25">
      <c r="AV276" s="8">
        <f>AV251</f>
        <v>2</v>
      </c>
      <c r="AW276" s="3" t="s">
        <v>37</v>
      </c>
      <c r="AX276" s="3"/>
      <c r="AY276" s="3"/>
      <c r="AZ276" s="3" t="s">
        <v>16</v>
      </c>
      <c r="BA276" s="3" t="s">
        <v>17</v>
      </c>
      <c r="BB276" s="3" t="s">
        <v>18</v>
      </c>
      <c r="BC276" s="3" t="s">
        <v>19</v>
      </c>
      <c r="BD276" s="3" t="s">
        <v>20</v>
      </c>
    </row>
    <row r="277" spans="48:56" x14ac:dyDescent="0.25">
      <c r="AV277" s="8">
        <f>AV252</f>
        <v>16</v>
      </c>
      <c r="AW277">
        <f>AW252+1</f>
        <v>12</v>
      </c>
      <c r="AX277" s="5" t="s">
        <v>21</v>
      </c>
      <c r="AY277" s="5"/>
      <c r="AZ277" s="5">
        <f ca="1">COUNTA(INDIRECT(AV278&amp;AV276):INDIRECT(AV278&amp;AV277))</f>
        <v>15</v>
      </c>
      <c r="BA277" s="5">
        <f ca="1">COUNTIF(INDIRECT(AV279&amp;AV276):INDIRECT(AV279&amp;AV277),"Iya")</f>
        <v>11</v>
      </c>
      <c r="BB277" s="5">
        <f ca="1">COUNTIF(INDIRECT(AV279&amp;AV276):INDIRECT(AV279&amp;AV277),"Tidak")</f>
        <v>4</v>
      </c>
      <c r="BC277" s="6">
        <f ca="1">-(((BA277/AZ277)*IMLOG2(BA277/AZ277))+((BB277/AZ277)*IMLOG2(BB277/AZ277)))</f>
        <v>0.83664074194116733</v>
      </c>
      <c r="BD277" s="5"/>
    </row>
    <row r="278" spans="48:56" x14ac:dyDescent="0.25">
      <c r="AV278" s="8" t="s">
        <v>51</v>
      </c>
      <c r="AX278" s="9" t="str">
        <f ca="1">INDIRECT(AV278&amp;1)</f>
        <v>Usia</v>
      </c>
      <c r="AY278" s="5"/>
      <c r="AZ278" s="5"/>
      <c r="BA278" s="5"/>
      <c r="BB278" s="5"/>
      <c r="BC278" s="6"/>
      <c r="BD278" s="6"/>
    </row>
    <row r="279" spans="48:56" x14ac:dyDescent="0.25">
      <c r="AV279" s="8" t="s">
        <v>52</v>
      </c>
      <c r="AX279" s="5"/>
      <c r="AY279" s="5" t="str">
        <f ca="1">CONCATENATE("&lt;=",INDIRECT(AV280&amp;2))</f>
        <v>&lt;=18</v>
      </c>
      <c r="AZ279" s="5">
        <f ca="1">COUNTIF(INDIRECT(AV278&amp;AV276):INDIRECT(AV278&amp;AV277),AY279)</f>
        <v>2</v>
      </c>
      <c r="BA279" s="5">
        <f ca="1">COUNTIFS(INDIRECT(AV278&amp;AV276):INDIRECT(AV278&amp;AV277),AY279,INDIRECT(AV279&amp;AV276):INDIRECT(AV279&amp;AV277),"Iya")</f>
        <v>2</v>
      </c>
      <c r="BB279" s="5">
        <f ca="1">COUNTIFS(INDIRECT(AV278&amp;AV276):INDIRECT(AV278&amp;AV277),AY279,INDIRECT(AV279&amp;AV276):INDIRECT(AV279&amp;AV277),"Tidak")</f>
        <v>0</v>
      </c>
      <c r="BC279" s="6">
        <v>0</v>
      </c>
      <c r="BD279" s="45">
        <f ca="1">BC277-(((AZ279/AZ277)*BC279)+((AZ280/AZ277)*BC280))</f>
        <v>6.4881320417608634E-2</v>
      </c>
    </row>
    <row r="280" spans="48:56" x14ac:dyDescent="0.25">
      <c r="AV280" s="8" t="s">
        <v>53</v>
      </c>
      <c r="AX280" s="5"/>
      <c r="AY280" s="5" t="str">
        <f ca="1">CONCATENATE("&gt;",INDIRECT(AV280&amp;2))</f>
        <v>&gt;18</v>
      </c>
      <c r="AZ280" s="5">
        <f ca="1">COUNTIF(INDIRECT(AV278&amp;AV276):INDIRECT(AV278&amp;AV277),AY280)</f>
        <v>13</v>
      </c>
      <c r="BA280" s="5">
        <f ca="1">COUNTIFS(INDIRECT(AV278&amp;AV276):INDIRECT(AV278&amp;AV277),AY280,INDIRECT(AV279&amp;AV276):INDIRECT(AV279&amp;AV277),"Iya")</f>
        <v>9</v>
      </c>
      <c r="BB280" s="5">
        <f ca="1">COUNTIFS(INDIRECT(AV278&amp;AV276):INDIRECT(AV278&amp;AV277),AY280,INDIRECT(AV279&amp;AV276):INDIRECT(AV279&amp;AV277),"Tidak")</f>
        <v>4</v>
      </c>
      <c r="BC280" s="6">
        <f t="shared" ref="BC280:BC293" ca="1" si="76">-(((BA280/AZ280)*IMLOG2(BA280/AZ280))+((BB280/AZ280)*IMLOG2(BB280/AZ280)))</f>
        <v>0.89049164021949079</v>
      </c>
      <c r="BD280" s="45"/>
    </row>
    <row r="281" spans="48:56" x14ac:dyDescent="0.25">
      <c r="AV281" s="10">
        <f ca="1">MAX(BD279:BD300)</f>
        <v>0.18934034563805568</v>
      </c>
      <c r="AX281" s="5"/>
      <c r="AY281" s="5" t="str">
        <f ca="1">CONCATENATE("&lt;=",INDIRECT(AV280&amp;4))</f>
        <v>&lt;=19</v>
      </c>
      <c r="AZ281" s="5">
        <f ca="1">COUNTIF(INDIRECT(AV278&amp;AV276):INDIRECT(AV278&amp;AV277),AY281)</f>
        <v>10</v>
      </c>
      <c r="BA281" s="5">
        <f ca="1">COUNTIFS(INDIRECT(AV278&amp;AV276):INDIRECT(AV278&amp;AV277),AY281,INDIRECT(AV279&amp;AV276):INDIRECT(AV279&amp;AV277),"Iya")</f>
        <v>6</v>
      </c>
      <c r="BB281" s="5">
        <f ca="1">COUNTIFS(INDIRECT(AV278&amp;AV276):INDIRECT(AV278&amp;AV277),AY281,INDIRECT(AV279&amp;AV276):INDIRECT(AV279&amp;AV277),"Tidak")</f>
        <v>4</v>
      </c>
      <c r="BC281" s="6">
        <f t="shared" ca="1" si="76"/>
        <v>0.97095059445466747</v>
      </c>
      <c r="BD281" s="45">
        <f ca="1">BC277-(((AZ281/AZ277)*BC281)+((AZ282/AZ277)*BC282))</f>
        <v>0.18934034563805568</v>
      </c>
    </row>
    <row r="282" spans="48:56" x14ac:dyDescent="0.25">
      <c r="AX282" s="5"/>
      <c r="AY282" s="5" t="str">
        <f ca="1">CONCATENATE("&gt;",INDIRECT(AV280&amp;4))</f>
        <v>&gt;19</v>
      </c>
      <c r="AZ282" s="5">
        <f ca="1">COUNTIF(INDIRECT(AV278&amp;AV276):INDIRECT(AV278&amp;AV277),AY282)</f>
        <v>5</v>
      </c>
      <c r="BA282" s="5">
        <f ca="1">COUNTIFS(INDIRECT(AV278&amp;AV276):INDIRECT(AV278&amp;AV277),AY282,INDIRECT(AV279&amp;AV276):INDIRECT(AV279&amp;AV277),"Iya")</f>
        <v>5</v>
      </c>
      <c r="BB282" s="5">
        <f ca="1">COUNTIFS(INDIRECT(AV278&amp;AV276):INDIRECT(AV278&amp;AV277),AY282,INDIRECT(AV279&amp;AV276):INDIRECT(AV279&amp;AV277),"Tidak")</f>
        <v>0</v>
      </c>
      <c r="BC282" s="6">
        <v>0</v>
      </c>
      <c r="BD282" s="45"/>
    </row>
    <row r="283" spans="48:56" x14ac:dyDescent="0.25">
      <c r="AX283" s="5"/>
      <c r="AY283" s="5" t="str">
        <f ca="1">CONCATENATE("&lt;=",INDIRECT(AV280&amp;6))</f>
        <v>&lt;=19</v>
      </c>
      <c r="AZ283" s="5">
        <f ca="1">COUNTIF(INDIRECT(AV278&amp;AV276):INDIRECT(AV278&amp;AV277),AY283)</f>
        <v>10</v>
      </c>
      <c r="BA283" s="5">
        <f ca="1">COUNTIFS(INDIRECT(AV278&amp;AV276):INDIRECT(AV278&amp;AV277),AY283,INDIRECT(AV279&amp;AV276):INDIRECT(AV279&amp;AV277),"Iya")</f>
        <v>6</v>
      </c>
      <c r="BB283" s="5">
        <f ca="1">COUNTIFS(INDIRECT(AV278&amp;AV276):INDIRECT(AV278&amp;AV277),AY283,INDIRECT(AV279&amp;AV276):INDIRECT(AV279&amp;AV277),"Tidak")</f>
        <v>4</v>
      </c>
      <c r="BC283" s="6">
        <f t="shared" ca="1" si="76"/>
        <v>0.97095059445466747</v>
      </c>
      <c r="BD283" s="45">
        <f ca="1">BC277-(((AZ283/AZ277)*BC283)+((AZ284/AZ277)*BC284))</f>
        <v>0.18934034563805568</v>
      </c>
    </row>
    <row r="284" spans="48:56" x14ac:dyDescent="0.25">
      <c r="AX284" s="5"/>
      <c r="AY284" s="5" t="str">
        <f ca="1">CONCATENATE("&gt;",INDIRECT(AV280&amp;6))</f>
        <v>&gt;19</v>
      </c>
      <c r="AZ284" s="5">
        <f ca="1">COUNTIF(INDIRECT(AV278&amp;AV276):INDIRECT(AV278&amp;AV277),AY284)</f>
        <v>5</v>
      </c>
      <c r="BA284" s="5">
        <f ca="1">COUNTIFS(INDIRECT(AV278&amp;AV276):INDIRECT(AV278&amp;AV277),AY284,INDIRECT(AV279&amp;AV276):INDIRECT(AV279&amp;AV277),"Iya")</f>
        <v>5</v>
      </c>
      <c r="BB284" s="5">
        <f ca="1">COUNTIFS(INDIRECT(AV278&amp;AV276):INDIRECT(AV278&amp;AV277),AY284,INDIRECT(AV279&amp;AV276):INDIRECT(AV279&amp;AV277),"Tidak")</f>
        <v>0</v>
      </c>
      <c r="BC284" s="6">
        <v>0</v>
      </c>
      <c r="BD284" s="45"/>
    </row>
    <row r="285" spans="48:56" x14ac:dyDescent="0.25">
      <c r="AX285" s="5"/>
      <c r="AY285" s="5" t="str">
        <f ca="1">CONCATENATE("&lt;=",INDIRECT(AV280&amp;8))</f>
        <v>&lt;=19</v>
      </c>
      <c r="AZ285" s="5">
        <f ca="1">COUNTIF(INDIRECT(AV278&amp;AV276):INDIRECT(AV278&amp;AV277),AY285)</f>
        <v>10</v>
      </c>
      <c r="BA285" s="5">
        <f ca="1">COUNTIFS(INDIRECT(AV278&amp;AV276):INDIRECT(AV278&amp;AV277),AY285,INDIRECT(AV279&amp;AV276):INDIRECT(AV279&amp;AV277),"Iya")</f>
        <v>6</v>
      </c>
      <c r="BB285" s="5">
        <f ca="1">COUNTIFS(INDIRECT(AV278&amp;AV276):INDIRECT(AV278&amp;AV277),AY285,INDIRECT(AV279&amp;AV276):INDIRECT(AV279&amp;AV277),"Tidak")</f>
        <v>4</v>
      </c>
      <c r="BC285" s="6">
        <f t="shared" ca="1" si="76"/>
        <v>0.97095059445466747</v>
      </c>
      <c r="BD285" s="45">
        <f ca="1">BC277-(((AZ285/AZ277)*BC285)+((AZ286/AZ277)*BC286))</f>
        <v>0.18934034563805568</v>
      </c>
    </row>
    <row r="286" spans="48:56" x14ac:dyDescent="0.25">
      <c r="AX286" s="5"/>
      <c r="AY286" s="5" t="str">
        <f ca="1">CONCATENATE("&gt;",INDIRECT(AV280&amp;8))</f>
        <v>&gt;19</v>
      </c>
      <c r="AZ286" s="5">
        <f ca="1">COUNTIF(INDIRECT(AV278&amp;AV276):INDIRECT(AV278&amp;AV277),AY286)</f>
        <v>5</v>
      </c>
      <c r="BA286" s="5">
        <f ca="1">COUNTIFS(INDIRECT(AV278&amp;AV276):INDIRECT(AV278&amp;AV277),AY286,INDIRECT(AV279&amp;AV276):INDIRECT(AV279&amp;AV277),"Iya")</f>
        <v>5</v>
      </c>
      <c r="BB286" s="5">
        <f ca="1">COUNTIFS(INDIRECT(AV278&amp;AV276):INDIRECT(AV278&amp;AV277),AY286,INDIRECT(AV279&amp;AV276):INDIRECT(AV279&amp;AV277),"Tidak")</f>
        <v>0</v>
      </c>
      <c r="BC286" s="6">
        <v>0</v>
      </c>
      <c r="BD286" s="45"/>
    </row>
    <row r="287" spans="48:56" x14ac:dyDescent="0.25">
      <c r="AX287" s="5"/>
      <c r="AY287" s="9" t="str">
        <f ca="1">CONCATENATE("&lt;=",INDIRECT(AV280&amp;10))</f>
        <v>&lt;=19</v>
      </c>
      <c r="AZ287" s="5">
        <f ca="1">COUNTIF(INDIRECT(AV278&amp;AV276):INDIRECT(AV278&amp;AV277),AY287)</f>
        <v>10</v>
      </c>
      <c r="BA287" s="5">
        <f ca="1">COUNTIFS(INDIRECT(AV278&amp;AV276):INDIRECT(AV278&amp;AV277),AY287,INDIRECT(AV279&amp;AV276):INDIRECT(AV279&amp;AV277),"Iya")</f>
        <v>6</v>
      </c>
      <c r="BB287" s="5">
        <f ca="1">COUNTIFS(INDIRECT(AV278&amp;AV276):INDIRECT(AV278&amp;AV277),AY287,INDIRECT(AV279&amp;AV276):INDIRECT(AV279&amp;AV277),"Tidak")</f>
        <v>4</v>
      </c>
      <c r="BC287" s="6">
        <f t="shared" ca="1" si="76"/>
        <v>0.97095059445466747</v>
      </c>
      <c r="BD287" s="43">
        <f ca="1">BC277-(((AZ287/AZ277)*BC287)+((AZ288/AZ277)*BC288))</f>
        <v>0.18934034563805568</v>
      </c>
    </row>
    <row r="288" spans="48:56" x14ac:dyDescent="0.25">
      <c r="AX288" s="5"/>
      <c r="AY288" s="9" t="str">
        <f ca="1">CONCATENATE("&gt;",INDIRECT(AV280&amp;10))</f>
        <v>&gt;19</v>
      </c>
      <c r="AZ288" s="5">
        <f ca="1">COUNTIF(INDIRECT(AV278&amp;AV276):INDIRECT(AV278&amp;AV277),AY288)</f>
        <v>5</v>
      </c>
      <c r="BA288" s="5">
        <f ca="1">COUNTIFS(INDIRECT(AV278&amp;AV276):INDIRECT(AV278&amp;AV277),AY288,INDIRECT(AV279&amp;AV276):INDIRECT(AV279&amp;AV277),"Iya")</f>
        <v>5</v>
      </c>
      <c r="BB288" s="5">
        <f ca="1">COUNTIFS(INDIRECT(AV278&amp;AV276):INDIRECT(AV278&amp;AV277),AY288,INDIRECT(AV279&amp;AV276):INDIRECT(AV279&amp;AV277),"Tidak")</f>
        <v>0</v>
      </c>
      <c r="BC288" s="6">
        <v>0</v>
      </c>
      <c r="BD288" s="43"/>
    </row>
    <row r="289" spans="50:56" x14ac:dyDescent="0.25">
      <c r="AX289" s="5"/>
      <c r="AY289" s="5" t="str">
        <f ca="1">CONCATENATE("&lt;=",INDIRECT(AV280&amp;12))</f>
        <v>&lt;=20</v>
      </c>
      <c r="AZ289" s="5">
        <f ca="1">COUNTIF(INDIRECT(AV278&amp;AV276):INDIRECT(AV278&amp;AV277),AY289)</f>
        <v>13</v>
      </c>
      <c r="BA289" s="5">
        <f ca="1">COUNTIFS(INDIRECT(AV278&amp;AV276):INDIRECT(AV278&amp;AV277),AY289,INDIRECT(AV279&amp;AV276):INDIRECT(AV279&amp;AV277),"Iya")</f>
        <v>9</v>
      </c>
      <c r="BB289" s="5">
        <f ca="1">COUNTIFS(INDIRECT(AV278&amp;AV276):INDIRECT(AV278&amp;AV277),AY289,INDIRECT(AV279&amp;AV276):INDIRECT(AV279&amp;AV277),"Tidak")</f>
        <v>4</v>
      </c>
      <c r="BC289" s="6">
        <f t="shared" ca="1" si="76"/>
        <v>0.89049164021949079</v>
      </c>
      <c r="BD289" s="45">
        <f ca="1">BC277-(((AZ289/AZ277)*BC289)+((AZ290/AZ277)*BC290))</f>
        <v>6.4881320417608634E-2</v>
      </c>
    </row>
    <row r="290" spans="50:56" x14ac:dyDescent="0.25">
      <c r="AX290" s="5"/>
      <c r="AY290" s="5" t="str">
        <f ca="1">CONCATENATE("&gt;",INDIRECT(AV280&amp;12))</f>
        <v>&gt;20</v>
      </c>
      <c r="AZ290" s="5">
        <f ca="1">COUNTIF(INDIRECT(AV278&amp;AV276):INDIRECT(AV278&amp;AV277),AY290)</f>
        <v>2</v>
      </c>
      <c r="BA290" s="5">
        <f ca="1">COUNTIFS(INDIRECT(AV278&amp;AV276):INDIRECT(AV278&amp;AV277),AY290,INDIRECT(AV279&amp;AV276):INDIRECT(AV279&amp;AV277),"Iya")</f>
        <v>2</v>
      </c>
      <c r="BB290" s="5">
        <f ca="1">COUNTIFS(INDIRECT(AV278&amp;AV276):INDIRECT(AV278&amp;AV277),AY290,INDIRECT(AV279&amp;AV276):INDIRECT(AV279&amp;AV277),"Tidak")</f>
        <v>0</v>
      </c>
      <c r="BC290" s="6">
        <v>0</v>
      </c>
      <c r="BD290" s="45"/>
    </row>
    <row r="291" spans="50:56" x14ac:dyDescent="0.25">
      <c r="AX291" s="5"/>
      <c r="AY291" s="5" t="str">
        <f ca="1">CONCATENATE("&lt;=",INDIRECT(AV280&amp;14))</f>
        <v>&lt;=20,5</v>
      </c>
      <c r="AZ291" s="5">
        <f ca="1">COUNTIF(INDIRECT(AV278&amp;AV276):INDIRECT(AV278&amp;AV277),AY291)</f>
        <v>13</v>
      </c>
      <c r="BA291" s="5">
        <f ca="1">COUNTIFS(INDIRECT(AV278&amp;AV276):INDIRECT(AV278&amp;AV277),AY291,INDIRECT(AV279&amp;AV276):INDIRECT(AV279&amp;AV277),"Iya")</f>
        <v>9</v>
      </c>
      <c r="BB291" s="5">
        <f ca="1">COUNTIFS(INDIRECT(AV278&amp;AV276):INDIRECT(AV278&amp;AV277),AY291,INDIRECT(AV279&amp;AV276):INDIRECT(AV279&amp;AV277),"Tidak")</f>
        <v>4</v>
      </c>
      <c r="BC291" s="6">
        <f t="shared" ca="1" si="76"/>
        <v>0.89049164021949079</v>
      </c>
      <c r="BD291" s="45">
        <f ca="1">BC277-(((AZ291/AZ277)*BC291)+((AZ292/AZ277)*BC292))</f>
        <v>6.4881320417608634E-2</v>
      </c>
    </row>
    <row r="292" spans="50:56" x14ac:dyDescent="0.25">
      <c r="AX292" s="5"/>
      <c r="AY292" s="5" t="str">
        <f ca="1">CONCATENATE("&gt;",INDIRECT(AV280&amp;14))</f>
        <v>&gt;20,5</v>
      </c>
      <c r="AZ292" s="5">
        <f ca="1">COUNTIF(INDIRECT(AV278&amp;AV276):INDIRECT(AV278&amp;AV277),AY292)</f>
        <v>2</v>
      </c>
      <c r="BA292" s="5">
        <f ca="1">COUNTIFS(INDIRECT(AV278&amp;AV276):INDIRECT(AV278&amp;AV277),AY292,INDIRECT(AV279&amp;AV276):INDIRECT(AV279&amp;AV277),"Iya")</f>
        <v>2</v>
      </c>
      <c r="BB292" s="5">
        <f ca="1">COUNTIFS(INDIRECT(AV278&amp;AV276):INDIRECT(AV278&amp;AV277),AY292,INDIRECT(AV279&amp;AV276):INDIRECT(AV279&amp;AV277),"Tidak")</f>
        <v>0</v>
      </c>
      <c r="BC292" s="6">
        <v>0</v>
      </c>
      <c r="BD292" s="45"/>
    </row>
    <row r="293" spans="50:56" x14ac:dyDescent="0.25">
      <c r="AX293" s="5"/>
      <c r="AY293" s="14" t="str">
        <f ca="1">CONCATENATE("&lt;=",INDIRECT(AV280&amp;16))</f>
        <v>&lt;=21</v>
      </c>
      <c r="AZ293" s="14">
        <f ca="1">COUNTIF(INDIRECT(AV278&amp;AV276):INDIRECT(AV278&amp;AV277),AY293)</f>
        <v>15</v>
      </c>
      <c r="BA293" s="14">
        <f ca="1">COUNTIFS(INDIRECT(AV278&amp;AV276):INDIRECT(AV278&amp;AV277),AY293,INDIRECT(AV279&amp;AV276):INDIRECT(AV279&amp;AV277),"Iya")</f>
        <v>11</v>
      </c>
      <c r="BB293" s="14">
        <f ca="1">COUNTIFS(INDIRECT(AV278&amp;AV276):INDIRECT(AV278&amp;AV277),AY293,INDIRECT(AV279&amp;AV276):INDIRECT(AV279&amp;AV277),"Tidak")</f>
        <v>4</v>
      </c>
      <c r="BC293" s="6">
        <f t="shared" ca="1" si="76"/>
        <v>0.83664074194116733</v>
      </c>
      <c r="BD293" s="49">
        <f ca="1">BC277-(((AZ293/AZ277)*BC293)+((AZ294/AZ277)*BC294))</f>
        <v>0</v>
      </c>
    </row>
    <row r="294" spans="50:56" x14ac:dyDescent="0.25">
      <c r="AX294" s="5"/>
      <c r="AY294" s="14" t="str">
        <f ca="1">CONCATENATE("&gt;",INDIRECT(AV280&amp;16))</f>
        <v>&gt;21</v>
      </c>
      <c r="AZ294" s="14">
        <f ca="1">COUNTIF(INDIRECT(AV278&amp;AV276):INDIRECT(AV278&amp;AV277),AY294)</f>
        <v>0</v>
      </c>
      <c r="BA294" s="14">
        <f ca="1">COUNTIFS(INDIRECT(AV278&amp;AV276):INDIRECT(AV278&amp;AV277),AY294,INDIRECT(AV279&amp;AV276):INDIRECT(AV279&amp;AV277),"Iya")</f>
        <v>0</v>
      </c>
      <c r="BB294" s="14">
        <f ca="1">COUNTIFS(INDIRECT(AV278&amp;AV276):INDIRECT(AV278&amp;AV277),AY294,INDIRECT(AV279&amp;AV276):INDIRECT(AV279&amp;AV277),"Tidak")</f>
        <v>0</v>
      </c>
      <c r="BC294" s="6">
        <v>0</v>
      </c>
      <c r="BD294" s="49"/>
    </row>
    <row r="295" spans="50:56" x14ac:dyDescent="0.25">
      <c r="AX295" s="5"/>
      <c r="AY295" s="5"/>
      <c r="AZ295" s="5"/>
      <c r="BA295" s="5"/>
      <c r="BB295" s="5"/>
      <c r="BC295" s="6"/>
      <c r="BD295" s="45"/>
    </row>
    <row r="296" spans="50:56" x14ac:dyDescent="0.25">
      <c r="AX296" s="5"/>
      <c r="AY296" s="5"/>
      <c r="AZ296" s="5"/>
      <c r="BA296" s="5"/>
      <c r="BB296" s="5"/>
      <c r="BC296" s="6"/>
      <c r="BD296" s="45"/>
    </row>
    <row r="297" spans="50:56" x14ac:dyDescent="0.25">
      <c r="AX297" s="5"/>
      <c r="AY297" s="5"/>
      <c r="AZ297" s="5"/>
      <c r="BA297" s="5"/>
      <c r="BB297" s="5"/>
      <c r="BC297" s="6"/>
      <c r="BD297" s="45"/>
    </row>
    <row r="298" spans="50:56" x14ac:dyDescent="0.25">
      <c r="AX298" s="5"/>
      <c r="AY298" s="5"/>
      <c r="AZ298" s="5"/>
      <c r="BA298" s="5"/>
      <c r="BB298" s="5"/>
      <c r="BC298" s="6"/>
      <c r="BD298" s="45"/>
    </row>
    <row r="299" spans="50:56" x14ac:dyDescent="0.25">
      <c r="AX299" s="5"/>
      <c r="AY299" s="5"/>
      <c r="AZ299" s="5"/>
      <c r="BA299" s="5"/>
      <c r="BB299" s="5"/>
      <c r="BC299" s="6"/>
      <c r="BD299" s="45"/>
    </row>
    <row r="300" spans="50:56" x14ac:dyDescent="0.25">
      <c r="AX300" s="5"/>
      <c r="AY300" s="5"/>
      <c r="AZ300" s="5"/>
      <c r="BA300" s="5"/>
      <c r="BB300" s="5"/>
      <c r="BC300" s="6"/>
      <c r="BD300" s="45"/>
    </row>
  </sheetData>
  <autoFilter ref="AS1:AU1" xr:uid="{003A260B-9B3B-4A9C-A993-73A1B364132C}"/>
  <mergeCells count="225">
    <mergeCell ref="BD141:BD142"/>
    <mergeCell ref="BD143:BD144"/>
    <mergeCell ref="BD145:BD146"/>
    <mergeCell ref="BD191:BD192"/>
    <mergeCell ref="BD193:BD194"/>
    <mergeCell ref="BD195:BD196"/>
    <mergeCell ref="BD93:BD94"/>
    <mergeCell ref="BD95:BD96"/>
    <mergeCell ref="BD197:BD198"/>
    <mergeCell ref="BD174:BD175"/>
    <mergeCell ref="BD156:BD157"/>
    <mergeCell ref="BD158:BD159"/>
    <mergeCell ref="BD160:BD161"/>
    <mergeCell ref="BD162:BD163"/>
    <mergeCell ref="BD164:BD165"/>
    <mergeCell ref="BD166:BD167"/>
    <mergeCell ref="BD147:BD148"/>
    <mergeCell ref="BD149:BD150"/>
    <mergeCell ref="BD154:BD155"/>
    <mergeCell ref="BD168:BD169"/>
    <mergeCell ref="BD170:BD171"/>
    <mergeCell ref="BD172:BD173"/>
    <mergeCell ref="BD179:BD180"/>
    <mergeCell ref="BD181:BD182"/>
    <mergeCell ref="BD185:BD186"/>
    <mergeCell ref="BD187:BD188"/>
    <mergeCell ref="BD189:BD190"/>
    <mergeCell ref="BD183:BD184"/>
    <mergeCell ref="BD137:BD138"/>
    <mergeCell ref="BD139:BD140"/>
    <mergeCell ref="BD104:BD105"/>
    <mergeCell ref="BD131:BD132"/>
    <mergeCell ref="BD133:BD134"/>
    <mergeCell ref="BD135:BD136"/>
    <mergeCell ref="BD116:BD117"/>
    <mergeCell ref="BD129:BD130"/>
    <mergeCell ref="BD118:BD119"/>
    <mergeCell ref="BD120:BD121"/>
    <mergeCell ref="BD122:BD123"/>
    <mergeCell ref="BD124:BD125"/>
    <mergeCell ref="BD106:BD107"/>
    <mergeCell ref="BD108:BD109"/>
    <mergeCell ref="BD110:BD111"/>
    <mergeCell ref="BD112:BD113"/>
    <mergeCell ref="BD114:BD115"/>
    <mergeCell ref="BD97:BD98"/>
    <mergeCell ref="BD99:BD100"/>
    <mergeCell ref="BD43:BD44"/>
    <mergeCell ref="BD45:BD46"/>
    <mergeCell ref="BD47:BD48"/>
    <mergeCell ref="BD49:BD50"/>
    <mergeCell ref="BD54:BD55"/>
    <mergeCell ref="BD56:BD57"/>
    <mergeCell ref="BD72:BD73"/>
    <mergeCell ref="BD74:BD75"/>
    <mergeCell ref="BD58:BD59"/>
    <mergeCell ref="BD60:BD61"/>
    <mergeCell ref="BD62:BD63"/>
    <mergeCell ref="BD64:BD65"/>
    <mergeCell ref="BD66:BD67"/>
    <mergeCell ref="BD68:BD69"/>
    <mergeCell ref="BD70:BD71"/>
    <mergeCell ref="BD79:BD80"/>
    <mergeCell ref="BD81:BD82"/>
    <mergeCell ref="BD83:BD84"/>
    <mergeCell ref="BD85:BD86"/>
    <mergeCell ref="BD87:BD88"/>
    <mergeCell ref="BD89:BD90"/>
    <mergeCell ref="BD91:BD92"/>
    <mergeCell ref="BD14:BD15"/>
    <mergeCell ref="BD12:BD13"/>
    <mergeCell ref="C14:C15"/>
    <mergeCell ref="G14:G15"/>
    <mergeCell ref="K14:K15"/>
    <mergeCell ref="O14:O15"/>
    <mergeCell ref="S14:S15"/>
    <mergeCell ref="W14:W15"/>
    <mergeCell ref="AA14:AA15"/>
    <mergeCell ref="AE14:AE15"/>
    <mergeCell ref="AI14:AI15"/>
    <mergeCell ref="AA12:AA13"/>
    <mergeCell ref="AE12:AE13"/>
    <mergeCell ref="AI12:AI13"/>
    <mergeCell ref="C12:C13"/>
    <mergeCell ref="G12:G13"/>
    <mergeCell ref="K12:K13"/>
    <mergeCell ref="O12:O13"/>
    <mergeCell ref="S12:S13"/>
    <mergeCell ref="W12:W13"/>
    <mergeCell ref="AM14:AM15"/>
    <mergeCell ref="AQ14:AQ15"/>
    <mergeCell ref="AU14:AU15"/>
    <mergeCell ref="C10:C11"/>
    <mergeCell ref="G10:G11"/>
    <mergeCell ref="K10:K11"/>
    <mergeCell ref="O10:O11"/>
    <mergeCell ref="S10:S11"/>
    <mergeCell ref="W10:W11"/>
    <mergeCell ref="AA10:AA11"/>
    <mergeCell ref="AE10:AE11"/>
    <mergeCell ref="AI10:AI11"/>
    <mergeCell ref="BD6:BD7"/>
    <mergeCell ref="C8:C9"/>
    <mergeCell ref="G8:G9"/>
    <mergeCell ref="K8:K9"/>
    <mergeCell ref="O8:O9"/>
    <mergeCell ref="S8:S9"/>
    <mergeCell ref="W8:W9"/>
    <mergeCell ref="BD8:BD9"/>
    <mergeCell ref="AA8:AA9"/>
    <mergeCell ref="AE8:AE9"/>
    <mergeCell ref="AI8:AI9"/>
    <mergeCell ref="AM8:AM9"/>
    <mergeCell ref="AQ8:AQ9"/>
    <mergeCell ref="AU8:AU9"/>
    <mergeCell ref="C4:C5"/>
    <mergeCell ref="G4:G5"/>
    <mergeCell ref="K4:K5"/>
    <mergeCell ref="O4:O5"/>
    <mergeCell ref="S4:S5"/>
    <mergeCell ref="W4:W5"/>
    <mergeCell ref="AM6:AM7"/>
    <mergeCell ref="AQ6:AQ7"/>
    <mergeCell ref="AU6:AU7"/>
    <mergeCell ref="BD10:BD11"/>
    <mergeCell ref="AM12:AM13"/>
    <mergeCell ref="AQ12:AQ13"/>
    <mergeCell ref="AU12:AU13"/>
    <mergeCell ref="BD16:BD17"/>
    <mergeCell ref="AM16:AM17"/>
    <mergeCell ref="AQ16:AQ17"/>
    <mergeCell ref="AU16:AU17"/>
    <mergeCell ref="C2:C3"/>
    <mergeCell ref="G2:G3"/>
    <mergeCell ref="K2:K3"/>
    <mergeCell ref="O2:O3"/>
    <mergeCell ref="S2:S3"/>
    <mergeCell ref="W2:W3"/>
    <mergeCell ref="BD4:BD5"/>
    <mergeCell ref="C6:C7"/>
    <mergeCell ref="G6:G7"/>
    <mergeCell ref="K6:K7"/>
    <mergeCell ref="O6:O7"/>
    <mergeCell ref="S6:S7"/>
    <mergeCell ref="W6:W7"/>
    <mergeCell ref="AA6:AA7"/>
    <mergeCell ref="AE6:AE7"/>
    <mergeCell ref="AI6:AI7"/>
    <mergeCell ref="AA2:AA3"/>
    <mergeCell ref="AE2:AE3"/>
    <mergeCell ref="AI2:AI3"/>
    <mergeCell ref="AM2:AM3"/>
    <mergeCell ref="AQ2:AQ3"/>
    <mergeCell ref="AU2:AU3"/>
    <mergeCell ref="AM10:AM11"/>
    <mergeCell ref="AQ10:AQ11"/>
    <mergeCell ref="AU10:AU11"/>
    <mergeCell ref="AA4:AA5"/>
    <mergeCell ref="AE4:AE5"/>
    <mergeCell ref="AI4:AI5"/>
    <mergeCell ref="AM4:AM5"/>
    <mergeCell ref="AQ4:AQ5"/>
    <mergeCell ref="AU4:AU5"/>
    <mergeCell ref="BD35:BD36"/>
    <mergeCell ref="BD37:BD38"/>
    <mergeCell ref="BD39:BD40"/>
    <mergeCell ref="BD41:BD42"/>
    <mergeCell ref="BD18:BD19"/>
    <mergeCell ref="C16:C17"/>
    <mergeCell ref="G16:G17"/>
    <mergeCell ref="K16:K17"/>
    <mergeCell ref="O16:O17"/>
    <mergeCell ref="S16:S17"/>
    <mergeCell ref="W16:W17"/>
    <mergeCell ref="AA16:AA17"/>
    <mergeCell ref="AE16:AE17"/>
    <mergeCell ref="AI16:AI17"/>
    <mergeCell ref="BD29:BD30"/>
    <mergeCell ref="BD31:BD32"/>
    <mergeCell ref="BD33:BD34"/>
    <mergeCell ref="BD204:BD205"/>
    <mergeCell ref="BD206:BD207"/>
    <mergeCell ref="BD208:BD209"/>
    <mergeCell ref="BD210:BD211"/>
    <mergeCell ref="BD212:BD213"/>
    <mergeCell ref="BD214:BD215"/>
    <mergeCell ref="BD199:BD200"/>
    <mergeCell ref="BD216:BD217"/>
    <mergeCell ref="BD218:BD219"/>
    <mergeCell ref="BD220:BD221"/>
    <mergeCell ref="BD222:BD223"/>
    <mergeCell ref="BD224:BD225"/>
    <mergeCell ref="BD229:BD230"/>
    <mergeCell ref="BD231:BD232"/>
    <mergeCell ref="BD233:BD234"/>
    <mergeCell ref="BD235:BD236"/>
    <mergeCell ref="BD237:BD238"/>
    <mergeCell ref="BD239:BD240"/>
    <mergeCell ref="BD241:BD242"/>
    <mergeCell ref="BD243:BD244"/>
    <mergeCell ref="BD245:BD246"/>
    <mergeCell ref="BD247:BD248"/>
    <mergeCell ref="BD249:BD250"/>
    <mergeCell ref="BD254:BD255"/>
    <mergeCell ref="BD256:BD257"/>
    <mergeCell ref="BD258:BD259"/>
    <mergeCell ref="BD260:BD261"/>
    <mergeCell ref="BD262:BD263"/>
    <mergeCell ref="BD264:BD265"/>
    <mergeCell ref="BD266:BD267"/>
    <mergeCell ref="BD268:BD269"/>
    <mergeCell ref="BD270:BD271"/>
    <mergeCell ref="BD272:BD273"/>
    <mergeCell ref="BD274:BD275"/>
    <mergeCell ref="BD297:BD298"/>
    <mergeCell ref="BD299:BD300"/>
    <mergeCell ref="BD279:BD280"/>
    <mergeCell ref="BD281:BD282"/>
    <mergeCell ref="BD283:BD284"/>
    <mergeCell ref="BD285:BD286"/>
    <mergeCell ref="BD287:BD288"/>
    <mergeCell ref="BD289:BD290"/>
    <mergeCell ref="BD291:BD292"/>
    <mergeCell ref="BD293:BD294"/>
    <mergeCell ref="BD295:BD29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8D8B-E8B7-47A9-8AC7-220B4CC039B5}">
  <dimension ref="A1:BE300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56" x14ac:dyDescent="0.25">
      <c r="A1" s="20" t="s">
        <v>0</v>
      </c>
      <c r="B1" s="20" t="s">
        <v>12</v>
      </c>
      <c r="C1" s="21" t="s">
        <v>36</v>
      </c>
      <c r="E1" s="20" t="s">
        <v>1</v>
      </c>
      <c r="F1" s="20" t="s">
        <v>12</v>
      </c>
      <c r="G1" s="21" t="s">
        <v>36</v>
      </c>
      <c r="I1" s="20" t="s">
        <v>2</v>
      </c>
      <c r="J1" s="20" t="s">
        <v>12</v>
      </c>
      <c r="K1" s="21" t="s">
        <v>36</v>
      </c>
      <c r="M1" s="20" t="s">
        <v>3</v>
      </c>
      <c r="N1" s="20" t="s">
        <v>12</v>
      </c>
      <c r="O1" s="21" t="s">
        <v>36</v>
      </c>
      <c r="Q1" s="20" t="s">
        <v>4</v>
      </c>
      <c r="R1" s="20" t="s">
        <v>12</v>
      </c>
      <c r="S1" s="21" t="s">
        <v>36</v>
      </c>
      <c r="U1" s="20" t="s">
        <v>5</v>
      </c>
      <c r="V1" s="20" t="s">
        <v>12</v>
      </c>
      <c r="W1" s="21" t="s">
        <v>36</v>
      </c>
      <c r="Y1" s="20" t="s">
        <v>6</v>
      </c>
      <c r="Z1" s="20" t="s">
        <v>12</v>
      </c>
      <c r="AA1" s="21" t="s">
        <v>36</v>
      </c>
      <c r="AC1" s="20" t="s">
        <v>7</v>
      </c>
      <c r="AD1" s="20" t="s">
        <v>12</v>
      </c>
      <c r="AE1" s="21" t="s">
        <v>36</v>
      </c>
      <c r="AG1" s="20" t="s">
        <v>8</v>
      </c>
      <c r="AH1" s="20" t="s">
        <v>12</v>
      </c>
      <c r="AI1" s="21" t="s">
        <v>36</v>
      </c>
      <c r="AK1" s="20" t="s">
        <v>9</v>
      </c>
      <c r="AL1" s="20" t="s">
        <v>12</v>
      </c>
      <c r="AM1" s="21" t="s">
        <v>36</v>
      </c>
      <c r="AO1" s="20" t="s">
        <v>10</v>
      </c>
      <c r="AP1" s="20" t="s">
        <v>12</v>
      </c>
      <c r="AQ1" s="21" t="s">
        <v>36</v>
      </c>
      <c r="AS1" s="20" t="s">
        <v>11</v>
      </c>
      <c r="AT1" s="20" t="s">
        <v>12</v>
      </c>
      <c r="AU1" s="21" t="s">
        <v>36</v>
      </c>
      <c r="AV1" s="8">
        <v>2</v>
      </c>
      <c r="AW1" s="3" t="s">
        <v>37</v>
      </c>
      <c r="AX1" s="3"/>
      <c r="AY1" s="3"/>
      <c r="AZ1" s="3" t="s">
        <v>16</v>
      </c>
      <c r="BA1" s="3" t="s">
        <v>17</v>
      </c>
      <c r="BB1" s="3" t="s">
        <v>18</v>
      </c>
      <c r="BC1" s="3" t="s">
        <v>19</v>
      </c>
      <c r="BD1" s="3" t="s">
        <v>20</v>
      </c>
    </row>
    <row r="2" spans="1:56" x14ac:dyDescent="0.25">
      <c r="A2" s="21">
        <v>3.06</v>
      </c>
      <c r="B2" s="22" t="s">
        <v>14</v>
      </c>
      <c r="C2" s="48">
        <f>AVERAGE(A2:A3)</f>
        <v>3.1100000000000003</v>
      </c>
      <c r="E2" s="21">
        <v>3</v>
      </c>
      <c r="F2" s="22" t="s">
        <v>14</v>
      </c>
      <c r="G2" s="48">
        <f>AVERAGE(E2:E3)</f>
        <v>3.105</v>
      </c>
      <c r="I2" s="21">
        <v>2.5499999999999998</v>
      </c>
      <c r="J2" s="22" t="s">
        <v>14</v>
      </c>
      <c r="K2" s="48">
        <f>AVERAGE(I2:I3)</f>
        <v>2.61</v>
      </c>
      <c r="M2" s="21">
        <v>1.53</v>
      </c>
      <c r="N2" s="22" t="s">
        <v>14</v>
      </c>
      <c r="O2" s="48">
        <f>AVERAGE(M2:M3)</f>
        <v>2.21</v>
      </c>
      <c r="Q2" s="21">
        <v>2.0499999999999998</v>
      </c>
      <c r="R2" s="22" t="s">
        <v>14</v>
      </c>
      <c r="S2" s="48">
        <f>AVERAGE(Q2:Q3)</f>
        <v>2.3449999999999998</v>
      </c>
      <c r="U2" s="21">
        <v>1.94</v>
      </c>
      <c r="V2" s="22" t="s">
        <v>14</v>
      </c>
      <c r="W2" s="48">
        <f>AVERAGE(U2:U3)</f>
        <v>2.2599999999999998</v>
      </c>
      <c r="Y2" s="21">
        <v>2.2599999999999998</v>
      </c>
      <c r="Z2" s="22" t="s">
        <v>14</v>
      </c>
      <c r="AA2" s="48">
        <f>AVERAGE(Y2:Y3)</f>
        <v>2.7549999999999999</v>
      </c>
      <c r="AC2" s="21">
        <v>3.02</v>
      </c>
      <c r="AD2" s="22" t="s">
        <v>13</v>
      </c>
      <c r="AE2" s="48">
        <f>AVERAGE(AC2:AC3)</f>
        <v>3.15</v>
      </c>
      <c r="AG2" s="21">
        <v>500000</v>
      </c>
      <c r="AH2" s="22" t="s">
        <v>14</v>
      </c>
      <c r="AI2" s="48">
        <f>AVERAGE(AG2:AG3)</f>
        <v>600000</v>
      </c>
      <c r="AK2" s="21">
        <v>1</v>
      </c>
      <c r="AL2" s="22" t="s">
        <v>13</v>
      </c>
      <c r="AM2" s="48">
        <f>AVERAGE(AK2:AK3)</f>
        <v>1</v>
      </c>
      <c r="AO2" s="21">
        <v>2017</v>
      </c>
      <c r="AP2" s="22" t="s">
        <v>13</v>
      </c>
      <c r="AQ2" s="48">
        <f>AVERAGE(AO2:AO3)</f>
        <v>2017</v>
      </c>
      <c r="AS2" s="21">
        <v>18</v>
      </c>
      <c r="AT2" s="22" t="s">
        <v>14</v>
      </c>
      <c r="AU2" s="48">
        <f>AVERAGE(AS2:AS3)</f>
        <v>18.5</v>
      </c>
      <c r="AV2" s="8">
        <v>8</v>
      </c>
      <c r="AW2">
        <v>1</v>
      </c>
      <c r="AX2" s="5" t="s">
        <v>21</v>
      </c>
      <c r="AY2" s="5"/>
      <c r="AZ2" s="5">
        <f ca="1">COUNTA(INDIRECT(AV3&amp;AV1):INDIRECT(AV3&amp;AV2))</f>
        <v>7</v>
      </c>
      <c r="BA2" s="5">
        <f ca="1">COUNTIF(INDIRECT(AV4&amp;AV1):INDIRECT(AV4&amp;AV2),"Iya")</f>
        <v>3</v>
      </c>
      <c r="BB2" s="5">
        <f ca="1">COUNTIF(INDIRECT(AV4&amp;AV1):INDIRECT(AV4&amp;AV2),"Tidak")</f>
        <v>4</v>
      </c>
      <c r="BC2" s="6">
        <f ca="1">-(((BA2/AZ2)*IMLOG2(BA2/AZ2))+((BB2/AZ2)*IMLOG2(BB2/AZ2)))</f>
        <v>0.9852281360342523</v>
      </c>
      <c r="BD2" s="5"/>
    </row>
    <row r="3" spans="1:56" x14ac:dyDescent="0.25">
      <c r="A3" s="21">
        <v>3.16</v>
      </c>
      <c r="B3" s="22" t="s">
        <v>13</v>
      </c>
      <c r="C3" s="48"/>
      <c r="E3" s="21">
        <v>3.21</v>
      </c>
      <c r="F3" s="22" t="s">
        <v>13</v>
      </c>
      <c r="G3" s="48"/>
      <c r="I3" s="21">
        <v>2.67</v>
      </c>
      <c r="J3" s="22" t="s">
        <v>13</v>
      </c>
      <c r="K3" s="48"/>
      <c r="M3" s="21">
        <v>2.89</v>
      </c>
      <c r="N3" s="22" t="s">
        <v>13</v>
      </c>
      <c r="O3" s="48"/>
      <c r="Q3" s="21">
        <v>2.64</v>
      </c>
      <c r="R3" s="22" t="s">
        <v>13</v>
      </c>
      <c r="S3" s="48"/>
      <c r="U3" s="21">
        <v>2.58</v>
      </c>
      <c r="V3" s="22" t="s">
        <v>13</v>
      </c>
      <c r="W3" s="48"/>
      <c r="Y3" s="21">
        <v>3.25</v>
      </c>
      <c r="Z3" s="22" t="s">
        <v>13</v>
      </c>
      <c r="AA3" s="48"/>
      <c r="AC3" s="21">
        <v>3.28</v>
      </c>
      <c r="AD3" s="22" t="s">
        <v>14</v>
      </c>
      <c r="AE3" s="48"/>
      <c r="AG3" s="21">
        <v>700000</v>
      </c>
      <c r="AH3" s="22" t="s">
        <v>13</v>
      </c>
      <c r="AI3" s="48"/>
      <c r="AK3" s="21">
        <v>1</v>
      </c>
      <c r="AL3" s="22" t="s">
        <v>13</v>
      </c>
      <c r="AM3" s="48"/>
      <c r="AO3" s="21">
        <v>2017</v>
      </c>
      <c r="AP3" s="22" t="s">
        <v>14</v>
      </c>
      <c r="AQ3" s="48"/>
      <c r="AS3" s="21">
        <v>19</v>
      </c>
      <c r="AT3" s="22" t="s">
        <v>13</v>
      </c>
      <c r="AU3" s="48"/>
      <c r="AV3" s="8" t="s">
        <v>35</v>
      </c>
      <c r="AX3" s="9" t="s">
        <v>0</v>
      </c>
      <c r="AY3" s="5"/>
      <c r="AZ3" s="5"/>
      <c r="BA3" s="5"/>
      <c r="BB3" s="5"/>
      <c r="BC3" s="6"/>
      <c r="BD3" s="6"/>
    </row>
    <row r="4" spans="1:56" x14ac:dyDescent="0.25">
      <c r="A4" s="21">
        <v>3.24</v>
      </c>
      <c r="B4" s="22" t="s">
        <v>13</v>
      </c>
      <c r="C4" s="48">
        <f>AVERAGE(A4:A5)</f>
        <v>3.3050000000000002</v>
      </c>
      <c r="E4" s="21">
        <v>3.28</v>
      </c>
      <c r="F4" s="22" t="s">
        <v>14</v>
      </c>
      <c r="G4" s="48">
        <f>AVERAGE(E4:E5)</f>
        <v>3.33</v>
      </c>
      <c r="I4" s="21">
        <v>3.18</v>
      </c>
      <c r="J4" s="22" t="s">
        <v>13</v>
      </c>
      <c r="K4" s="48">
        <f>AVERAGE(I4:I5)</f>
        <v>3.41</v>
      </c>
      <c r="M4" s="21">
        <v>3.2</v>
      </c>
      <c r="N4" s="22" t="s">
        <v>13</v>
      </c>
      <c r="O4" s="48">
        <f>AVERAGE(M4:M5)</f>
        <v>3.2050000000000001</v>
      </c>
      <c r="Q4" s="21">
        <v>3.46</v>
      </c>
      <c r="R4" s="22" t="s">
        <v>14</v>
      </c>
      <c r="S4" s="48">
        <f>AVERAGE(Q4:Q5)</f>
        <v>3.5649999999999999</v>
      </c>
      <c r="U4" s="21">
        <v>3.39</v>
      </c>
      <c r="V4" s="22" t="s">
        <v>14</v>
      </c>
      <c r="W4" s="48">
        <f>AVERAGE(U4:U5)</f>
        <v>3.39</v>
      </c>
      <c r="Y4" s="21">
        <v>3.53</v>
      </c>
      <c r="Z4" s="22" t="s">
        <v>14</v>
      </c>
      <c r="AA4" s="48">
        <f>AVERAGE(Y4:Y5)</f>
        <v>3.53</v>
      </c>
      <c r="AC4" s="21">
        <v>3.34</v>
      </c>
      <c r="AD4" s="22" t="s">
        <v>14</v>
      </c>
      <c r="AE4" s="48">
        <f>AVERAGE(AC4:AC5)</f>
        <v>3.36</v>
      </c>
      <c r="AG4" s="21">
        <v>800000</v>
      </c>
      <c r="AH4" s="22" t="s">
        <v>13</v>
      </c>
      <c r="AI4" s="48">
        <f>AVERAGE(AG4:AG5)</f>
        <v>800000</v>
      </c>
      <c r="AK4" s="21">
        <v>1</v>
      </c>
      <c r="AL4" s="22" t="s">
        <v>14</v>
      </c>
      <c r="AM4" s="48">
        <f>AVERAGE(AK4:AK5)</f>
        <v>2</v>
      </c>
      <c r="AO4" s="21">
        <v>2018</v>
      </c>
      <c r="AP4" s="22" t="s">
        <v>13</v>
      </c>
      <c r="AQ4" s="48">
        <f>AVERAGE(AO4:AO5)</f>
        <v>2018</v>
      </c>
      <c r="AS4" s="21">
        <v>19</v>
      </c>
      <c r="AT4" s="22" t="s">
        <v>13</v>
      </c>
      <c r="AU4" s="48">
        <f>AVERAGE(AS4:AS5)</f>
        <v>19</v>
      </c>
      <c r="AV4" s="8" t="s">
        <v>22</v>
      </c>
      <c r="AX4" s="5"/>
      <c r="AY4" s="9" t="str">
        <f ca="1">CONCATENATE("&lt;=",INDIRECT(AV5&amp;2))</f>
        <v>&lt;=3,11</v>
      </c>
      <c r="AZ4" s="5">
        <f ca="1">COUNTIF(INDIRECT(AV3&amp;AV1):INDIRECT(AV3&amp;AV2),AY4)</f>
        <v>1</v>
      </c>
      <c r="BA4" s="5">
        <f ca="1">COUNTIFS(INDIRECT(AV3&amp;AV1):INDIRECT(AV3&amp;AV2),AY4,INDIRECT(AV4&amp;AV1):INDIRECT(AV4&amp;AV2),"Iya")</f>
        <v>1</v>
      </c>
      <c r="BB4" s="5">
        <f ca="1">COUNTIFS(INDIRECT(AV3&amp;AV1):INDIRECT(AV3&amp;AV2),AY4,INDIRECT(AV4&amp;AV1):INDIRECT(AV4&amp;AV2),"Tidak")</f>
        <v>0</v>
      </c>
      <c r="BC4" s="6">
        <v>0</v>
      </c>
      <c r="BD4" s="43">
        <f ca="1">BC2-(((AZ4/AZ2)*BC4)+((AZ5/AZ2)*BC5))</f>
        <v>0.19811742113040332</v>
      </c>
    </row>
    <row r="5" spans="1:56" x14ac:dyDescent="0.25">
      <c r="A5" s="21">
        <v>3.37</v>
      </c>
      <c r="B5" s="22" t="s">
        <v>13</v>
      </c>
      <c r="C5" s="48"/>
      <c r="E5" s="21">
        <v>3.38</v>
      </c>
      <c r="F5" s="22" t="s">
        <v>13</v>
      </c>
      <c r="G5" s="48"/>
      <c r="I5" s="21">
        <v>3.64</v>
      </c>
      <c r="J5" s="22" t="s">
        <v>14</v>
      </c>
      <c r="K5" s="48"/>
      <c r="M5" s="21">
        <v>3.21</v>
      </c>
      <c r="N5" s="22" t="s">
        <v>14</v>
      </c>
      <c r="O5" s="48"/>
      <c r="Q5" s="21">
        <v>3.67</v>
      </c>
      <c r="R5" s="22" t="s">
        <v>13</v>
      </c>
      <c r="S5" s="48"/>
      <c r="U5" s="21">
        <v>3.39</v>
      </c>
      <c r="V5" s="22" t="s">
        <v>13</v>
      </c>
      <c r="W5" s="48"/>
      <c r="Y5" s="21">
        <v>3.53</v>
      </c>
      <c r="Z5" s="22" t="s">
        <v>13</v>
      </c>
      <c r="AA5" s="48"/>
      <c r="AC5" s="21">
        <v>3.38</v>
      </c>
      <c r="AD5" s="22" t="s">
        <v>13</v>
      </c>
      <c r="AE5" s="48"/>
      <c r="AG5" s="21">
        <v>800000</v>
      </c>
      <c r="AH5" s="22" t="s">
        <v>13</v>
      </c>
      <c r="AI5" s="48"/>
      <c r="AK5" s="21">
        <v>3</v>
      </c>
      <c r="AL5" s="22" t="s">
        <v>14</v>
      </c>
      <c r="AM5" s="48"/>
      <c r="AO5" s="21">
        <v>2018</v>
      </c>
      <c r="AP5" s="22" t="s">
        <v>14</v>
      </c>
      <c r="AQ5" s="48"/>
      <c r="AS5" s="21">
        <v>19</v>
      </c>
      <c r="AT5" s="22" t="s">
        <v>14</v>
      </c>
      <c r="AU5" s="48"/>
      <c r="AV5" s="8" t="s">
        <v>23</v>
      </c>
      <c r="AX5" s="5"/>
      <c r="AY5" s="9" t="str">
        <f ca="1">CONCATENATE("&gt;",INDIRECT(AV5&amp;2))</f>
        <v>&gt;3,11</v>
      </c>
      <c r="AZ5" s="5">
        <f ca="1">COUNTIF(INDIRECT(AV3&amp;AV1):INDIRECT(AV3&amp;AV2),AY5)</f>
        <v>6</v>
      </c>
      <c r="BA5" s="5">
        <f ca="1">COUNTIFS(INDIRECT(AV3&amp;AV1):INDIRECT(AV3&amp;AV2),AY5,INDIRECT(AV4&amp;AV1):INDIRECT(AV4&amp;AV2),"Iya")</f>
        <v>2</v>
      </c>
      <c r="BB5" s="5">
        <f ca="1">COUNTIFS(INDIRECT(AV3&amp;AV1):INDIRECT(AV3&amp;AV2),AY5,INDIRECT(AV4&amp;AV1):INDIRECT(AV4&amp;AV2),"Tidak")</f>
        <v>4</v>
      </c>
      <c r="BC5" s="6">
        <f t="shared" ref="BC5:BC10" ca="1" si="0">-(((BA5/AZ5)*IMLOG2(BA5/AZ5))+((BB5/AZ5)*IMLOG2(BB5/AZ5)))</f>
        <v>0.91829583405449056</v>
      </c>
      <c r="BD5" s="43"/>
    </row>
    <row r="6" spans="1:56" x14ac:dyDescent="0.25">
      <c r="A6" s="21">
        <v>3.59</v>
      </c>
      <c r="B6" s="22" t="s">
        <v>14</v>
      </c>
      <c r="C6" s="48">
        <f t="shared" ref="C6" si="1">AVERAGE(A6:A7)</f>
        <v>3.71</v>
      </c>
      <c r="E6" s="21">
        <v>3.56</v>
      </c>
      <c r="F6" s="22" t="s">
        <v>14</v>
      </c>
      <c r="G6" s="48">
        <f t="shared" ref="G6" si="2">AVERAGE(E6:E7)</f>
        <v>3.6500000000000004</v>
      </c>
      <c r="I6" s="21">
        <v>3.74</v>
      </c>
      <c r="J6" s="22" t="s">
        <v>13</v>
      </c>
      <c r="K6" s="48">
        <f t="shared" ref="K6" si="3">AVERAGE(I6:I7)</f>
        <v>3.74</v>
      </c>
      <c r="M6" s="21">
        <v>3.5</v>
      </c>
      <c r="N6" s="22" t="s">
        <v>13</v>
      </c>
      <c r="O6" s="48">
        <f t="shared" ref="O6" si="4">AVERAGE(M6:M7)</f>
        <v>3.605</v>
      </c>
      <c r="Q6" s="21">
        <v>3.75</v>
      </c>
      <c r="R6" s="22" t="s">
        <v>13</v>
      </c>
      <c r="S6" s="48">
        <f t="shared" ref="S6" si="5">AVERAGE(Q6:Q7)</f>
        <v>3.79</v>
      </c>
      <c r="U6" s="21">
        <v>3.39</v>
      </c>
      <c r="V6" s="22" t="s">
        <v>13</v>
      </c>
      <c r="W6" s="48">
        <f t="shared" ref="W6" si="6">AVERAGE(U6:U7)</f>
        <v>3.39</v>
      </c>
      <c r="Y6" s="21">
        <v>3.53</v>
      </c>
      <c r="Z6" s="22" t="s">
        <v>13</v>
      </c>
      <c r="AA6" s="48">
        <f t="shared" ref="AA6" si="7">AVERAGE(Y6:Y7)</f>
        <v>3.53</v>
      </c>
      <c r="AC6" s="21">
        <v>3.45</v>
      </c>
      <c r="AD6" s="22" t="s">
        <v>13</v>
      </c>
      <c r="AE6" s="48">
        <f t="shared" ref="AE6" si="8">AVERAGE(AC6:AC7)</f>
        <v>3.59</v>
      </c>
      <c r="AG6" s="21">
        <v>1000000</v>
      </c>
      <c r="AH6" s="22" t="s">
        <v>14</v>
      </c>
      <c r="AI6" s="48">
        <f t="shared" ref="AI6" si="9">AVERAGE(AG6:AG7)</f>
        <v>1000000</v>
      </c>
      <c r="AK6" s="21">
        <v>3</v>
      </c>
      <c r="AL6" s="22" t="s">
        <v>14</v>
      </c>
      <c r="AM6" s="48">
        <f t="shared" ref="AM6" si="10">AVERAGE(AK6:AK7)</f>
        <v>3</v>
      </c>
      <c r="AO6" s="21">
        <v>2018</v>
      </c>
      <c r="AP6" s="22" t="s">
        <v>14</v>
      </c>
      <c r="AQ6" s="48">
        <f t="shared" ref="AQ6" si="11">AVERAGE(AO6:AO7)</f>
        <v>2018</v>
      </c>
      <c r="AS6" s="21">
        <v>19</v>
      </c>
      <c r="AT6" s="22" t="s">
        <v>13</v>
      </c>
      <c r="AU6" s="48">
        <f t="shared" ref="AU6" si="12">AVERAGE(AS6:AS7)</f>
        <v>19</v>
      </c>
      <c r="AV6" s="10">
        <f ca="1">MAX(BD4:BD25)</f>
        <v>0.19811742113040332</v>
      </c>
      <c r="AX6" s="5"/>
      <c r="AY6" s="5" t="str">
        <f ca="1">CONCATENATE("&lt;=",INDIRECT(AV5&amp;4))</f>
        <v>&lt;=3,305</v>
      </c>
      <c r="AZ6" s="5">
        <f ca="1">COUNTIF(INDIRECT(AV3&amp;AV1):INDIRECT(AV3&amp;AV2),AY6)</f>
        <v>3</v>
      </c>
      <c r="BA6" s="5">
        <f ca="1">COUNTIFS(INDIRECT(AV3&amp;AV1):INDIRECT(AV3&amp;AV2),AY6,INDIRECT(AV4&amp;AV1):INDIRECT(AV4&amp;AV2),"Iya")</f>
        <v>1</v>
      </c>
      <c r="BB6" s="5">
        <f ca="1">COUNTIFS(INDIRECT(AV3&amp;AV1):INDIRECT(AV3&amp;AV2),AY6,INDIRECT(AV4&amp;AV1):INDIRECT(AV4&amp;AV2),"Tidak")</f>
        <v>2</v>
      </c>
      <c r="BC6" s="6">
        <f t="shared" ca="1" si="0"/>
        <v>0.91829583405449056</v>
      </c>
      <c r="BD6" s="45">
        <f ca="1">BC2-(((AZ6/AZ2)*BC6)+((AZ7/AZ2)*BC7))</f>
        <v>2.0244207153756411E-2</v>
      </c>
    </row>
    <row r="7" spans="1:56" x14ac:dyDescent="0.25">
      <c r="A7" s="21">
        <v>3.83</v>
      </c>
      <c r="B7" s="22" t="s">
        <v>14</v>
      </c>
      <c r="C7" s="48"/>
      <c r="E7" s="21">
        <v>3.74</v>
      </c>
      <c r="F7" s="22" t="s">
        <v>13</v>
      </c>
      <c r="G7" s="48"/>
      <c r="I7" s="21">
        <v>3.74</v>
      </c>
      <c r="J7" s="22" t="s">
        <v>13</v>
      </c>
      <c r="K7" s="48"/>
      <c r="M7" s="21">
        <v>3.71</v>
      </c>
      <c r="N7" s="22" t="s">
        <v>14</v>
      </c>
      <c r="O7" s="48"/>
      <c r="Q7" s="21">
        <v>3.83</v>
      </c>
      <c r="R7" s="22" t="s">
        <v>13</v>
      </c>
      <c r="S7" s="48"/>
      <c r="U7" s="21">
        <v>3.39</v>
      </c>
      <c r="V7" s="22" t="s">
        <v>13</v>
      </c>
      <c r="W7" s="48"/>
      <c r="Y7" s="21">
        <v>3.53</v>
      </c>
      <c r="Z7" s="22" t="s">
        <v>13</v>
      </c>
      <c r="AA7" s="48"/>
      <c r="AC7" s="21">
        <v>3.73</v>
      </c>
      <c r="AD7" s="22" t="s">
        <v>14</v>
      </c>
      <c r="AE7" s="48"/>
      <c r="AG7" s="21">
        <v>1000000</v>
      </c>
      <c r="AH7" s="22" t="s">
        <v>14</v>
      </c>
      <c r="AI7" s="48"/>
      <c r="AK7" s="21">
        <v>3</v>
      </c>
      <c r="AL7" s="22" t="s">
        <v>13</v>
      </c>
      <c r="AM7" s="48"/>
      <c r="AO7" s="21">
        <v>2018</v>
      </c>
      <c r="AP7" s="22" t="s">
        <v>13</v>
      </c>
      <c r="AQ7" s="48"/>
      <c r="AS7" s="21">
        <v>19</v>
      </c>
      <c r="AT7" s="22" t="s">
        <v>13</v>
      </c>
      <c r="AU7" s="48"/>
      <c r="AX7" s="5"/>
      <c r="AY7" s="5" t="str">
        <f ca="1">CONCATENATE("&gt;",INDIRECT(AV5&amp;4))</f>
        <v>&gt;3,305</v>
      </c>
      <c r="AZ7" s="5">
        <f ca="1">COUNTIF(INDIRECT(AV3&amp;AV1):INDIRECT(AV3&amp;AV2),AY7)</f>
        <v>4</v>
      </c>
      <c r="BA7" s="5">
        <f ca="1">COUNTIFS(INDIRECT(AV3&amp;AV1):INDIRECT(AV3&amp;AV2),AY7,INDIRECT(AV4&amp;AV1):INDIRECT(AV4&amp;AV2),"Iya")</f>
        <v>2</v>
      </c>
      <c r="BB7" s="5">
        <f ca="1">COUNTIFS(INDIRECT(AV3&amp;AV1):INDIRECT(AV3&amp;AV2),AY7,INDIRECT(AV4&amp;AV1):INDIRECT(AV4&amp;AV2),"Tidak")</f>
        <v>2</v>
      </c>
      <c r="BC7" s="6">
        <f t="shared" ca="1" si="0"/>
        <v>1</v>
      </c>
      <c r="BD7" s="45"/>
    </row>
    <row r="8" spans="1:56" x14ac:dyDescent="0.25">
      <c r="A8" s="21">
        <v>3.89</v>
      </c>
      <c r="B8" s="22" t="s">
        <v>13</v>
      </c>
      <c r="C8" s="48">
        <f t="shared" ref="C8" si="13">AVERAGE(A8:A9)</f>
        <v>3.89</v>
      </c>
      <c r="E8" s="21">
        <v>3.94</v>
      </c>
      <c r="F8" s="22" t="s">
        <v>13</v>
      </c>
      <c r="G8" s="48">
        <f t="shared" ref="G8" si="14">AVERAGE(E8:E9)</f>
        <v>3.94</v>
      </c>
      <c r="I8" s="21">
        <v>3.8</v>
      </c>
      <c r="J8" s="22" t="s">
        <v>14</v>
      </c>
      <c r="K8" s="48">
        <f t="shared" ref="K8" si="15">AVERAGE(I8:I9)</f>
        <v>3.8</v>
      </c>
      <c r="M8" s="21">
        <v>3.8</v>
      </c>
      <c r="N8" s="22" t="s">
        <v>13</v>
      </c>
      <c r="O8" s="48">
        <f t="shared" ref="O8" si="16">AVERAGE(M8:M9)</f>
        <v>3.8</v>
      </c>
      <c r="Q8" s="21">
        <v>3.91</v>
      </c>
      <c r="R8" s="22" t="s">
        <v>14</v>
      </c>
      <c r="S8" s="48">
        <f t="shared" ref="S8" si="17">AVERAGE(Q8:Q9)</f>
        <v>3.91</v>
      </c>
      <c r="U8" s="21">
        <v>3.39</v>
      </c>
      <c r="V8" s="22" t="s">
        <v>14</v>
      </c>
      <c r="W8" s="48">
        <f t="shared" ref="W8" si="18">AVERAGE(U8:U9)</f>
        <v>3.39</v>
      </c>
      <c r="Y8" s="21">
        <v>3.53</v>
      </c>
      <c r="Z8" s="22" t="s">
        <v>14</v>
      </c>
      <c r="AA8" s="48">
        <f t="shared" ref="AA8" si="19">AVERAGE(Y8:Y9)</f>
        <v>3.53</v>
      </c>
      <c r="AC8" s="21">
        <v>3.85</v>
      </c>
      <c r="AD8" s="22" t="s">
        <v>13</v>
      </c>
      <c r="AE8" s="48">
        <f t="shared" ref="AE8" si="20">AVERAGE(AC8:AC9)</f>
        <v>3.85</v>
      </c>
      <c r="AG8" s="21">
        <v>1000000</v>
      </c>
      <c r="AH8" s="22" t="s">
        <v>13</v>
      </c>
      <c r="AI8" s="48">
        <f t="shared" ref="AI8" si="21">AVERAGE(AG8:AG9)</f>
        <v>1000000</v>
      </c>
      <c r="AK8" s="21">
        <v>4</v>
      </c>
      <c r="AL8" s="22" t="s">
        <v>13</v>
      </c>
      <c r="AM8" s="48">
        <f t="shared" ref="AM8" si="22">AVERAGE(AK8:AK9)</f>
        <v>4</v>
      </c>
      <c r="AO8" s="21">
        <v>2018</v>
      </c>
      <c r="AP8" s="22" t="s">
        <v>13</v>
      </c>
      <c r="AQ8" s="48">
        <f t="shared" ref="AQ8" si="23">AVERAGE(AO8:AO9)</f>
        <v>2018</v>
      </c>
      <c r="AS8" s="21">
        <v>20</v>
      </c>
      <c r="AT8" s="22" t="s">
        <v>14</v>
      </c>
      <c r="AU8" s="48">
        <f t="shared" ref="AU8" si="24">AVERAGE(AS8:AS9)</f>
        <v>20</v>
      </c>
      <c r="AX8" s="5"/>
      <c r="AY8" s="5" t="str">
        <f ca="1">CONCATENATE("&lt;=",INDIRECT(AV5&amp;6))</f>
        <v>&lt;=3,71</v>
      </c>
      <c r="AZ8" s="5">
        <f ca="1">COUNTIF(INDIRECT(AV3&amp;AV1):INDIRECT(AV3&amp;AV2),AY8)</f>
        <v>5</v>
      </c>
      <c r="BA8" s="5">
        <f ca="1">COUNTIFS(INDIRECT(AV3&amp;AV1):INDIRECT(AV3&amp;AV2),AY8,INDIRECT(AV4&amp;AV1):INDIRECT(AV4&amp;AV2),"Iya")</f>
        <v>2</v>
      </c>
      <c r="BB8" s="5">
        <f ca="1">COUNTIFS(INDIRECT(AV3&amp;AV1):INDIRECT(AV3&amp;AV2),AY8,INDIRECT(AV4&amp;AV1):INDIRECT(AV4&amp;AV2),"Tidak")</f>
        <v>3</v>
      </c>
      <c r="BC8" s="6">
        <f t="shared" ca="1" si="0"/>
        <v>0.97095059445466747</v>
      </c>
      <c r="BD8" s="45">
        <f ca="1">BC2-(((AZ8/AZ2)*BC8)+((AZ9/AZ2)*BC9))</f>
        <v>5.9777114237755669E-3</v>
      </c>
    </row>
    <row r="9" spans="1:56" x14ac:dyDescent="0.25">
      <c r="A9" s="21"/>
      <c r="B9" s="22"/>
      <c r="C9" s="48"/>
      <c r="E9" s="21"/>
      <c r="F9" s="22"/>
      <c r="G9" s="48"/>
      <c r="I9" s="21"/>
      <c r="J9" s="22"/>
      <c r="K9" s="48"/>
      <c r="M9" s="21"/>
      <c r="N9" s="22"/>
      <c r="O9" s="48"/>
      <c r="Q9" s="21"/>
      <c r="R9" s="22"/>
      <c r="S9" s="48"/>
      <c r="U9" s="21"/>
      <c r="V9" s="22"/>
      <c r="W9" s="48"/>
      <c r="Y9" s="21"/>
      <c r="Z9" s="22"/>
      <c r="AA9" s="48"/>
      <c r="AC9" s="21"/>
      <c r="AD9" s="22"/>
      <c r="AE9" s="48"/>
      <c r="AG9" s="21"/>
      <c r="AH9" s="22"/>
      <c r="AI9" s="48"/>
      <c r="AK9" s="21"/>
      <c r="AL9" s="22"/>
      <c r="AM9" s="48"/>
      <c r="AO9" s="21"/>
      <c r="AP9" s="22"/>
      <c r="AQ9" s="48"/>
      <c r="AS9" s="21"/>
      <c r="AT9" s="22"/>
      <c r="AU9" s="48"/>
      <c r="AX9" s="5"/>
      <c r="AY9" s="5" t="str">
        <f ca="1">CONCATENATE("&gt;",INDIRECT(AV5&amp;6))</f>
        <v>&gt;3,71</v>
      </c>
      <c r="AZ9" s="5">
        <f ca="1">COUNTIF(INDIRECT(AV3&amp;AV1):INDIRECT(AV3&amp;AV2),AY9)</f>
        <v>2</v>
      </c>
      <c r="BA9" s="5">
        <f ca="1">COUNTIFS(INDIRECT(AV3&amp;AV1):INDIRECT(AV3&amp;AV2),AY9,INDIRECT(AV4&amp;AV1):INDIRECT(AV4&amp;AV2),"Iya")</f>
        <v>1</v>
      </c>
      <c r="BB9" s="5">
        <f ca="1">COUNTIFS(INDIRECT(AV3&amp;AV1):INDIRECT(AV3&amp;AV2),AY9,INDIRECT(AV4&amp;AV1):INDIRECT(AV4&amp;AV2),"Tidak")</f>
        <v>1</v>
      </c>
      <c r="BC9" s="6">
        <f t="shared" ca="1" si="0"/>
        <v>1</v>
      </c>
      <c r="BD9" s="45"/>
    </row>
    <row r="10" spans="1:56" x14ac:dyDescent="0.25">
      <c r="AX10" s="5"/>
      <c r="AY10" s="5" t="str">
        <f ca="1">CONCATENATE("&lt;=",INDIRECT(AV5&amp;8))</f>
        <v>&lt;=3,89</v>
      </c>
      <c r="AZ10" s="5">
        <f ca="1">COUNTIF(INDIRECT(AV3&amp;AV1):INDIRECT(AV3&amp;AV2),AY10)</f>
        <v>7</v>
      </c>
      <c r="BA10" s="5">
        <f ca="1">COUNTIFS(INDIRECT(AV3&amp;AV1):INDIRECT(AV3&amp;AV2),AY10,INDIRECT(AV4&amp;AV1):INDIRECT(AV4&amp;AV2),"Iya")</f>
        <v>3</v>
      </c>
      <c r="BB10" s="5">
        <f ca="1">COUNTIFS(INDIRECT(AV3&amp;AV1):INDIRECT(AV3&amp;AV2),AY10,INDIRECT(AV4&amp;AV1):INDIRECT(AV4&amp;AV2),"Tidak")</f>
        <v>4</v>
      </c>
      <c r="BC10" s="6">
        <f t="shared" ca="1" si="0"/>
        <v>0.9852281360342523</v>
      </c>
      <c r="BD10" s="45">
        <f ca="1">BC2-(((AZ10/AZ2)*BC10)+((AZ11/AZ2)*BC11))</f>
        <v>0</v>
      </c>
    </row>
    <row r="11" spans="1:56" x14ac:dyDescent="0.25">
      <c r="AX11" s="5"/>
      <c r="AY11" s="5" t="str">
        <f ca="1">CONCATENATE("&gt;",INDIRECT(AV5&amp;8))</f>
        <v>&gt;3,89</v>
      </c>
      <c r="AZ11" s="5">
        <f ca="1">COUNTIF(INDIRECT(AV3&amp;AV1):INDIRECT(AV3&amp;AV2),AY11)</f>
        <v>0</v>
      </c>
      <c r="BA11" s="5">
        <f ca="1">COUNTIFS(INDIRECT(AV3&amp;AV1):INDIRECT(AV3&amp;AV2),AY11,INDIRECT(AV4&amp;AV1):INDIRECT(AV4&amp;AV2),"Iya")</f>
        <v>0</v>
      </c>
      <c r="BB11" s="5">
        <f ca="1">COUNTIFS(INDIRECT(AV3&amp;AV1):INDIRECT(AV3&amp;AV2),AY11,INDIRECT(AV4&amp;AV1):INDIRECT(AV4&amp;AV2),"Tidak")</f>
        <v>0</v>
      </c>
      <c r="BC11" s="6">
        <v>0</v>
      </c>
      <c r="BD11" s="45"/>
    </row>
    <row r="12" spans="1:56" hidden="1" x14ac:dyDescent="0.25">
      <c r="AX12" s="5"/>
      <c r="AY12" s="5"/>
      <c r="AZ12" s="5"/>
      <c r="BA12" s="5"/>
      <c r="BB12" s="5"/>
      <c r="BC12" s="6"/>
      <c r="BD12" s="45"/>
    </row>
    <row r="13" spans="1:56" hidden="1" x14ac:dyDescent="0.25">
      <c r="AX13" s="5"/>
      <c r="AY13" s="5"/>
      <c r="AZ13" s="5"/>
      <c r="BA13" s="5"/>
      <c r="BB13" s="5"/>
      <c r="BC13" s="6"/>
      <c r="BD13" s="45"/>
    </row>
    <row r="14" spans="1:56" hidden="1" x14ac:dyDescent="0.25">
      <c r="AX14" s="5"/>
      <c r="AY14" s="5"/>
      <c r="AZ14" s="5"/>
      <c r="BA14" s="5"/>
      <c r="BB14" s="5"/>
      <c r="BC14" s="6"/>
      <c r="BD14" s="45"/>
    </row>
    <row r="15" spans="1:56" hidden="1" x14ac:dyDescent="0.25">
      <c r="AX15" s="5"/>
      <c r="AY15" s="5"/>
      <c r="AZ15" s="5"/>
      <c r="BA15" s="5"/>
      <c r="BB15" s="5"/>
      <c r="BC15" s="6"/>
      <c r="BD15" s="45"/>
    </row>
    <row r="16" spans="1:56" hidden="1" x14ac:dyDescent="0.25">
      <c r="AX16" s="5"/>
      <c r="AY16" s="9"/>
      <c r="AZ16" s="5"/>
      <c r="BA16" s="5"/>
      <c r="BB16" s="5"/>
      <c r="BC16" s="6"/>
      <c r="BD16" s="43"/>
    </row>
    <row r="17" spans="41:57" hidden="1" x14ac:dyDescent="0.25">
      <c r="AX17" s="5"/>
      <c r="AY17" s="9"/>
      <c r="AZ17" s="5"/>
      <c r="BA17" s="5"/>
      <c r="BB17" s="5"/>
      <c r="BC17" s="6"/>
      <c r="BD17" s="43"/>
    </row>
    <row r="18" spans="41:57" hidden="1" x14ac:dyDescent="0.25">
      <c r="AO18" s="11"/>
      <c r="AP18" s="11"/>
      <c r="AQ18" s="11"/>
      <c r="AR18" s="11"/>
      <c r="AS18" s="11"/>
      <c r="AT18" s="11"/>
      <c r="AU18" s="11"/>
      <c r="AX18" s="5"/>
      <c r="AY18" s="14"/>
      <c r="AZ18" s="14"/>
      <c r="BA18" s="14"/>
      <c r="BB18" s="14"/>
      <c r="BC18" s="6"/>
      <c r="BD18" s="49"/>
      <c r="BE18" s="6"/>
    </row>
    <row r="19" spans="41:57" hidden="1" x14ac:dyDescent="0.25">
      <c r="AX19" s="5"/>
      <c r="AY19" s="14"/>
      <c r="AZ19" s="14"/>
      <c r="BA19" s="14"/>
      <c r="BB19" s="14"/>
      <c r="BC19" s="6"/>
      <c r="BD19" s="49"/>
    </row>
    <row r="20" spans="41:57" hidden="1" x14ac:dyDescent="0.25">
      <c r="AX20" s="5"/>
    </row>
    <row r="21" spans="41:57" hidden="1" x14ac:dyDescent="0.25">
      <c r="AX21" s="5"/>
    </row>
    <row r="22" spans="41:57" hidden="1" x14ac:dyDescent="0.25">
      <c r="AX22" s="5"/>
    </row>
    <row r="23" spans="41:57" hidden="1" x14ac:dyDescent="0.25">
      <c r="AX23" s="5"/>
    </row>
    <row r="24" spans="41:57" hidden="1" x14ac:dyDescent="0.25">
      <c r="AX24" s="5"/>
    </row>
    <row r="25" spans="41:57" hidden="1" x14ac:dyDescent="0.25">
      <c r="AX25" s="5"/>
    </row>
    <row r="26" spans="41:57" x14ac:dyDescent="0.25">
      <c r="AV26" s="8">
        <f>AV1</f>
        <v>2</v>
      </c>
      <c r="AW26" s="3" t="s">
        <v>37</v>
      </c>
      <c r="AX26" s="3"/>
      <c r="AY26" s="3"/>
      <c r="AZ26" s="3" t="s">
        <v>16</v>
      </c>
      <c r="BA26" s="3" t="s">
        <v>17</v>
      </c>
      <c r="BB26" s="3" t="s">
        <v>18</v>
      </c>
      <c r="BC26" s="3" t="s">
        <v>19</v>
      </c>
      <c r="BD26" s="3" t="s">
        <v>20</v>
      </c>
    </row>
    <row r="27" spans="41:57" x14ac:dyDescent="0.25">
      <c r="AV27" s="8">
        <f>AV2</f>
        <v>8</v>
      </c>
      <c r="AW27">
        <f>AW2+1</f>
        <v>2</v>
      </c>
      <c r="AX27" s="5" t="s">
        <v>21</v>
      </c>
      <c r="AY27" s="5"/>
      <c r="AZ27" s="5">
        <f ca="1">COUNTA(INDIRECT(AV28&amp;AV26):INDIRECT(AV28&amp;AV27))</f>
        <v>7</v>
      </c>
      <c r="BA27" s="5">
        <f ca="1">COUNTIF(INDIRECT(AV29&amp;AV26):INDIRECT(AV29&amp;AV27),"Iya")</f>
        <v>3</v>
      </c>
      <c r="BB27" s="5">
        <f ca="1">COUNTIF(INDIRECT(AV29&amp;AV26):INDIRECT(AV29&amp;AV27),"Tidak")</f>
        <v>4</v>
      </c>
      <c r="BC27" s="6">
        <f ca="1">-(((BA27/AZ27)*IMLOG2(BA27/AZ27))+((BB27/AZ27)*IMLOG2(BB27/AZ27)))</f>
        <v>0.9852281360342523</v>
      </c>
      <c r="BD27" s="5"/>
    </row>
    <row r="28" spans="41:57" x14ac:dyDescent="0.25">
      <c r="AV28" s="8" t="str">
        <f>CHAR(CODE(AV3)+4)</f>
        <v>E</v>
      </c>
      <c r="AX28" s="9" t="str">
        <f ca="1">INDIRECT(AV28&amp;1)</f>
        <v>NR2</v>
      </c>
      <c r="AY28" s="5"/>
      <c r="AZ28" s="5"/>
      <c r="BA28" s="5"/>
      <c r="BB28" s="5"/>
      <c r="BC28" s="6"/>
      <c r="BD28" s="6"/>
    </row>
    <row r="29" spans="41:57" x14ac:dyDescent="0.25">
      <c r="AV29" s="8" t="str">
        <f t="shared" ref="AV29:AV30" si="25">CHAR(CODE(AV4)+4)</f>
        <v>F</v>
      </c>
      <c r="AX29" s="5"/>
      <c r="AY29" s="5" t="str">
        <f ca="1">CONCATENATE("&lt;=",INDIRECT(AV30&amp;2))</f>
        <v>&lt;=3,105</v>
      </c>
      <c r="AZ29" s="5">
        <f ca="1">COUNTIF(INDIRECT(AV28&amp;AV26):INDIRECT(AV28&amp;AV27),AY29)</f>
        <v>1</v>
      </c>
      <c r="BA29" s="5">
        <f ca="1">COUNTIFS(INDIRECT(AV28&amp;AV26):INDIRECT(AV28&amp;AV27),AY29,INDIRECT(AV29&amp;AV26):INDIRECT(AV29&amp;AV27),"Iya")</f>
        <v>1</v>
      </c>
      <c r="BB29" s="5">
        <f ca="1">COUNTIFS(INDIRECT(AV28&amp;AV26):INDIRECT(AV28&amp;AV27),AY29,INDIRECT(AV29&amp;AV26):INDIRECT(AV29&amp;AV27),"Tidak")</f>
        <v>0</v>
      </c>
      <c r="BC29" s="6">
        <v>0</v>
      </c>
      <c r="BD29" s="45">
        <f ca="1">BC27-(((AZ29/AZ27)*BC29)+((AZ30/AZ27)*BC30))</f>
        <v>0.19811742113040332</v>
      </c>
    </row>
    <row r="30" spans="41:57" x14ac:dyDescent="0.25">
      <c r="AV30" s="8" t="str">
        <f t="shared" si="25"/>
        <v>G</v>
      </c>
      <c r="AX30" s="5"/>
      <c r="AY30" s="5" t="str">
        <f ca="1">CONCATENATE("&gt;",INDIRECT(AV30&amp;2))</f>
        <v>&gt;3,105</v>
      </c>
      <c r="AZ30" s="5">
        <f ca="1">COUNTIF(INDIRECT(AV28&amp;AV26):INDIRECT(AV28&amp;AV27),AY30)</f>
        <v>6</v>
      </c>
      <c r="BA30" s="5">
        <f ca="1">COUNTIFS(INDIRECT(AV28&amp;AV26):INDIRECT(AV28&amp;AV27),AY30,INDIRECT(AV29&amp;AV26):INDIRECT(AV29&amp;AV27),"Iya")</f>
        <v>2</v>
      </c>
      <c r="BB30" s="5">
        <f ca="1">COUNTIFS(INDIRECT(AV28&amp;AV26):INDIRECT(AV28&amp;AV27),AY30,INDIRECT(AV29&amp;AV26):INDIRECT(AV29&amp;AV27),"Tidak")</f>
        <v>4</v>
      </c>
      <c r="BC30" s="6">
        <f t="shared" ref="BC30:BC35" ca="1" si="26">-(((BA30/AZ30)*IMLOG2(BA30/AZ30))+((BB30/AZ30)*IMLOG2(BB30/AZ30)))</f>
        <v>0.91829583405449056</v>
      </c>
      <c r="BD30" s="45"/>
    </row>
    <row r="31" spans="41:57" x14ac:dyDescent="0.25">
      <c r="AV31" s="10">
        <f ca="1">MAX(BD29:BD50)</f>
        <v>0.29169199713806127</v>
      </c>
      <c r="AX31" s="5"/>
      <c r="AY31" s="5" t="str">
        <f ca="1">CONCATENATE("&lt;=",INDIRECT(AV30&amp;4))</f>
        <v>&lt;=3,33</v>
      </c>
      <c r="AZ31" s="5">
        <f ca="1">COUNTIF(INDIRECT(AV28&amp;AV26):INDIRECT(AV28&amp;AV27),AY31)</f>
        <v>3</v>
      </c>
      <c r="BA31" s="5">
        <f ca="1">COUNTIFS(INDIRECT(AV28&amp;AV26):INDIRECT(AV28&amp;AV27),AY31,INDIRECT(AV29&amp;AV26):INDIRECT(AV29&amp;AV27),"Iya")</f>
        <v>2</v>
      </c>
      <c r="BB31" s="5">
        <f ca="1">COUNTIFS(INDIRECT(AV28&amp;AV26):INDIRECT(AV28&amp;AV27),AY31,INDIRECT(AV29&amp;AV26):INDIRECT(AV29&amp;AV27),"Tidak")</f>
        <v>1</v>
      </c>
      <c r="BC31" s="6">
        <f t="shared" ca="1" si="26"/>
        <v>0.91829583405449056</v>
      </c>
      <c r="BD31" s="45">
        <f ca="1">BC27-(((AZ31/AZ27)*BC31)+((AZ32/AZ27)*BC32))</f>
        <v>0.12808527889139465</v>
      </c>
    </row>
    <row r="32" spans="41:57" x14ac:dyDescent="0.25">
      <c r="AX32" s="5"/>
      <c r="AY32" s="5" t="str">
        <f ca="1">CONCATENATE("&gt;",INDIRECT(AV30&amp;4))</f>
        <v>&gt;3,33</v>
      </c>
      <c r="AZ32" s="5">
        <f ca="1">COUNTIF(INDIRECT(AV28&amp;AV26):INDIRECT(AV28&amp;AV27),AY32)</f>
        <v>4</v>
      </c>
      <c r="BA32" s="5">
        <f ca="1">COUNTIFS(INDIRECT(AV28&amp;AV26):INDIRECT(AV28&amp;AV27),AY32,INDIRECT(AV29&amp;AV26):INDIRECT(AV29&amp;AV27),"Iya")</f>
        <v>1</v>
      </c>
      <c r="BB32" s="5">
        <f ca="1">COUNTIFS(INDIRECT(AV28&amp;AV26):INDIRECT(AV28&amp;AV27),AY32,INDIRECT(AV29&amp;AV26):INDIRECT(AV29&amp;AV27),"Tidak")</f>
        <v>3</v>
      </c>
      <c r="BC32" s="6">
        <f t="shared" ca="1" si="26"/>
        <v>0.81127812445913294</v>
      </c>
      <c r="BD32" s="45"/>
    </row>
    <row r="33" spans="46:56" x14ac:dyDescent="0.25">
      <c r="AX33" s="5"/>
      <c r="AY33" s="9" t="str">
        <f ca="1">CONCATENATE("&lt;=",INDIRECT(AV30&amp;6))</f>
        <v>&lt;=3,65</v>
      </c>
      <c r="AZ33" s="5">
        <f ca="1">COUNTIF(INDIRECT(AV28&amp;AV26):INDIRECT(AV28&amp;AV27),AY33)</f>
        <v>5</v>
      </c>
      <c r="BA33" s="5">
        <f ca="1">COUNTIFS(INDIRECT(AV28&amp;AV26):INDIRECT(AV28&amp;AV27),AY33,INDIRECT(AV29&amp;AV26):INDIRECT(AV29&amp;AV27),"Iya")</f>
        <v>3</v>
      </c>
      <c r="BB33" s="5">
        <f ca="1">COUNTIFS(INDIRECT(AV28&amp;AV26):INDIRECT(AV28&amp;AV27),AY33,INDIRECT(AV29&amp;AV26):INDIRECT(AV29&amp;AV27),"Tidak")</f>
        <v>2</v>
      </c>
      <c r="BC33" s="6">
        <f t="shared" ca="1" si="26"/>
        <v>0.97095059445466747</v>
      </c>
      <c r="BD33" s="43">
        <f ca="1">BC27-(((AZ33/AZ27)*BC33)+((AZ34/AZ27)*BC34))</f>
        <v>0.29169199713806127</v>
      </c>
    </row>
    <row r="34" spans="46:56" x14ac:dyDescent="0.25">
      <c r="AX34" s="5"/>
      <c r="AY34" s="9" t="str">
        <f ca="1">CONCATENATE("&gt;",INDIRECT(AV30&amp;6))</f>
        <v>&gt;3,65</v>
      </c>
      <c r="AZ34" s="5">
        <f ca="1">COUNTIF(INDIRECT(AV28&amp;AV26):INDIRECT(AV28&amp;AV27),AY34)</f>
        <v>2</v>
      </c>
      <c r="BA34" s="5">
        <f ca="1">COUNTIFS(INDIRECT(AV28&amp;AV26):INDIRECT(AV28&amp;AV27),AY34,INDIRECT(AV29&amp;AV26):INDIRECT(AV29&amp;AV27),"Iya")</f>
        <v>0</v>
      </c>
      <c r="BB34" s="5">
        <f ca="1">COUNTIFS(INDIRECT(AV28&amp;AV26):INDIRECT(AV28&amp;AV27),AY34,INDIRECT(AV29&amp;AV26):INDIRECT(AV29&amp;AV27),"Tidak")</f>
        <v>2</v>
      </c>
      <c r="BC34" s="6">
        <v>0</v>
      </c>
      <c r="BD34" s="43"/>
    </row>
    <row r="35" spans="46:56" x14ac:dyDescent="0.25">
      <c r="AX35" s="5"/>
      <c r="AY35" s="5" t="str">
        <f ca="1">CONCATENATE("&lt;=",INDIRECT(AV30&amp;8))</f>
        <v>&lt;=3,94</v>
      </c>
      <c r="AZ35" s="5">
        <f ca="1">COUNTIF(INDIRECT(AV28&amp;AV26):INDIRECT(AV28&amp;AV27),AY35)</f>
        <v>7</v>
      </c>
      <c r="BA35" s="5">
        <f ca="1">COUNTIFS(INDIRECT(AV28&amp;AV26):INDIRECT(AV28&amp;AV27),AY35,INDIRECT(AV29&amp;AV26):INDIRECT(AV29&amp;AV27),"Iya")</f>
        <v>3</v>
      </c>
      <c r="BB35" s="5">
        <f ca="1">COUNTIFS(INDIRECT(AV28&amp;AV26):INDIRECT(AV28&amp;AV27),AY35,INDIRECT(AV29&amp;AV26):INDIRECT(AV29&amp;AV27),"Tidak")</f>
        <v>4</v>
      </c>
      <c r="BC35" s="6">
        <f t="shared" ca="1" si="26"/>
        <v>0.9852281360342523</v>
      </c>
      <c r="BD35" s="45">
        <f ca="1">BC27-(((AZ35/AZ27)*BC35)+((AZ36/AZ27)*BC36))</f>
        <v>0</v>
      </c>
    </row>
    <row r="36" spans="46:56" x14ac:dyDescent="0.25">
      <c r="AX36" s="5"/>
      <c r="AY36" s="5" t="str">
        <f ca="1">CONCATENATE("&gt;",INDIRECT(AV30&amp;8))</f>
        <v>&gt;3,94</v>
      </c>
      <c r="AZ36" s="5">
        <f ca="1">COUNTIF(INDIRECT(AV28&amp;AV26):INDIRECT(AV28&amp;AV27),AY36)</f>
        <v>0</v>
      </c>
      <c r="BA36" s="5">
        <f ca="1">COUNTIFS(INDIRECT(AV28&amp;AV26):INDIRECT(AV28&amp;AV27),AY36,INDIRECT(AV29&amp;AV26):INDIRECT(AV29&amp;AV27),"Iya")</f>
        <v>0</v>
      </c>
      <c r="BB36" s="5">
        <f ca="1">COUNTIFS(INDIRECT(AV28&amp;AV26):INDIRECT(AV28&amp;AV27),AY36,INDIRECT(AV29&amp;AV26):INDIRECT(AV29&amp;AV27),"Tidak")</f>
        <v>0</v>
      </c>
      <c r="BC36" s="6">
        <v>0</v>
      </c>
      <c r="BD36" s="45"/>
    </row>
    <row r="37" spans="46:56" hidden="1" x14ac:dyDescent="0.25">
      <c r="AX37" s="5"/>
      <c r="AY37" s="5"/>
      <c r="AZ37" s="5"/>
      <c r="BA37" s="5"/>
      <c r="BB37" s="5"/>
      <c r="BC37" s="6"/>
      <c r="BD37" s="45"/>
    </row>
    <row r="38" spans="46:56" hidden="1" x14ac:dyDescent="0.25">
      <c r="AX38" s="5"/>
      <c r="AY38" s="5"/>
      <c r="AZ38" s="5"/>
      <c r="BA38" s="5"/>
      <c r="BB38" s="5"/>
      <c r="BC38" s="6"/>
      <c r="BD38" s="45"/>
    </row>
    <row r="39" spans="46:56" hidden="1" x14ac:dyDescent="0.25">
      <c r="AX39" s="5"/>
      <c r="AY39" s="5"/>
      <c r="AZ39" s="5"/>
      <c r="BA39" s="5"/>
      <c r="BB39" s="5"/>
      <c r="BC39" s="6"/>
      <c r="BD39" s="45"/>
    </row>
    <row r="40" spans="46:56" hidden="1" x14ac:dyDescent="0.25">
      <c r="AX40" s="5"/>
      <c r="AY40" s="5"/>
      <c r="AZ40" s="5"/>
      <c r="BA40" s="5"/>
      <c r="BB40" s="5"/>
      <c r="BC40" s="6"/>
      <c r="BD40" s="45"/>
    </row>
    <row r="41" spans="46:56" hidden="1" x14ac:dyDescent="0.25">
      <c r="AX41" s="5"/>
      <c r="AY41" s="5"/>
      <c r="AZ41" s="5"/>
      <c r="BA41" s="5"/>
      <c r="BB41" s="5"/>
      <c r="BC41" s="6"/>
      <c r="BD41" s="45"/>
    </row>
    <row r="42" spans="46:56" hidden="1" x14ac:dyDescent="0.25">
      <c r="AX42" s="5"/>
      <c r="AY42" s="5"/>
      <c r="AZ42" s="5"/>
      <c r="BA42" s="5"/>
      <c r="BB42" s="5"/>
      <c r="BC42" s="6"/>
      <c r="BD42" s="45"/>
    </row>
    <row r="43" spans="46:56" hidden="1" x14ac:dyDescent="0.25">
      <c r="AX43" s="5"/>
      <c r="AY43" s="14"/>
      <c r="AZ43" s="14"/>
      <c r="BA43" s="14"/>
      <c r="BB43" s="14"/>
      <c r="BC43" s="6"/>
      <c r="BD43" s="49"/>
    </row>
    <row r="44" spans="46:56" hidden="1" x14ac:dyDescent="0.25">
      <c r="AT44" s="5"/>
      <c r="AX44" s="5"/>
      <c r="AY44" s="14"/>
      <c r="AZ44" s="14"/>
      <c r="BA44" s="14"/>
      <c r="BB44" s="14"/>
      <c r="BC44" s="6"/>
      <c r="BD44" s="49"/>
    </row>
    <row r="45" spans="46:56" hidden="1" x14ac:dyDescent="0.25">
      <c r="AT45" s="5"/>
      <c r="AX45" s="5"/>
      <c r="AY45" s="5"/>
      <c r="AZ45" s="5"/>
      <c r="BA45" s="5"/>
      <c r="BB45" s="5"/>
      <c r="BC45" s="6"/>
      <c r="BD45" s="45"/>
    </row>
    <row r="46" spans="46:56" hidden="1" x14ac:dyDescent="0.25">
      <c r="AX46" s="5"/>
      <c r="AY46" s="5"/>
      <c r="AZ46" s="5"/>
      <c r="BA46" s="5"/>
      <c r="BB46" s="5"/>
      <c r="BC46" s="6"/>
      <c r="BD46" s="45"/>
    </row>
    <row r="47" spans="46:56" hidden="1" x14ac:dyDescent="0.25">
      <c r="AX47" s="5"/>
      <c r="AY47" s="5"/>
      <c r="AZ47" s="5"/>
      <c r="BA47" s="5"/>
      <c r="BB47" s="5"/>
      <c r="BC47" s="6"/>
      <c r="BD47" s="45"/>
    </row>
    <row r="48" spans="46:56" hidden="1" x14ac:dyDescent="0.25">
      <c r="AX48" s="5"/>
      <c r="AY48" s="5"/>
      <c r="AZ48" s="5"/>
      <c r="BA48" s="5"/>
      <c r="BB48" s="5"/>
      <c r="BC48" s="6"/>
      <c r="BD48" s="45"/>
    </row>
    <row r="49" spans="48:56" hidden="1" x14ac:dyDescent="0.25">
      <c r="AX49" s="5"/>
      <c r="AY49" s="5"/>
      <c r="AZ49" s="5"/>
      <c r="BA49" s="5"/>
      <c r="BB49" s="5"/>
      <c r="BC49" s="6"/>
      <c r="BD49" s="45"/>
    </row>
    <row r="50" spans="48:56" hidden="1" x14ac:dyDescent="0.25">
      <c r="AX50" s="5"/>
      <c r="AY50" s="5"/>
      <c r="AZ50" s="5"/>
      <c r="BA50" s="5"/>
      <c r="BB50" s="5"/>
      <c r="BC50" s="6"/>
      <c r="BD50" s="45"/>
    </row>
    <row r="51" spans="48:56" x14ac:dyDescent="0.25">
      <c r="AV51" s="8">
        <f>AV26</f>
        <v>2</v>
      </c>
      <c r="AW51" s="3" t="s">
        <v>37</v>
      </c>
      <c r="AX51" s="3"/>
      <c r="AY51" s="3"/>
      <c r="AZ51" s="3" t="s">
        <v>16</v>
      </c>
      <c r="BA51" s="3" t="s">
        <v>17</v>
      </c>
      <c r="BB51" s="3" t="s">
        <v>18</v>
      </c>
      <c r="BC51" s="3" t="s">
        <v>19</v>
      </c>
      <c r="BD51" s="3" t="s">
        <v>20</v>
      </c>
    </row>
    <row r="52" spans="48:56" x14ac:dyDescent="0.25">
      <c r="AV52" s="8">
        <f>AV27</f>
        <v>8</v>
      </c>
      <c r="AW52">
        <f>AW27+1</f>
        <v>3</v>
      </c>
      <c r="AX52" s="5" t="s">
        <v>21</v>
      </c>
      <c r="AY52" s="5"/>
      <c r="AZ52" s="5">
        <f ca="1">COUNTA(INDIRECT(AV53&amp;AV51):INDIRECT(AV53&amp;AV52))</f>
        <v>7</v>
      </c>
      <c r="BA52" s="5">
        <f ca="1">COUNTIF(INDIRECT(AV54&amp;AV51):INDIRECT(AV54&amp;AV52),"Iya")</f>
        <v>3</v>
      </c>
      <c r="BB52" s="5">
        <f ca="1">COUNTIF(INDIRECT(AV54&amp;AV51):INDIRECT(AV54&amp;AV52),"Tidak")</f>
        <v>4</v>
      </c>
      <c r="BC52" s="6">
        <f ca="1">-(((BA52/AZ52)*IMLOG2(BA52/AZ52))+((BB52/AZ52)*IMLOG2(BB52/AZ52)))</f>
        <v>0.9852281360342523</v>
      </c>
      <c r="BD52" s="5"/>
    </row>
    <row r="53" spans="48:56" x14ac:dyDescent="0.25">
      <c r="AV53" s="8" t="str">
        <f>CHAR(CODE(AV28)+4)</f>
        <v>I</v>
      </c>
      <c r="AX53" s="9" t="str">
        <f ca="1">INDIRECT(AV53&amp;1)</f>
        <v>NR3</v>
      </c>
      <c r="AY53" s="5"/>
      <c r="AZ53" s="5"/>
      <c r="BA53" s="5"/>
      <c r="BB53" s="5"/>
      <c r="BC53" s="6"/>
      <c r="BD53" s="6"/>
    </row>
    <row r="54" spans="48:56" x14ac:dyDescent="0.25">
      <c r="AV54" s="8" t="str">
        <f t="shared" ref="AV54:AV55" si="27">CHAR(CODE(AV29)+4)</f>
        <v>J</v>
      </c>
      <c r="AX54" s="5"/>
      <c r="AY54" s="5" t="str">
        <f ca="1">CONCATENATE("&lt;=",INDIRECT(AV55&amp;2))</f>
        <v>&lt;=2,61</v>
      </c>
      <c r="AZ54" s="5">
        <f ca="1">COUNTIF(INDIRECT(AV53&amp;AV51):INDIRECT(AV53&amp;AV52),AY54)</f>
        <v>1</v>
      </c>
      <c r="BA54" s="5">
        <f ca="1">COUNTIFS(INDIRECT(AV53&amp;AV51):INDIRECT(AV53&amp;AV52),AY54,INDIRECT(AV54&amp;AV51):INDIRECT(AV54&amp;AV52),"Iya")</f>
        <v>1</v>
      </c>
      <c r="BB54" s="5">
        <f ca="1">COUNTIFS(INDIRECT(AV53&amp;AV51):INDIRECT(AV53&amp;AV52),AY54,INDIRECT(AV54&amp;AV51):INDIRECT(AV54&amp;AV52),"Tidak")</f>
        <v>0</v>
      </c>
      <c r="BC54" s="6">
        <v>0</v>
      </c>
      <c r="BD54" s="45">
        <f ca="1">BC52-(((AZ54/AZ52)*BC54)+((AZ55/AZ52)*BC55))</f>
        <v>0.19811742113040332</v>
      </c>
    </row>
    <row r="55" spans="48:56" x14ac:dyDescent="0.25">
      <c r="AV55" s="8" t="str">
        <f t="shared" si="27"/>
        <v>K</v>
      </c>
      <c r="AX55" s="5"/>
      <c r="AY55" s="5" t="str">
        <f ca="1">CONCATENATE("&gt;",INDIRECT(AV55&amp;2))</f>
        <v>&gt;2,61</v>
      </c>
      <c r="AZ55" s="5">
        <f ca="1">COUNTIF(INDIRECT(AV53&amp;AV51):INDIRECT(AV53&amp;AV52),AY55)</f>
        <v>6</v>
      </c>
      <c r="BA55" s="5">
        <f ca="1">COUNTIFS(INDIRECT(AV53&amp;AV51):INDIRECT(AV53&amp;AV52),AY55,INDIRECT(AV54&amp;AV51):INDIRECT(AV54&amp;AV52),"Iya")</f>
        <v>2</v>
      </c>
      <c r="BB55" s="5">
        <f ca="1">COUNTIFS(INDIRECT(AV53&amp;AV51):INDIRECT(AV53&amp;AV52),AY55,INDIRECT(AV54&amp;AV51):INDIRECT(AV54&amp;AV52),"Tidak")</f>
        <v>4</v>
      </c>
      <c r="BC55" s="6">
        <f t="shared" ref="BC55:BC60" ca="1" si="28">-(((BA55/AZ55)*IMLOG2(BA55/AZ55))+((BB55/AZ55)*IMLOG2(BB55/AZ55)))</f>
        <v>0.91829583405449056</v>
      </c>
      <c r="BD55" s="45"/>
    </row>
    <row r="56" spans="48:56" x14ac:dyDescent="0.25">
      <c r="AV56" s="10">
        <f ca="1">MAX(BD54:BD75)</f>
        <v>0.19811742113040332</v>
      </c>
      <c r="AX56" s="5"/>
      <c r="AY56" s="5" t="str">
        <f ca="1">CONCATENATE("&lt;=",INDIRECT(AV55&amp;4))</f>
        <v>&lt;=3,41</v>
      </c>
      <c r="AZ56" s="5">
        <f ca="1">COUNTIF(INDIRECT(AV53&amp;AV51):INDIRECT(AV53&amp;AV52),AY56)</f>
        <v>3</v>
      </c>
      <c r="BA56" s="5">
        <f ca="1">COUNTIFS(INDIRECT(AV53&amp;AV51):INDIRECT(AV53&amp;AV52),AY56,INDIRECT(AV54&amp;AV51):INDIRECT(AV54&amp;AV52),"Iya")</f>
        <v>1</v>
      </c>
      <c r="BB56" s="5">
        <f ca="1">COUNTIFS(INDIRECT(AV53&amp;AV51):INDIRECT(AV53&amp;AV52),AY56,INDIRECT(AV54&amp;AV51):INDIRECT(AV54&amp;AV52),"Tidak")</f>
        <v>2</v>
      </c>
      <c r="BC56" s="6">
        <f t="shared" ca="1" si="28"/>
        <v>0.91829583405449056</v>
      </c>
      <c r="BD56" s="45">
        <f ca="1">BC52-(((AZ56/AZ52)*BC56)+((AZ57/AZ52)*BC57))</f>
        <v>2.0244207153756411E-2</v>
      </c>
    </row>
    <row r="57" spans="48:56" x14ac:dyDescent="0.25">
      <c r="AX57" s="5"/>
      <c r="AY57" s="5" t="str">
        <f ca="1">CONCATENATE("&gt;",INDIRECT(AV55&amp;4))</f>
        <v>&gt;3,41</v>
      </c>
      <c r="AZ57" s="5">
        <f ca="1">COUNTIF(INDIRECT(AV53&amp;AV51):INDIRECT(AV53&amp;AV52),AY57)</f>
        <v>4</v>
      </c>
      <c r="BA57" s="5">
        <f ca="1">COUNTIFS(INDIRECT(AV53&amp;AV51):INDIRECT(AV53&amp;AV52),AY57,INDIRECT(AV54&amp;AV51):INDIRECT(AV54&amp;AV52),"Iya")</f>
        <v>2</v>
      </c>
      <c r="BB57" s="5">
        <f ca="1">COUNTIFS(INDIRECT(AV53&amp;AV51):INDIRECT(AV53&amp;AV52),AY57,INDIRECT(AV54&amp;AV51):INDIRECT(AV54&amp;AV52),"Tidak")</f>
        <v>2</v>
      </c>
      <c r="BC57" s="6">
        <f t="shared" ca="1" si="28"/>
        <v>1</v>
      </c>
      <c r="BD57" s="45"/>
    </row>
    <row r="58" spans="48:56" x14ac:dyDescent="0.25">
      <c r="AX58" s="5"/>
      <c r="AY58" s="9" t="str">
        <f ca="1">CONCATENATE("&lt;=",INDIRECT(AV55&amp;6))</f>
        <v>&lt;=3,74</v>
      </c>
      <c r="AZ58" s="5">
        <f ca="1">COUNTIF(INDIRECT(AV53&amp;AV51):INDIRECT(AV53&amp;AV52),AY58)</f>
        <v>6</v>
      </c>
      <c r="BA58" s="5">
        <f ca="1">COUNTIFS(INDIRECT(AV53&amp;AV51):INDIRECT(AV53&amp;AV52),AY58,INDIRECT(AV54&amp;AV51):INDIRECT(AV54&amp;AV52),"Iya")</f>
        <v>2</v>
      </c>
      <c r="BB58" s="5">
        <f ca="1">COUNTIFS(INDIRECT(AV53&amp;AV51):INDIRECT(AV53&amp;AV52),AY58,INDIRECT(AV54&amp;AV51):INDIRECT(AV54&amp;AV52),"Tidak")</f>
        <v>4</v>
      </c>
      <c r="BC58" s="6">
        <f t="shared" ca="1" si="28"/>
        <v>0.91829583405449056</v>
      </c>
      <c r="BD58" s="43">
        <f ca="1">BC52-(((AZ58/AZ52)*BC58)+((AZ59/AZ52)*BC59))</f>
        <v>0.19811742113040332</v>
      </c>
    </row>
    <row r="59" spans="48:56" x14ac:dyDescent="0.25">
      <c r="AX59" s="5"/>
      <c r="AY59" s="9" t="str">
        <f ca="1">CONCATENATE("&gt;",INDIRECT(AV55&amp;6))</f>
        <v>&gt;3,74</v>
      </c>
      <c r="AZ59" s="5">
        <f ca="1">COUNTIF(INDIRECT(AV53&amp;AV51):INDIRECT(AV53&amp;AV52),AY59)</f>
        <v>1</v>
      </c>
      <c r="BA59" s="5">
        <f ca="1">COUNTIFS(INDIRECT(AV53&amp;AV51):INDIRECT(AV53&amp;AV52),AY59,INDIRECT(AV54&amp;AV51):INDIRECT(AV54&amp;AV52),"Iya")</f>
        <v>1</v>
      </c>
      <c r="BB59" s="5">
        <f ca="1">COUNTIFS(INDIRECT(AV53&amp;AV51):INDIRECT(AV53&amp;AV52),AY59,INDIRECT(AV54&amp;AV51):INDIRECT(AV54&amp;AV52),"Tidak")</f>
        <v>0</v>
      </c>
      <c r="BC59" s="6">
        <v>0</v>
      </c>
      <c r="BD59" s="43"/>
    </row>
    <row r="60" spans="48:56" x14ac:dyDescent="0.25">
      <c r="AX60" s="5"/>
      <c r="AY60" s="5" t="str">
        <f ca="1">CONCATENATE("&lt;=",INDIRECT(AV55&amp;8))</f>
        <v>&lt;=3,8</v>
      </c>
      <c r="AZ60" s="5">
        <f ca="1">COUNTIF(INDIRECT(AV53&amp;AV51):INDIRECT(AV53&amp;AV52),AY60)</f>
        <v>7</v>
      </c>
      <c r="BA60" s="5">
        <f ca="1">COUNTIFS(INDIRECT(AV53&amp;AV51):INDIRECT(AV53&amp;AV52),AY60,INDIRECT(AV54&amp;AV51):INDIRECT(AV54&amp;AV52),"Iya")</f>
        <v>3</v>
      </c>
      <c r="BB60" s="5">
        <f ca="1">COUNTIFS(INDIRECT(AV53&amp;AV51):INDIRECT(AV53&amp;AV52),AY60,INDIRECT(AV54&amp;AV51):INDIRECT(AV54&amp;AV52),"Tidak")</f>
        <v>4</v>
      </c>
      <c r="BC60" s="6">
        <f t="shared" ca="1" si="28"/>
        <v>0.9852281360342523</v>
      </c>
      <c r="BD60" s="45">
        <f ca="1">BC52-(((AZ60/AZ52)*BC60)+((AZ61/AZ52)*BC61))</f>
        <v>0</v>
      </c>
    </row>
    <row r="61" spans="48:56" x14ac:dyDescent="0.25">
      <c r="AX61" s="5"/>
      <c r="AY61" s="5" t="str">
        <f ca="1">CONCATENATE("&gt;",INDIRECT(AV55&amp;8))</f>
        <v>&gt;3,8</v>
      </c>
      <c r="AZ61" s="5">
        <f ca="1">COUNTIF(INDIRECT(AV53&amp;AV51):INDIRECT(AV53&amp;AV52),AY61)</f>
        <v>0</v>
      </c>
      <c r="BA61" s="5">
        <f ca="1">COUNTIFS(INDIRECT(AV53&amp;AV51):INDIRECT(AV53&amp;AV52),AY61,INDIRECT(AV54&amp;AV51):INDIRECT(AV54&amp;AV52),"Iya")</f>
        <v>0</v>
      </c>
      <c r="BB61" s="5">
        <f ca="1">COUNTIFS(INDIRECT(AV53&amp;AV51):INDIRECT(AV53&amp;AV52),AY61,INDIRECT(AV54&amp;AV51):INDIRECT(AV54&amp;AV52),"Tidak")</f>
        <v>0</v>
      </c>
      <c r="BC61" s="6">
        <v>0</v>
      </c>
      <c r="BD61" s="45"/>
    </row>
    <row r="62" spans="48:56" hidden="1" x14ac:dyDescent="0.25">
      <c r="AX62" s="5"/>
      <c r="AY62" s="5"/>
      <c r="AZ62" s="5"/>
      <c r="BA62" s="5"/>
      <c r="BB62" s="5"/>
      <c r="BC62" s="6"/>
      <c r="BD62" s="45"/>
    </row>
    <row r="63" spans="48:56" hidden="1" x14ac:dyDescent="0.25">
      <c r="AX63" s="5"/>
      <c r="AY63" s="5"/>
      <c r="AZ63" s="5"/>
      <c r="BA63" s="5"/>
      <c r="BB63" s="5"/>
      <c r="BC63" s="6"/>
      <c r="BD63" s="45"/>
    </row>
    <row r="64" spans="48:56" hidden="1" x14ac:dyDescent="0.25">
      <c r="AX64" s="5"/>
      <c r="AY64" s="9"/>
      <c r="AZ64" s="5"/>
      <c r="BA64" s="5"/>
      <c r="BB64" s="5"/>
      <c r="BC64" s="6"/>
      <c r="BD64" s="43"/>
    </row>
    <row r="65" spans="48:56" hidden="1" x14ac:dyDescent="0.25">
      <c r="AX65" s="5"/>
      <c r="AY65" s="9"/>
      <c r="AZ65" s="5"/>
      <c r="BA65" s="5"/>
      <c r="BB65" s="5"/>
      <c r="BC65" s="6"/>
      <c r="BD65" s="43"/>
    </row>
    <row r="66" spans="48:56" hidden="1" x14ac:dyDescent="0.25">
      <c r="AX66" s="5"/>
      <c r="AY66" s="5"/>
      <c r="AZ66" s="5"/>
      <c r="BA66" s="5"/>
      <c r="BB66" s="5"/>
      <c r="BC66" s="6"/>
      <c r="BD66" s="45"/>
    </row>
    <row r="67" spans="48:56" hidden="1" x14ac:dyDescent="0.25">
      <c r="AX67" s="5"/>
      <c r="AY67" s="5"/>
      <c r="AZ67" s="5"/>
      <c r="BA67" s="5"/>
      <c r="BB67" s="5"/>
      <c r="BC67" s="6"/>
      <c r="BD67" s="45"/>
    </row>
    <row r="68" spans="48:56" hidden="1" x14ac:dyDescent="0.25">
      <c r="AX68" s="5"/>
      <c r="AY68" s="14"/>
      <c r="AZ68" s="14"/>
      <c r="BA68" s="14"/>
      <c r="BB68" s="14"/>
      <c r="BC68" s="6"/>
      <c r="BD68" s="49"/>
    </row>
    <row r="69" spans="48:56" hidden="1" x14ac:dyDescent="0.25">
      <c r="AX69" s="5"/>
      <c r="AY69" s="14"/>
      <c r="AZ69" s="14"/>
      <c r="BA69" s="14"/>
      <c r="BB69" s="14"/>
      <c r="BC69" s="6"/>
      <c r="BD69" s="49"/>
    </row>
    <row r="70" spans="48:56" hidden="1" x14ac:dyDescent="0.25">
      <c r="AX70" s="5"/>
      <c r="AY70" s="5"/>
      <c r="AZ70" s="5"/>
      <c r="BA70" s="5"/>
      <c r="BB70" s="5"/>
      <c r="BC70" s="6"/>
      <c r="BD70" s="45"/>
    </row>
    <row r="71" spans="48:56" hidden="1" x14ac:dyDescent="0.25">
      <c r="AX71" s="5"/>
      <c r="AY71" s="5"/>
      <c r="AZ71" s="5"/>
      <c r="BA71" s="5"/>
      <c r="BB71" s="5"/>
      <c r="BC71" s="6"/>
      <c r="BD71" s="45"/>
    </row>
    <row r="72" spans="48:56" hidden="1" x14ac:dyDescent="0.25">
      <c r="AX72" s="5"/>
      <c r="AY72" s="5"/>
      <c r="AZ72" s="5"/>
      <c r="BA72" s="5"/>
      <c r="BB72" s="5"/>
      <c r="BC72" s="6"/>
      <c r="BD72" s="45"/>
    </row>
    <row r="73" spans="48:56" hidden="1" x14ac:dyDescent="0.25">
      <c r="AX73" s="5"/>
      <c r="AY73" s="5"/>
      <c r="AZ73" s="5"/>
      <c r="BA73" s="5"/>
      <c r="BB73" s="5"/>
      <c r="BC73" s="6"/>
      <c r="BD73" s="45"/>
    </row>
    <row r="74" spans="48:56" hidden="1" x14ac:dyDescent="0.25">
      <c r="AX74" s="5"/>
      <c r="AY74" s="5"/>
      <c r="AZ74" s="5"/>
      <c r="BA74" s="5"/>
      <c r="BB74" s="5"/>
      <c r="BC74" s="6"/>
      <c r="BD74" s="45"/>
    </row>
    <row r="75" spans="48:56" hidden="1" x14ac:dyDescent="0.25">
      <c r="AX75" s="5"/>
      <c r="AY75" s="5"/>
      <c r="AZ75" s="5"/>
      <c r="BA75" s="5"/>
      <c r="BB75" s="5"/>
      <c r="BC75" s="6"/>
      <c r="BD75" s="45"/>
    </row>
    <row r="76" spans="48:56" x14ac:dyDescent="0.25">
      <c r="AV76" s="8">
        <f>AV51</f>
        <v>2</v>
      </c>
      <c r="AW76" s="3" t="s">
        <v>37</v>
      </c>
      <c r="AX76" s="3"/>
      <c r="AY76" s="3"/>
      <c r="AZ76" s="3" t="s">
        <v>16</v>
      </c>
      <c r="BA76" s="3" t="s">
        <v>17</v>
      </c>
      <c r="BB76" s="3" t="s">
        <v>18</v>
      </c>
      <c r="BC76" s="3" t="s">
        <v>19</v>
      </c>
      <c r="BD76" s="3" t="s">
        <v>20</v>
      </c>
    </row>
    <row r="77" spans="48:56" x14ac:dyDescent="0.25">
      <c r="AV77" s="8">
        <f>AV52</f>
        <v>8</v>
      </c>
      <c r="AW77">
        <f>AW52+1</f>
        <v>4</v>
      </c>
      <c r="AX77" s="5" t="s">
        <v>21</v>
      </c>
      <c r="AY77" s="5"/>
      <c r="AZ77" s="5">
        <f ca="1">COUNTA(INDIRECT(AV78&amp;AV76):INDIRECT(AV78&amp;AV77))</f>
        <v>7</v>
      </c>
      <c r="BA77" s="5">
        <f ca="1">COUNTIF(INDIRECT(AV79&amp;AV76):INDIRECT(AV79&amp;AV77),"Iya")</f>
        <v>3</v>
      </c>
      <c r="BB77" s="5">
        <f ca="1">COUNTIF(INDIRECT(AV79&amp;AV76):INDIRECT(AV79&amp;AV77),"Tidak")</f>
        <v>4</v>
      </c>
      <c r="BC77" s="6">
        <f ca="1">-(((BA77/AZ77)*IMLOG2(BA77/AZ77))+((BB77/AZ77)*IMLOG2(BB77/AZ77)))</f>
        <v>0.9852281360342523</v>
      </c>
      <c r="BD77" s="5"/>
    </row>
    <row r="78" spans="48:56" x14ac:dyDescent="0.25">
      <c r="AV78" s="8" t="str">
        <f>CHAR(CODE(AV53)+4)</f>
        <v>M</v>
      </c>
      <c r="AX78" s="9" t="str">
        <f ca="1">INDIRECT(AV78&amp;1)</f>
        <v>NR4</v>
      </c>
      <c r="AY78" s="5"/>
      <c r="AZ78" s="5"/>
      <c r="BA78" s="5"/>
      <c r="BB78" s="5"/>
      <c r="BC78" s="6"/>
      <c r="BD78" s="6"/>
    </row>
    <row r="79" spans="48:56" x14ac:dyDescent="0.25">
      <c r="AV79" s="8" t="str">
        <f t="shared" ref="AV79:AV80" si="29">CHAR(CODE(AV54)+4)</f>
        <v>N</v>
      </c>
      <c r="AX79" s="5"/>
      <c r="AY79" s="9" t="str">
        <f ca="1">CONCATENATE("&lt;=",INDIRECT(AV80&amp;2))</f>
        <v>&lt;=2,21</v>
      </c>
      <c r="AZ79" s="5">
        <f ca="1">COUNTIF(INDIRECT(AV78&amp;AV76):INDIRECT(AV78&amp;AV77),AY79)</f>
        <v>1</v>
      </c>
      <c r="BA79" s="5">
        <f ca="1">COUNTIFS(INDIRECT(AV78&amp;AV76):INDIRECT(AV78&amp;AV77),AY79,INDIRECT(AV79&amp;AV76):INDIRECT(AV79&amp;AV77),"Iya")</f>
        <v>1</v>
      </c>
      <c r="BB79" s="5">
        <f ca="1">COUNTIFS(INDIRECT(AV78&amp;AV76):INDIRECT(AV78&amp;AV77),AY79,INDIRECT(AV79&amp;AV76):INDIRECT(AV79&amp;AV77),"Tidak")</f>
        <v>0</v>
      </c>
      <c r="BC79" s="6">
        <v>0</v>
      </c>
      <c r="BD79" s="43">
        <f ca="1">BC77-(((AZ79/AZ77)*BC79)+((AZ80/AZ77)*BC80))</f>
        <v>0.19811742113040332</v>
      </c>
    </row>
    <row r="80" spans="48:56" x14ac:dyDescent="0.25">
      <c r="AV80" s="8" t="str">
        <f t="shared" si="29"/>
        <v>O</v>
      </c>
      <c r="AX80" s="5"/>
      <c r="AY80" s="9" t="str">
        <f ca="1">CONCATENATE("&gt;",INDIRECT(AV80&amp;2))</f>
        <v>&gt;2,21</v>
      </c>
      <c r="AZ80" s="5">
        <f ca="1">COUNTIF(INDIRECT(AV78&amp;AV76):INDIRECT(AV78&amp;AV77),AY80)</f>
        <v>6</v>
      </c>
      <c r="BA80" s="5">
        <f ca="1">COUNTIFS(INDIRECT(AV78&amp;AV76):INDIRECT(AV78&amp;AV77),AY80,INDIRECT(AV79&amp;AV76):INDIRECT(AV79&amp;AV77),"Iya")</f>
        <v>2</v>
      </c>
      <c r="BB80" s="5">
        <f ca="1">COUNTIFS(INDIRECT(AV78&amp;AV76):INDIRECT(AV78&amp;AV77),AY80,INDIRECT(AV79&amp;AV76):INDIRECT(AV79&amp;AV77),"Tidak")</f>
        <v>4</v>
      </c>
      <c r="BC80" s="6">
        <f t="shared" ref="BC80:BC85" ca="1" si="30">-(((BA80/AZ80)*IMLOG2(BA80/AZ80))+((BB80/AZ80)*IMLOG2(BB80/AZ80)))</f>
        <v>0.91829583405449056</v>
      </c>
      <c r="BD80" s="43"/>
    </row>
    <row r="81" spans="48:56" x14ac:dyDescent="0.25">
      <c r="AV81" s="10">
        <f ca="1">MAX(BD79:BD100)</f>
        <v>0.19811742113040332</v>
      </c>
      <c r="AX81" s="5"/>
      <c r="AY81" s="5" t="str">
        <f ca="1">CONCATENATE("&lt;=",INDIRECT(AV80&amp;4))</f>
        <v>&lt;=3,205</v>
      </c>
      <c r="AZ81" s="5">
        <f ca="1">COUNTIF(INDIRECT(AV78&amp;AV76):INDIRECT(AV78&amp;AV77),AY81)</f>
        <v>3</v>
      </c>
      <c r="BA81" s="5">
        <f ca="1">COUNTIFS(INDIRECT(AV78&amp;AV76):INDIRECT(AV78&amp;AV77),AY81,INDIRECT(AV79&amp;AV76):INDIRECT(AV79&amp;AV77),"Iya")</f>
        <v>1</v>
      </c>
      <c r="BB81" s="5">
        <f ca="1">COUNTIFS(INDIRECT(AV78&amp;AV76):INDIRECT(AV78&amp;AV77),AY81,INDIRECT(AV79&amp;AV76):INDIRECT(AV79&amp;AV77),"Tidak")</f>
        <v>2</v>
      </c>
      <c r="BC81" s="6">
        <f t="shared" ca="1" si="30"/>
        <v>0.91829583405449056</v>
      </c>
      <c r="BD81" s="45">
        <f ca="1">BC77-(((AZ81/AZ77)*BC81)+((AZ82/AZ77)*BC82))</f>
        <v>2.0244207153756411E-2</v>
      </c>
    </row>
    <row r="82" spans="48:56" x14ac:dyDescent="0.25">
      <c r="AX82" s="5"/>
      <c r="AY82" s="5" t="str">
        <f ca="1">CONCATENATE("&gt;",INDIRECT(AV80&amp;4))</f>
        <v>&gt;3,205</v>
      </c>
      <c r="AZ82" s="5">
        <f ca="1">COUNTIF(INDIRECT(AV78&amp;AV76):INDIRECT(AV78&amp;AV77),AY82)</f>
        <v>4</v>
      </c>
      <c r="BA82" s="5">
        <f ca="1">COUNTIFS(INDIRECT(AV78&amp;AV76):INDIRECT(AV78&amp;AV77),AY82,INDIRECT(AV79&amp;AV76):INDIRECT(AV79&amp;AV77),"Iya")</f>
        <v>2</v>
      </c>
      <c r="BB82" s="5">
        <f ca="1">COUNTIFS(INDIRECT(AV78&amp;AV76):INDIRECT(AV78&amp;AV77),AY82,INDIRECT(AV79&amp;AV76):INDIRECT(AV79&amp;AV77),"Tidak")</f>
        <v>2</v>
      </c>
      <c r="BC82" s="6">
        <f t="shared" ca="1" si="30"/>
        <v>1</v>
      </c>
      <c r="BD82" s="45"/>
    </row>
    <row r="83" spans="48:56" x14ac:dyDescent="0.25">
      <c r="AX83" s="5"/>
      <c r="AY83" s="5" t="str">
        <f ca="1">CONCATENATE("&lt;=",INDIRECT(AV80&amp;6))</f>
        <v>&lt;=3,605</v>
      </c>
      <c r="AZ83" s="5">
        <f ca="1">COUNTIF(INDIRECT(AV78&amp;AV76):INDIRECT(AV78&amp;AV77),AY83)</f>
        <v>5</v>
      </c>
      <c r="BA83" s="5">
        <f ca="1">COUNTIFS(INDIRECT(AV78&amp;AV76):INDIRECT(AV78&amp;AV77),AY83,INDIRECT(AV79&amp;AV76):INDIRECT(AV79&amp;AV77),"Iya")</f>
        <v>2</v>
      </c>
      <c r="BB83" s="5">
        <f ca="1">COUNTIFS(INDIRECT(AV78&amp;AV76):INDIRECT(AV78&amp;AV77),AY83,INDIRECT(AV79&amp;AV76):INDIRECT(AV79&amp;AV77),"Tidak")</f>
        <v>3</v>
      </c>
      <c r="BC83" s="6">
        <f t="shared" ca="1" si="30"/>
        <v>0.97095059445466747</v>
      </c>
      <c r="BD83" s="45">
        <f ca="1">BC77-(((AZ83/AZ77)*BC83)+((AZ84/AZ77)*BC84))</f>
        <v>5.9777114237755669E-3</v>
      </c>
    </row>
    <row r="84" spans="48:56" x14ac:dyDescent="0.25">
      <c r="AX84" s="5"/>
      <c r="AY84" s="5" t="str">
        <f ca="1">CONCATENATE("&gt;",INDIRECT(AV80&amp;6))</f>
        <v>&gt;3,605</v>
      </c>
      <c r="AZ84" s="5">
        <f ca="1">COUNTIF(INDIRECT(AV78&amp;AV76):INDIRECT(AV78&amp;AV77),AY84)</f>
        <v>2</v>
      </c>
      <c r="BA84" s="5">
        <f ca="1">COUNTIFS(INDIRECT(AV78&amp;AV76):INDIRECT(AV78&amp;AV77),AY84,INDIRECT(AV79&amp;AV76):INDIRECT(AV79&amp;AV77),"Iya")</f>
        <v>1</v>
      </c>
      <c r="BB84" s="5">
        <f ca="1">COUNTIFS(INDIRECT(AV78&amp;AV76):INDIRECT(AV78&amp;AV77),AY84,INDIRECT(AV79&amp;AV76):INDIRECT(AV79&amp;AV77),"Tidak")</f>
        <v>1</v>
      </c>
      <c r="BC84" s="6">
        <f t="shared" ca="1" si="30"/>
        <v>1</v>
      </c>
      <c r="BD84" s="45"/>
    </row>
    <row r="85" spans="48:56" x14ac:dyDescent="0.25">
      <c r="AX85" s="5"/>
      <c r="AY85" s="5" t="str">
        <f ca="1">CONCATENATE("&lt;=",INDIRECT(AV80&amp;8))</f>
        <v>&lt;=3,8</v>
      </c>
      <c r="AZ85" s="5">
        <f ca="1">COUNTIF(INDIRECT(AV78&amp;AV76):INDIRECT(AV78&amp;AV77),AY85)</f>
        <v>7</v>
      </c>
      <c r="BA85" s="5">
        <f ca="1">COUNTIFS(INDIRECT(AV78&amp;AV76):INDIRECT(AV78&amp;AV77),AY85,INDIRECT(AV79&amp;AV76):INDIRECT(AV79&amp;AV77),"Iya")</f>
        <v>3</v>
      </c>
      <c r="BB85" s="5">
        <f ca="1">COUNTIFS(INDIRECT(AV78&amp;AV76):INDIRECT(AV78&amp;AV77),AY85,INDIRECT(AV79&amp;AV76):INDIRECT(AV79&amp;AV77),"Tidak")</f>
        <v>4</v>
      </c>
      <c r="BC85" s="6">
        <f t="shared" ca="1" si="30"/>
        <v>0.9852281360342523</v>
      </c>
      <c r="BD85" s="45">
        <f ca="1">BC77-(((AZ85/AZ77)*BC85)+((AZ86/AZ77)*BC86))</f>
        <v>0</v>
      </c>
    </row>
    <row r="86" spans="48:56" x14ac:dyDescent="0.25">
      <c r="AX86" s="5"/>
      <c r="AY86" s="5" t="str">
        <f ca="1">CONCATENATE("&gt;",INDIRECT(AV80&amp;8))</f>
        <v>&gt;3,8</v>
      </c>
      <c r="AZ86" s="5">
        <f ca="1">COUNTIF(INDIRECT(AV78&amp;AV76):INDIRECT(AV78&amp;AV77),AY86)</f>
        <v>0</v>
      </c>
      <c r="BA86" s="5">
        <f ca="1">COUNTIFS(INDIRECT(AV78&amp;AV76):INDIRECT(AV78&amp;AV77),AY86,INDIRECT(AV79&amp;AV76):INDIRECT(AV79&amp;AV77),"Iya")</f>
        <v>0</v>
      </c>
      <c r="BB86" s="5">
        <f ca="1">COUNTIFS(INDIRECT(AV78&amp;AV76):INDIRECT(AV78&amp;AV77),AY86,INDIRECT(AV79&amp;AV76):INDIRECT(AV79&amp;AV77),"Tidak")</f>
        <v>0</v>
      </c>
      <c r="BC86" s="6">
        <v>0</v>
      </c>
      <c r="BD86" s="45"/>
    </row>
    <row r="87" spans="48:56" hidden="1" x14ac:dyDescent="0.25">
      <c r="AX87" s="5"/>
      <c r="AY87" s="5"/>
      <c r="AZ87" s="5"/>
      <c r="BA87" s="5"/>
      <c r="BB87" s="5"/>
      <c r="BC87" s="6"/>
      <c r="BD87" s="45"/>
    </row>
    <row r="88" spans="48:56" hidden="1" x14ac:dyDescent="0.25">
      <c r="AX88" s="5"/>
      <c r="AY88" s="5"/>
      <c r="AZ88" s="5"/>
      <c r="BA88" s="5"/>
      <c r="BB88" s="5"/>
      <c r="BC88" s="6"/>
      <c r="BD88" s="45"/>
    </row>
    <row r="89" spans="48:56" hidden="1" x14ac:dyDescent="0.25">
      <c r="AX89" s="5"/>
      <c r="AY89" s="5"/>
      <c r="AZ89" s="5"/>
      <c r="BA89" s="5"/>
      <c r="BB89" s="5"/>
      <c r="BC89" s="6"/>
      <c r="BD89" s="45"/>
    </row>
    <row r="90" spans="48:56" hidden="1" x14ac:dyDescent="0.25">
      <c r="AX90" s="5"/>
      <c r="AY90" s="5"/>
      <c r="AZ90" s="5"/>
      <c r="BA90" s="5"/>
      <c r="BB90" s="5"/>
      <c r="BC90" s="6"/>
      <c r="BD90" s="45"/>
    </row>
    <row r="91" spans="48:56" hidden="1" x14ac:dyDescent="0.25">
      <c r="AX91" s="5"/>
      <c r="AY91" s="9"/>
      <c r="AZ91" s="5"/>
      <c r="BA91" s="5"/>
      <c r="BB91" s="5"/>
      <c r="BC91" s="6"/>
      <c r="BD91" s="43"/>
    </row>
    <row r="92" spans="48:56" hidden="1" x14ac:dyDescent="0.25">
      <c r="AX92" s="5"/>
      <c r="AY92" s="9"/>
      <c r="AZ92" s="5"/>
      <c r="BA92" s="5"/>
      <c r="BB92" s="5"/>
      <c r="BC92" s="6"/>
      <c r="BD92" s="43"/>
    </row>
    <row r="93" spans="48:56" hidden="1" x14ac:dyDescent="0.25">
      <c r="AX93" s="5"/>
      <c r="AY93" s="14"/>
      <c r="AZ93" s="14"/>
      <c r="BA93" s="14"/>
      <c r="BB93" s="14"/>
      <c r="BC93" s="6"/>
      <c r="BD93" s="49"/>
    </row>
    <row r="94" spans="48:56" hidden="1" x14ac:dyDescent="0.25">
      <c r="AX94" s="5"/>
      <c r="AY94" s="14"/>
      <c r="AZ94" s="14"/>
      <c r="BA94" s="14"/>
      <c r="BB94" s="14"/>
      <c r="BC94" s="6"/>
      <c r="BD94" s="49"/>
    </row>
    <row r="95" spans="48:56" hidden="1" x14ac:dyDescent="0.25">
      <c r="AX95" s="5"/>
      <c r="AY95" s="5"/>
      <c r="AZ95" s="5"/>
      <c r="BA95" s="5"/>
      <c r="BB95" s="5"/>
      <c r="BC95" s="6"/>
      <c r="BD95" s="45"/>
    </row>
    <row r="96" spans="48:56" hidden="1" x14ac:dyDescent="0.25">
      <c r="AX96" s="5"/>
      <c r="AY96" s="5"/>
      <c r="AZ96" s="5"/>
      <c r="BA96" s="5"/>
      <c r="BB96" s="5"/>
      <c r="BC96" s="6"/>
      <c r="BD96" s="45"/>
    </row>
    <row r="97" spans="48:56" hidden="1" x14ac:dyDescent="0.25">
      <c r="AX97" s="5"/>
      <c r="AY97" s="5"/>
      <c r="AZ97" s="5"/>
      <c r="BA97" s="5"/>
      <c r="BB97" s="5"/>
      <c r="BC97" s="6"/>
      <c r="BD97" s="45"/>
    </row>
    <row r="98" spans="48:56" hidden="1" x14ac:dyDescent="0.25">
      <c r="AX98" s="5"/>
      <c r="AY98" s="5"/>
      <c r="AZ98" s="5"/>
      <c r="BA98" s="5"/>
      <c r="BB98" s="5"/>
      <c r="BC98" s="6"/>
      <c r="BD98" s="45"/>
    </row>
    <row r="99" spans="48:56" hidden="1" x14ac:dyDescent="0.25">
      <c r="AX99" s="5"/>
      <c r="AY99" s="5"/>
      <c r="AZ99" s="5"/>
      <c r="BA99" s="5"/>
      <c r="BB99" s="5"/>
      <c r="BC99" s="6"/>
      <c r="BD99" s="45"/>
    </row>
    <row r="100" spans="48:56" hidden="1" x14ac:dyDescent="0.25">
      <c r="AX100" s="5"/>
      <c r="AY100" s="5"/>
      <c r="AZ100" s="5"/>
      <c r="BA100" s="5"/>
      <c r="BB100" s="5"/>
      <c r="BC100" s="6"/>
      <c r="BD100" s="45"/>
    </row>
    <row r="101" spans="48:56" x14ac:dyDescent="0.25">
      <c r="AV101" s="8">
        <f>AV76</f>
        <v>2</v>
      </c>
      <c r="AW101" s="3" t="s">
        <v>37</v>
      </c>
      <c r="AX101" s="3"/>
      <c r="AY101" s="3"/>
      <c r="AZ101" s="3" t="s">
        <v>16</v>
      </c>
      <c r="BA101" s="3" t="s">
        <v>17</v>
      </c>
      <c r="BB101" s="3" t="s">
        <v>18</v>
      </c>
      <c r="BC101" s="3" t="s">
        <v>19</v>
      </c>
      <c r="BD101" s="3" t="s">
        <v>20</v>
      </c>
    </row>
    <row r="102" spans="48:56" x14ac:dyDescent="0.25">
      <c r="AV102" s="8">
        <f>AV77</f>
        <v>8</v>
      </c>
      <c r="AW102">
        <f>AW77+1</f>
        <v>5</v>
      </c>
      <c r="AX102" s="5" t="s">
        <v>21</v>
      </c>
      <c r="AY102" s="5"/>
      <c r="AZ102" s="5">
        <f ca="1">COUNTA(INDIRECT(AV103&amp;AV101):INDIRECT(AV103&amp;AV102))</f>
        <v>7</v>
      </c>
      <c r="BA102" s="5">
        <f ca="1">COUNTIF(INDIRECT(AV104&amp;AV101):INDIRECT(AV104&amp;AV102),"Iya")</f>
        <v>3</v>
      </c>
      <c r="BB102" s="5">
        <f ca="1">COUNTIF(INDIRECT(AV104&amp;AV101):INDIRECT(AV104&amp;AV102),"Tidak")</f>
        <v>4</v>
      </c>
      <c r="BC102" s="6">
        <f ca="1">-(((BA102/AZ102)*IMLOG2(BA102/AZ102))+((BB102/AZ102)*IMLOG2(BB102/AZ102)))</f>
        <v>0.9852281360342523</v>
      </c>
      <c r="BD102" s="5"/>
    </row>
    <row r="103" spans="48:56" x14ac:dyDescent="0.25">
      <c r="AV103" s="8" t="str">
        <f>CHAR(CODE(AV78)+4)</f>
        <v>Q</v>
      </c>
      <c r="AX103" s="9" t="str">
        <f ca="1">INDIRECT(AV103&amp;1)</f>
        <v>NR5</v>
      </c>
      <c r="AY103" s="5"/>
      <c r="AZ103" s="5"/>
      <c r="BA103" s="5"/>
      <c r="BB103" s="5"/>
      <c r="BC103" s="6"/>
      <c r="BD103" s="6"/>
    </row>
    <row r="104" spans="48:56" x14ac:dyDescent="0.25">
      <c r="AV104" s="8" t="str">
        <f t="shared" ref="AV104:AV105" si="31">CHAR(CODE(AV79)+4)</f>
        <v>R</v>
      </c>
      <c r="AX104" s="5"/>
      <c r="AY104" s="9" t="str">
        <f ca="1">CONCATENATE("&lt;=",INDIRECT(AV105&amp;2))</f>
        <v>&lt;=2,345</v>
      </c>
      <c r="AZ104" s="5">
        <f ca="1">COUNTIF(INDIRECT(AV103&amp;AV101):INDIRECT(AV103&amp;AV102),AY104)</f>
        <v>1</v>
      </c>
      <c r="BA104" s="5">
        <f ca="1">COUNTIFS(INDIRECT(AV103&amp;AV101):INDIRECT(AV103&amp;AV102),AY104,INDIRECT(AV104&amp;AV101):INDIRECT(AV104&amp;AV102),"Iya")</f>
        <v>1</v>
      </c>
      <c r="BB104" s="5">
        <f ca="1">COUNTIFS(INDIRECT(AV103&amp;AV101):INDIRECT(AV103&amp;AV102),AY104,INDIRECT(AV104&amp;AV101):INDIRECT(AV104&amp;AV102),"Tidak")</f>
        <v>0</v>
      </c>
      <c r="BC104" s="6">
        <v>0</v>
      </c>
      <c r="BD104" s="43">
        <f ca="1">BC102-(((AZ104/AZ102)*BC104)+((AZ105/AZ102)*BC105))</f>
        <v>0.19811742113040332</v>
      </c>
    </row>
    <row r="105" spans="48:56" x14ac:dyDescent="0.25">
      <c r="AV105" s="8" t="str">
        <f t="shared" si="31"/>
        <v>S</v>
      </c>
      <c r="AX105" s="5"/>
      <c r="AY105" s="9" t="str">
        <f ca="1">CONCATENATE("&gt;",INDIRECT(AV105&amp;2))</f>
        <v>&gt;2,345</v>
      </c>
      <c r="AZ105" s="5">
        <f ca="1">COUNTIF(INDIRECT(AV103&amp;AV101):INDIRECT(AV103&amp;AV102),AY105)</f>
        <v>6</v>
      </c>
      <c r="BA105" s="5">
        <f ca="1">COUNTIFS(INDIRECT(AV103&amp;AV101):INDIRECT(AV103&amp;AV102),AY105,INDIRECT(AV104&amp;AV101):INDIRECT(AV104&amp;AV102),"Iya")</f>
        <v>2</v>
      </c>
      <c r="BB105" s="5">
        <f ca="1">COUNTIFS(INDIRECT(AV103&amp;AV101):INDIRECT(AV103&amp;AV102),AY105,INDIRECT(AV104&amp;AV101):INDIRECT(AV104&amp;AV102),"Tidak")</f>
        <v>4</v>
      </c>
      <c r="BC105" s="6">
        <f t="shared" ref="BC105:BC110" ca="1" si="32">-(((BA105/AZ105)*IMLOG2(BA105/AZ105))+((BB105/AZ105)*IMLOG2(BB105/AZ105)))</f>
        <v>0.91829583405449056</v>
      </c>
      <c r="BD105" s="43"/>
    </row>
    <row r="106" spans="48:56" x14ac:dyDescent="0.25">
      <c r="AV106" s="10">
        <f ca="1">MAX(BD104:BD125)</f>
        <v>0.19811742113040332</v>
      </c>
      <c r="AX106" s="5"/>
      <c r="AY106" s="5" t="str">
        <f ca="1">CONCATENATE("&lt;=",INDIRECT(AV105&amp;4))</f>
        <v>&lt;=3,565</v>
      </c>
      <c r="AZ106" s="5">
        <f ca="1">COUNTIF(INDIRECT(AV103&amp;AV101):INDIRECT(AV103&amp;AV102),AY106)</f>
        <v>3</v>
      </c>
      <c r="BA106" s="5">
        <f ca="1">COUNTIFS(INDIRECT(AV103&amp;AV101):INDIRECT(AV103&amp;AV102),AY106,INDIRECT(AV104&amp;AV101):INDIRECT(AV104&amp;AV102),"Iya")</f>
        <v>2</v>
      </c>
      <c r="BB106" s="5">
        <f ca="1">COUNTIFS(INDIRECT(AV103&amp;AV101):INDIRECT(AV103&amp;AV102),AY106,INDIRECT(AV104&amp;AV101):INDIRECT(AV104&amp;AV102),"Tidak")</f>
        <v>1</v>
      </c>
      <c r="BC106" s="6">
        <f t="shared" ca="1" si="32"/>
        <v>0.91829583405449056</v>
      </c>
      <c r="BD106" s="45">
        <f ca="1">BC102-(((AZ106/AZ102)*BC106)+((AZ107/AZ102)*BC107))</f>
        <v>0.12808527889139465</v>
      </c>
    </row>
    <row r="107" spans="48:56" x14ac:dyDescent="0.25">
      <c r="AX107" s="5"/>
      <c r="AY107" s="5" t="str">
        <f ca="1">CONCATENATE("&gt;",INDIRECT(AV105&amp;4))</f>
        <v>&gt;3,565</v>
      </c>
      <c r="AZ107" s="5">
        <f ca="1">COUNTIF(INDIRECT(AV103&amp;AV101):INDIRECT(AV103&amp;AV102),AY107)</f>
        <v>4</v>
      </c>
      <c r="BA107" s="5">
        <f ca="1">COUNTIFS(INDIRECT(AV103&amp;AV101):INDIRECT(AV103&amp;AV102),AY107,INDIRECT(AV104&amp;AV101):INDIRECT(AV104&amp;AV102),"Iya")</f>
        <v>1</v>
      </c>
      <c r="BB107" s="5">
        <f ca="1">COUNTIFS(INDIRECT(AV103&amp;AV101):INDIRECT(AV103&amp;AV102),AY107,INDIRECT(AV104&amp;AV101):INDIRECT(AV104&amp;AV102),"Tidak")</f>
        <v>3</v>
      </c>
      <c r="BC107" s="6">
        <f t="shared" ca="1" si="32"/>
        <v>0.81127812445913294</v>
      </c>
      <c r="BD107" s="45"/>
    </row>
    <row r="108" spans="48:56" x14ac:dyDescent="0.25">
      <c r="AX108" s="5"/>
      <c r="AY108" s="5" t="str">
        <f ca="1">CONCATENATE("&lt;=",INDIRECT(AV105&amp;6))</f>
        <v>&lt;=3,79</v>
      </c>
      <c r="AZ108" s="5">
        <f ca="1">COUNTIF(INDIRECT(AV103&amp;AV101):INDIRECT(AV103&amp;AV102),AY108)</f>
        <v>5</v>
      </c>
      <c r="BA108" s="5">
        <f ca="1">COUNTIFS(INDIRECT(AV103&amp;AV101):INDIRECT(AV103&amp;AV102),AY108,INDIRECT(AV104&amp;AV101):INDIRECT(AV104&amp;AV102),"Iya")</f>
        <v>2</v>
      </c>
      <c r="BB108" s="5">
        <f ca="1">COUNTIFS(INDIRECT(AV103&amp;AV101):INDIRECT(AV103&amp;AV102),AY108,INDIRECT(AV104&amp;AV101):INDIRECT(AV104&amp;AV102),"Tidak")</f>
        <v>3</v>
      </c>
      <c r="BC108" s="6">
        <f t="shared" ca="1" si="32"/>
        <v>0.97095059445466747</v>
      </c>
      <c r="BD108" s="45">
        <f ca="1">BC102-(((AZ108/AZ102)*BC108)+((AZ109/AZ102)*BC109))</f>
        <v>5.9777114237755669E-3</v>
      </c>
    </row>
    <row r="109" spans="48:56" x14ac:dyDescent="0.25">
      <c r="AX109" s="5"/>
      <c r="AY109" s="5" t="str">
        <f ca="1">CONCATENATE("&gt;",INDIRECT(AV105&amp;6))</f>
        <v>&gt;3,79</v>
      </c>
      <c r="AZ109" s="5">
        <f ca="1">COUNTIF(INDIRECT(AV103&amp;AV101):INDIRECT(AV103&amp;AV102),AY109)</f>
        <v>2</v>
      </c>
      <c r="BA109" s="5">
        <f ca="1">COUNTIFS(INDIRECT(AV103&amp;AV101):INDIRECT(AV103&amp;AV102),AY109,INDIRECT(AV104&amp;AV101):INDIRECT(AV104&amp;AV102),"Iya")</f>
        <v>1</v>
      </c>
      <c r="BB109" s="5">
        <f ca="1">COUNTIFS(INDIRECT(AV103&amp;AV101):INDIRECT(AV103&amp;AV102),AY109,INDIRECT(AV104&amp;AV101):INDIRECT(AV104&amp;AV102),"Tidak")</f>
        <v>1</v>
      </c>
      <c r="BC109" s="6">
        <f t="shared" ca="1" si="32"/>
        <v>1</v>
      </c>
      <c r="BD109" s="45"/>
    </row>
    <row r="110" spans="48:56" x14ac:dyDescent="0.25">
      <c r="AX110" s="5"/>
      <c r="AY110" s="5" t="str">
        <f ca="1">CONCATENATE("&lt;=",INDIRECT(AV105&amp;8))</f>
        <v>&lt;=3,91</v>
      </c>
      <c r="AZ110" s="5">
        <f ca="1">COUNTIF(INDIRECT(AV103&amp;AV101):INDIRECT(AV103&amp;AV102),AY110)</f>
        <v>7</v>
      </c>
      <c r="BA110" s="5">
        <f ca="1">COUNTIFS(INDIRECT(AV103&amp;AV101):INDIRECT(AV103&amp;AV102),AY110,INDIRECT(AV104&amp;AV101):INDIRECT(AV104&amp;AV102),"Iya")</f>
        <v>3</v>
      </c>
      <c r="BB110" s="5">
        <f ca="1">COUNTIFS(INDIRECT(AV103&amp;AV101):INDIRECT(AV103&amp;AV102),AY110,INDIRECT(AV104&amp;AV101):INDIRECT(AV104&amp;AV102),"Tidak")</f>
        <v>4</v>
      </c>
      <c r="BC110" s="6">
        <f t="shared" ca="1" si="32"/>
        <v>0.9852281360342523</v>
      </c>
      <c r="BD110" s="45">
        <f ca="1">BC102-(((AZ110/AZ102)*BC110)+((AZ111/AZ102)*BC111))</f>
        <v>0</v>
      </c>
    </row>
    <row r="111" spans="48:56" x14ac:dyDescent="0.25">
      <c r="AX111" s="5"/>
      <c r="AY111" s="5" t="str">
        <f ca="1">CONCATENATE("&gt;",INDIRECT(AV105&amp;8))</f>
        <v>&gt;3,91</v>
      </c>
      <c r="AZ111" s="5">
        <f ca="1">COUNTIF(INDIRECT(AV103&amp;AV101):INDIRECT(AV103&amp;AV102),AY111)</f>
        <v>0</v>
      </c>
      <c r="BA111" s="5">
        <f ca="1">COUNTIFS(INDIRECT(AV103&amp;AV101):INDIRECT(AV103&amp;AV102),AY111,INDIRECT(AV104&amp;AV101):INDIRECT(AV104&amp;AV102),"Iya")</f>
        <v>0</v>
      </c>
      <c r="BB111" s="5">
        <f ca="1">COUNTIFS(INDIRECT(AV103&amp;AV101):INDIRECT(AV103&amp;AV102),AY111,INDIRECT(AV104&amp;AV101):INDIRECT(AV104&amp;AV102),"Tidak")</f>
        <v>0</v>
      </c>
      <c r="BC111" s="6">
        <v>0</v>
      </c>
      <c r="BD111" s="45"/>
    </row>
    <row r="112" spans="48:56" hidden="1" x14ac:dyDescent="0.25">
      <c r="AX112" s="5"/>
      <c r="AY112" s="5"/>
      <c r="AZ112" s="5"/>
      <c r="BA112" s="5"/>
      <c r="BB112" s="5"/>
      <c r="BC112" s="6"/>
      <c r="BD112" s="45"/>
    </row>
    <row r="113" spans="48:56" hidden="1" x14ac:dyDescent="0.25">
      <c r="AX113" s="5"/>
      <c r="AY113" s="5"/>
      <c r="AZ113" s="5"/>
      <c r="BA113" s="5"/>
      <c r="BB113" s="5"/>
      <c r="BC113" s="6"/>
      <c r="BD113" s="45"/>
    </row>
    <row r="114" spans="48:56" hidden="1" x14ac:dyDescent="0.25">
      <c r="AX114" s="5"/>
      <c r="AY114" s="5"/>
      <c r="AZ114" s="5"/>
      <c r="BA114" s="5"/>
      <c r="BB114" s="5"/>
      <c r="BC114" s="6"/>
      <c r="BD114" s="45"/>
    </row>
    <row r="115" spans="48:56" hidden="1" x14ac:dyDescent="0.25">
      <c r="AX115" s="5"/>
      <c r="AY115" s="5"/>
      <c r="AZ115" s="5"/>
      <c r="BA115" s="5"/>
      <c r="BB115" s="5"/>
      <c r="BC115" s="6"/>
      <c r="BD115" s="45"/>
    </row>
    <row r="116" spans="48:56" hidden="1" x14ac:dyDescent="0.25">
      <c r="AX116" s="5"/>
      <c r="AY116" s="9"/>
      <c r="AZ116" s="5"/>
      <c r="BA116" s="5"/>
      <c r="BB116" s="5"/>
      <c r="BC116" s="6"/>
      <c r="BD116" s="43"/>
    </row>
    <row r="117" spans="48:56" hidden="1" x14ac:dyDescent="0.25">
      <c r="AX117" s="5"/>
      <c r="AY117" s="9"/>
      <c r="AZ117" s="5"/>
      <c r="BA117" s="5"/>
      <c r="BB117" s="5"/>
      <c r="BC117" s="6"/>
      <c r="BD117" s="43"/>
    </row>
    <row r="118" spans="48:56" hidden="1" x14ac:dyDescent="0.25">
      <c r="AX118" s="5"/>
      <c r="AY118" s="14"/>
      <c r="AZ118" s="14"/>
      <c r="BA118" s="14"/>
      <c r="BB118" s="14"/>
      <c r="BC118" s="6"/>
      <c r="BD118" s="49"/>
    </row>
    <row r="119" spans="48:56" hidden="1" x14ac:dyDescent="0.25">
      <c r="AX119" s="5"/>
      <c r="AY119" s="14"/>
      <c r="AZ119" s="14"/>
      <c r="BA119" s="14"/>
      <c r="BB119" s="14"/>
      <c r="BC119" s="6"/>
      <c r="BD119" s="49"/>
    </row>
    <row r="120" spans="48:56" hidden="1" x14ac:dyDescent="0.25">
      <c r="AX120" s="5"/>
      <c r="AY120" s="5"/>
      <c r="AZ120" s="5"/>
      <c r="BA120" s="5"/>
      <c r="BB120" s="5"/>
      <c r="BC120" s="6"/>
      <c r="BD120" s="45"/>
    </row>
    <row r="121" spans="48:56" hidden="1" x14ac:dyDescent="0.25">
      <c r="AX121" s="5"/>
      <c r="AY121" s="5"/>
      <c r="AZ121" s="5"/>
      <c r="BA121" s="5"/>
      <c r="BB121" s="5"/>
      <c r="BC121" s="6"/>
      <c r="BD121" s="45"/>
    </row>
    <row r="122" spans="48:56" hidden="1" x14ac:dyDescent="0.25">
      <c r="AX122" s="5"/>
      <c r="AY122" s="9"/>
      <c r="AZ122" s="5"/>
      <c r="BA122" s="5"/>
      <c r="BB122" s="5"/>
      <c r="BC122" s="6"/>
      <c r="BD122" s="43"/>
    </row>
    <row r="123" spans="48:56" hidden="1" x14ac:dyDescent="0.25">
      <c r="AX123" s="5"/>
      <c r="AY123" s="9"/>
      <c r="AZ123" s="5"/>
      <c r="BA123" s="5"/>
      <c r="BB123" s="5"/>
      <c r="BC123" s="6"/>
      <c r="BD123" s="43"/>
    </row>
    <row r="124" spans="48:56" hidden="1" x14ac:dyDescent="0.25">
      <c r="AX124" s="5"/>
      <c r="AY124" s="5"/>
      <c r="AZ124" s="5"/>
      <c r="BA124" s="5"/>
      <c r="BB124" s="5"/>
      <c r="BC124" s="6"/>
      <c r="BD124" s="45"/>
    </row>
    <row r="125" spans="48:56" hidden="1" x14ac:dyDescent="0.25">
      <c r="AX125" s="5"/>
      <c r="AY125" s="5"/>
      <c r="AZ125" s="5"/>
      <c r="BA125" s="5"/>
      <c r="BB125" s="5"/>
      <c r="BC125" s="6"/>
      <c r="BD125" s="45"/>
    </row>
    <row r="126" spans="48:56" x14ac:dyDescent="0.25">
      <c r="AV126" s="8">
        <f>AV101</f>
        <v>2</v>
      </c>
      <c r="AW126" s="3" t="s">
        <v>37</v>
      </c>
      <c r="AX126" s="3"/>
      <c r="AY126" s="3"/>
      <c r="AZ126" s="3" t="s">
        <v>16</v>
      </c>
      <c r="BA126" s="3" t="s">
        <v>17</v>
      </c>
      <c r="BB126" s="3" t="s">
        <v>18</v>
      </c>
      <c r="BC126" s="3" t="s">
        <v>19</v>
      </c>
      <c r="BD126" s="3" t="s">
        <v>20</v>
      </c>
    </row>
    <row r="127" spans="48:56" x14ac:dyDescent="0.25">
      <c r="AV127" s="8">
        <f>AV102</f>
        <v>8</v>
      </c>
      <c r="AW127">
        <f>AW102+1</f>
        <v>6</v>
      </c>
      <c r="AX127" s="5" t="s">
        <v>21</v>
      </c>
      <c r="AY127" s="5"/>
      <c r="AZ127" s="5">
        <f ca="1">COUNTA(INDIRECT(AV128&amp;AV126):INDIRECT(AV128&amp;AV127))</f>
        <v>7</v>
      </c>
      <c r="BA127" s="5">
        <f ca="1">COUNTIF(INDIRECT(AV129&amp;AV126):INDIRECT(AV129&amp;AV127),"Iya")</f>
        <v>3</v>
      </c>
      <c r="BB127" s="5">
        <f ca="1">COUNTIF(INDIRECT(AV129&amp;AV126):INDIRECT(AV129&amp;AV127),"Tidak")</f>
        <v>4</v>
      </c>
      <c r="BC127" s="6">
        <f ca="1">-(((BA127/AZ127)*IMLOG2(BA127/AZ127))+((BB127/AZ127)*IMLOG2(BB127/AZ127)))</f>
        <v>0.9852281360342523</v>
      </c>
      <c r="BD127" s="5"/>
    </row>
    <row r="128" spans="48:56" x14ac:dyDescent="0.25">
      <c r="AV128" s="8" t="str">
        <f>CHAR(CODE(AV103)+4)</f>
        <v>U</v>
      </c>
      <c r="AX128" s="9" t="str">
        <f ca="1">INDIRECT(AV128&amp;1)</f>
        <v>NR6</v>
      </c>
      <c r="AY128" s="5"/>
      <c r="AZ128" s="5"/>
      <c r="BA128" s="5"/>
      <c r="BB128" s="5"/>
      <c r="BC128" s="6"/>
      <c r="BD128" s="6"/>
    </row>
    <row r="129" spans="36:56" x14ac:dyDescent="0.25">
      <c r="AV129" s="8" t="str">
        <f t="shared" ref="AV129:AV130" si="33">CHAR(CODE(AV104)+4)</f>
        <v>V</v>
      </c>
      <c r="AX129" s="5"/>
      <c r="AY129" s="9" t="str">
        <f ca="1">CONCATENATE("&lt;=",INDIRECT(AV130&amp;2))</f>
        <v>&lt;=2,26</v>
      </c>
      <c r="AZ129" s="5">
        <f ca="1">COUNTIF(INDIRECT(AV128&amp;AV126):INDIRECT(AV128&amp;AV127),AY129)</f>
        <v>1</v>
      </c>
      <c r="BA129" s="5">
        <f ca="1">COUNTIFS(INDIRECT(AV128&amp;AV126):INDIRECT(AV128&amp;AV127),AY129,INDIRECT(AV129&amp;AV126):INDIRECT(AV129&amp;AV127),"Iya")</f>
        <v>1</v>
      </c>
      <c r="BB129" s="5">
        <f ca="1">COUNTIFS(INDIRECT(AV128&amp;AV126):INDIRECT(AV128&amp;AV127),AY129,INDIRECT(AV129&amp;AV126):INDIRECT(AV129&amp;AV127),"Tidak")</f>
        <v>0</v>
      </c>
      <c r="BC129" s="6">
        <v>0</v>
      </c>
      <c r="BD129" s="43">
        <f ca="1">BC127-(((AZ129/AZ127)*BC129)+((AZ130/AZ127)*BC130))</f>
        <v>0.19811742113040332</v>
      </c>
    </row>
    <row r="130" spans="36:56" x14ac:dyDescent="0.25">
      <c r="AV130" s="8" t="str">
        <f t="shared" si="33"/>
        <v>W</v>
      </c>
      <c r="AX130" s="5"/>
      <c r="AY130" s="9" t="str">
        <f ca="1">CONCATENATE("&gt;",INDIRECT(AV130&amp;2))</f>
        <v>&gt;2,26</v>
      </c>
      <c r="AZ130" s="5">
        <f ca="1">COUNTIF(INDIRECT(AV128&amp;AV126):INDIRECT(AV128&amp;AV127),AY130)</f>
        <v>6</v>
      </c>
      <c r="BA130" s="5">
        <f ca="1">COUNTIFS(INDIRECT(AV128&amp;AV126):INDIRECT(AV128&amp;AV127),AY130,INDIRECT(AV129&amp;AV126):INDIRECT(AV129&amp;AV127),"Iya")</f>
        <v>2</v>
      </c>
      <c r="BB130" s="5">
        <f ca="1">COUNTIFS(INDIRECT(AV128&amp;AV126):INDIRECT(AV128&amp;AV127),AY130,INDIRECT(AV129&amp;AV126):INDIRECT(AV129&amp;AV127),"Tidak")</f>
        <v>4</v>
      </c>
      <c r="BC130" s="6">
        <f t="shared" ref="BC130:BC135" ca="1" si="34">-(((BA130/AZ130)*IMLOG2(BA130/AZ130))+((BB130/AZ130)*IMLOG2(BB130/AZ130)))</f>
        <v>0.91829583405449056</v>
      </c>
      <c r="BD130" s="43"/>
    </row>
    <row r="131" spans="36:56" x14ac:dyDescent="0.25">
      <c r="AV131" s="10">
        <f ca="1">MAX(BD129:BD150)</f>
        <v>0.19811742113040332</v>
      </c>
      <c r="AX131" s="5"/>
      <c r="AY131" s="5" t="str">
        <f ca="1">CONCATENATE("&lt;=",INDIRECT(AV130&amp;4))</f>
        <v>&lt;=3,39</v>
      </c>
      <c r="AZ131" s="5">
        <f ca="1">COUNTIF(INDIRECT(AV128&amp;AV126):INDIRECT(AV128&amp;AV127),AY131)</f>
        <v>7</v>
      </c>
      <c r="BA131" s="5">
        <f ca="1">COUNTIFS(INDIRECT(AV128&amp;AV126):INDIRECT(AV128&amp;AV127),AY131,INDIRECT(AV129&amp;AV126):INDIRECT(AV129&amp;AV127),"Iya")</f>
        <v>3</v>
      </c>
      <c r="BB131" s="5">
        <f ca="1">COUNTIFS(INDIRECT(AV128&amp;AV126):INDIRECT(AV128&amp;AV127),AY131,INDIRECT(AV129&amp;AV126):INDIRECT(AV129&amp;AV127),"Tidak")</f>
        <v>4</v>
      </c>
      <c r="BC131" s="6">
        <f t="shared" ca="1" si="34"/>
        <v>0.9852281360342523</v>
      </c>
      <c r="BD131" s="45">
        <f ca="1">BC127-(((AZ131/AZ127)*BC131)+((AZ132/AZ127)*BC132))</f>
        <v>0</v>
      </c>
    </row>
    <row r="132" spans="36:56" x14ac:dyDescent="0.25">
      <c r="AX132" s="5"/>
      <c r="AY132" s="5" t="str">
        <f ca="1">CONCATENATE("&gt;",INDIRECT(AV130&amp;4))</f>
        <v>&gt;3,39</v>
      </c>
      <c r="AZ132" s="5">
        <f ca="1">COUNTIF(INDIRECT(AV128&amp;AV126):INDIRECT(AV128&amp;AV127),AY132)</f>
        <v>0</v>
      </c>
      <c r="BA132" s="5">
        <f ca="1">COUNTIFS(INDIRECT(AV128&amp;AV126):INDIRECT(AV128&amp;AV127),AY132,INDIRECT(AV129&amp;AV126):INDIRECT(AV129&amp;AV127),"Iya")</f>
        <v>0</v>
      </c>
      <c r="BB132" s="5">
        <f ca="1">COUNTIFS(INDIRECT(AV128&amp;AV126):INDIRECT(AV128&amp;AV127),AY132,INDIRECT(AV129&amp;AV126):INDIRECT(AV129&amp;AV127),"Tidak")</f>
        <v>0</v>
      </c>
      <c r="BC132" s="6">
        <v>0</v>
      </c>
      <c r="BD132" s="45"/>
    </row>
    <row r="133" spans="36:56" x14ac:dyDescent="0.25">
      <c r="AX133" s="5"/>
      <c r="AY133" s="5" t="str">
        <f ca="1">CONCATENATE("&lt;=",INDIRECT(AV130&amp;6))</f>
        <v>&lt;=3,39</v>
      </c>
      <c r="AZ133" s="5">
        <f ca="1">COUNTIF(INDIRECT(AV128&amp;AV126):INDIRECT(AV128&amp;AV127),AY133)</f>
        <v>7</v>
      </c>
      <c r="BA133" s="5">
        <f ca="1">COUNTIFS(INDIRECT(AV128&amp;AV126):INDIRECT(AV128&amp;AV127),AY133,INDIRECT(AV129&amp;AV126):INDIRECT(AV129&amp;AV127),"Iya")</f>
        <v>3</v>
      </c>
      <c r="BB133" s="5">
        <f ca="1">COUNTIFS(INDIRECT(AV128&amp;AV126):INDIRECT(AV128&amp;AV127),AY133,INDIRECT(AV129&amp;AV126):INDIRECT(AV129&amp;AV127),"Tidak")</f>
        <v>4</v>
      </c>
      <c r="BC133" s="6">
        <f t="shared" ca="1" si="34"/>
        <v>0.9852281360342523</v>
      </c>
      <c r="BD133" s="45">
        <f ca="1">BC127-(((AZ133/AZ127)*BC133)+((AZ134/AZ127)*BC134))</f>
        <v>0</v>
      </c>
    </row>
    <row r="134" spans="36:56" x14ac:dyDescent="0.25">
      <c r="AX134" s="5"/>
      <c r="AY134" s="5" t="str">
        <f ca="1">CONCATENATE("&gt;",INDIRECT(AV130&amp;6))</f>
        <v>&gt;3,39</v>
      </c>
      <c r="AZ134" s="5">
        <f ca="1">COUNTIF(INDIRECT(AV128&amp;AV126):INDIRECT(AV128&amp;AV127),AY134)</f>
        <v>0</v>
      </c>
      <c r="BA134" s="5">
        <f ca="1">COUNTIFS(INDIRECT(AV128&amp;AV126):INDIRECT(AV128&amp;AV127),AY134,INDIRECT(AV129&amp;AV126):INDIRECT(AV129&amp;AV127),"Iya")</f>
        <v>0</v>
      </c>
      <c r="BB134" s="5">
        <f ca="1">COUNTIFS(INDIRECT(AV128&amp;AV126):INDIRECT(AV128&amp;AV127),AY134,INDIRECT(AV129&amp;AV126):INDIRECT(AV129&amp;AV127),"Tidak")</f>
        <v>0</v>
      </c>
      <c r="BC134" s="6">
        <v>0</v>
      </c>
      <c r="BD134" s="45"/>
    </row>
    <row r="135" spans="36:56" x14ac:dyDescent="0.25">
      <c r="AJ135" s="16"/>
      <c r="AK135" s="16"/>
      <c r="AL135" s="16"/>
      <c r="AM135" s="16"/>
      <c r="AN135" s="16"/>
      <c r="AO135" s="16"/>
      <c r="AP135" s="16"/>
      <c r="AQ135" s="16"/>
      <c r="AR135" s="16"/>
      <c r="AX135" s="5"/>
      <c r="AY135" s="5" t="str">
        <f ca="1">CONCATENATE("&lt;=",INDIRECT(AV130&amp;8))</f>
        <v>&lt;=3,39</v>
      </c>
      <c r="AZ135" s="5">
        <f ca="1">COUNTIF(INDIRECT(AV128&amp;AV126):INDIRECT(AV128&amp;AV127),AY135)</f>
        <v>7</v>
      </c>
      <c r="BA135" s="5">
        <f ca="1">COUNTIFS(INDIRECT(AV128&amp;AV126):INDIRECT(AV128&amp;AV127),AY135,INDIRECT(AV129&amp;AV126):INDIRECT(AV129&amp;AV127),"Iya")</f>
        <v>3</v>
      </c>
      <c r="BB135" s="5">
        <f ca="1">COUNTIFS(INDIRECT(AV128&amp;AV126):INDIRECT(AV128&amp;AV127),AY135,INDIRECT(AV129&amp;AV126):INDIRECT(AV129&amp;AV127),"Tidak")</f>
        <v>4</v>
      </c>
      <c r="BC135" s="6">
        <f t="shared" ca="1" si="34"/>
        <v>0.9852281360342523</v>
      </c>
      <c r="BD135" s="45">
        <f ca="1">BC127-(((AZ135/AZ127)*BC135)+((AZ136/AZ127)*BC136))</f>
        <v>0</v>
      </c>
    </row>
    <row r="136" spans="36:56" x14ac:dyDescent="0.25">
      <c r="AJ136" s="16"/>
      <c r="AK136" s="16"/>
      <c r="AL136" s="16"/>
      <c r="AM136" s="16"/>
      <c r="AN136" s="16"/>
      <c r="AO136" s="16"/>
      <c r="AP136" s="16"/>
      <c r="AQ136" s="16"/>
      <c r="AR136" s="16"/>
      <c r="AX136" s="5"/>
      <c r="AY136" s="5" t="str">
        <f ca="1">CONCATENATE("&gt;",INDIRECT(AV130&amp;8))</f>
        <v>&gt;3,39</v>
      </c>
      <c r="AZ136" s="5">
        <f ca="1">COUNTIF(INDIRECT(AV128&amp;AV126):INDIRECT(AV128&amp;AV127),AY136)</f>
        <v>0</v>
      </c>
      <c r="BA136" s="5">
        <f ca="1">COUNTIFS(INDIRECT(AV128&amp;AV126):INDIRECT(AV128&amp;AV127),AY136,INDIRECT(AV129&amp;AV126):INDIRECT(AV129&amp;AV127),"Iya")</f>
        <v>0</v>
      </c>
      <c r="BB136" s="5">
        <f ca="1">COUNTIFS(INDIRECT(AV128&amp;AV126):INDIRECT(AV128&amp;AV127),AY136,INDIRECT(AV129&amp;AV126):INDIRECT(AV129&amp;AV127),"Tidak")</f>
        <v>0</v>
      </c>
      <c r="BC136" s="6">
        <v>0</v>
      </c>
      <c r="BD136" s="45"/>
    </row>
    <row r="137" spans="36:56" hidden="1" x14ac:dyDescent="0.25">
      <c r="AJ137" s="16"/>
      <c r="AK137" s="16"/>
      <c r="AL137" s="16"/>
      <c r="AM137" s="16"/>
      <c r="AN137" s="16"/>
      <c r="AO137" s="16"/>
      <c r="AP137" s="16"/>
      <c r="AQ137" s="16"/>
      <c r="AR137" s="16"/>
      <c r="AX137" s="5"/>
      <c r="AY137" s="5"/>
      <c r="AZ137" s="5"/>
      <c r="BA137" s="5"/>
      <c r="BB137" s="5"/>
      <c r="BC137" s="6"/>
      <c r="BD137" s="45"/>
    </row>
    <row r="138" spans="36:56" hidden="1" x14ac:dyDescent="0.25">
      <c r="AJ138" s="16"/>
      <c r="AK138" s="16"/>
      <c r="AL138" s="16"/>
      <c r="AM138" s="16"/>
      <c r="AN138" s="16"/>
      <c r="AO138" s="16"/>
      <c r="AP138" s="16"/>
      <c r="AQ138" s="16"/>
      <c r="AR138" s="16"/>
      <c r="AX138" s="5"/>
      <c r="AY138" s="5"/>
      <c r="AZ138" s="5"/>
      <c r="BA138" s="5"/>
      <c r="BB138" s="5"/>
      <c r="BC138" s="6"/>
      <c r="BD138" s="45"/>
    </row>
    <row r="139" spans="36:56" hidden="1" x14ac:dyDescent="0.25">
      <c r="AJ139" s="16"/>
      <c r="AK139" s="16"/>
      <c r="AL139" s="16"/>
      <c r="AM139" s="16"/>
      <c r="AN139" s="16"/>
      <c r="AO139" s="16"/>
      <c r="AP139" s="16"/>
      <c r="AQ139" s="16"/>
      <c r="AR139" s="16"/>
      <c r="AX139" s="5"/>
      <c r="AY139" s="9"/>
      <c r="AZ139" s="5"/>
      <c r="BA139" s="5"/>
      <c r="BB139" s="5"/>
      <c r="BC139" s="6"/>
      <c r="BD139" s="43"/>
    </row>
    <row r="140" spans="36:56" hidden="1" x14ac:dyDescent="0.25">
      <c r="AJ140" s="16"/>
      <c r="AK140" s="16"/>
      <c r="AL140" s="16"/>
      <c r="AM140" s="16"/>
      <c r="AN140" s="16"/>
      <c r="AO140" s="16"/>
      <c r="AP140" s="16"/>
      <c r="AQ140" s="16"/>
      <c r="AR140" s="16"/>
      <c r="AX140" s="5"/>
      <c r="AY140" s="9"/>
      <c r="AZ140" s="5"/>
      <c r="BA140" s="5"/>
      <c r="BB140" s="5"/>
      <c r="BC140" s="6"/>
      <c r="BD140" s="43"/>
    </row>
    <row r="141" spans="36:56" hidden="1" x14ac:dyDescent="0.25"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X141" s="5"/>
      <c r="AY141" s="5"/>
      <c r="AZ141" s="5"/>
      <c r="BA141" s="5"/>
      <c r="BB141" s="5"/>
      <c r="BC141" s="6"/>
      <c r="BD141" s="45"/>
    </row>
    <row r="142" spans="36:56" hidden="1" x14ac:dyDescent="0.25"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X142" s="5"/>
      <c r="AY142" s="5"/>
      <c r="AZ142" s="5"/>
      <c r="BA142" s="5"/>
      <c r="BB142" s="5"/>
      <c r="BC142" s="6"/>
      <c r="BD142" s="45"/>
    </row>
    <row r="143" spans="36:56" hidden="1" x14ac:dyDescent="0.25"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X143" s="5"/>
      <c r="AY143" s="14"/>
      <c r="AZ143" s="14"/>
      <c r="BA143" s="14"/>
      <c r="BB143" s="14"/>
      <c r="BC143" s="6"/>
      <c r="BD143" s="49"/>
    </row>
    <row r="144" spans="36:56" hidden="1" x14ac:dyDescent="0.25"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X144" s="5"/>
      <c r="AY144" s="14"/>
      <c r="AZ144" s="14"/>
      <c r="BA144" s="14"/>
      <c r="BB144" s="14"/>
      <c r="BC144" s="6"/>
      <c r="BD144" s="49"/>
    </row>
    <row r="145" spans="36:56" hidden="1" x14ac:dyDescent="0.25"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X145" s="5"/>
      <c r="AY145" s="5"/>
      <c r="AZ145" s="5"/>
      <c r="BA145" s="5"/>
      <c r="BB145" s="5"/>
      <c r="BC145" s="6"/>
      <c r="BD145" s="45"/>
    </row>
    <row r="146" spans="36:56" hidden="1" x14ac:dyDescent="0.25">
      <c r="AJ146" s="16"/>
      <c r="AK146" s="16"/>
      <c r="AL146" s="16"/>
      <c r="AM146" s="17"/>
      <c r="AN146" s="16"/>
      <c r="AO146" s="16"/>
      <c r="AP146" s="16"/>
      <c r="AQ146" s="16"/>
      <c r="AR146" s="16"/>
      <c r="AS146" s="16"/>
      <c r="AT146" s="16"/>
      <c r="AU146" s="16"/>
      <c r="AX146" s="5"/>
      <c r="AY146" s="5"/>
      <c r="AZ146" s="5"/>
      <c r="BA146" s="5"/>
      <c r="BB146" s="5"/>
      <c r="BC146" s="6"/>
      <c r="BD146" s="45"/>
    </row>
    <row r="147" spans="36:56" hidden="1" x14ac:dyDescent="0.25"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X147" s="5"/>
      <c r="AY147" s="9"/>
      <c r="AZ147" s="5"/>
      <c r="BA147" s="5"/>
      <c r="BB147" s="5"/>
      <c r="BC147" s="6"/>
      <c r="BD147" s="43"/>
    </row>
    <row r="148" spans="36:56" hidden="1" x14ac:dyDescent="0.25"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X148" s="5"/>
      <c r="AY148" s="9"/>
      <c r="AZ148" s="5"/>
      <c r="BA148" s="5"/>
      <c r="BB148" s="5"/>
      <c r="BC148" s="6"/>
      <c r="BD148" s="43"/>
    </row>
    <row r="149" spans="36:56" hidden="1" x14ac:dyDescent="0.25"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X149" s="5"/>
      <c r="AY149" s="5"/>
      <c r="AZ149" s="5"/>
      <c r="BA149" s="5"/>
      <c r="BB149" s="5"/>
      <c r="BC149" s="6"/>
      <c r="BD149" s="45"/>
    </row>
    <row r="150" spans="36:56" hidden="1" x14ac:dyDescent="0.25"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X150" s="5"/>
      <c r="AY150" s="5"/>
      <c r="AZ150" s="5"/>
      <c r="BA150" s="5"/>
      <c r="BB150" s="5"/>
      <c r="BC150" s="6"/>
      <c r="BD150" s="45"/>
    </row>
    <row r="151" spans="36:56" x14ac:dyDescent="0.25">
      <c r="AL151" s="12"/>
      <c r="AM151" s="12"/>
      <c r="AN151" s="12"/>
      <c r="AO151" s="16"/>
      <c r="AP151" s="16"/>
      <c r="AQ151" s="16"/>
      <c r="AR151" s="16"/>
      <c r="AS151" s="16"/>
      <c r="AT151" s="16"/>
      <c r="AU151" s="16"/>
      <c r="AV151" s="8">
        <f>AV126</f>
        <v>2</v>
      </c>
      <c r="AW151" s="3" t="s">
        <v>37</v>
      </c>
      <c r="AX151" s="3"/>
      <c r="AY151" s="3"/>
      <c r="AZ151" s="3" t="s">
        <v>16</v>
      </c>
      <c r="BA151" s="3" t="s">
        <v>17</v>
      </c>
      <c r="BB151" s="3" t="s">
        <v>18</v>
      </c>
      <c r="BC151" s="3" t="s">
        <v>19</v>
      </c>
      <c r="BD151" s="3" t="s">
        <v>20</v>
      </c>
    </row>
    <row r="152" spans="36:56" x14ac:dyDescent="0.25">
      <c r="AO152" s="16"/>
      <c r="AP152" s="16"/>
      <c r="AQ152" s="16"/>
      <c r="AR152" s="16"/>
      <c r="AS152" s="16"/>
      <c r="AT152" s="16"/>
      <c r="AU152" s="16"/>
      <c r="AV152" s="8">
        <f>AV127</f>
        <v>8</v>
      </c>
      <c r="AW152">
        <f>AW127+1</f>
        <v>7</v>
      </c>
      <c r="AX152" s="5" t="s">
        <v>21</v>
      </c>
      <c r="AY152" s="5"/>
      <c r="AZ152" s="5">
        <f ca="1">COUNTA(INDIRECT(AV153&amp;AV151):INDIRECT(AV153&amp;AV152))</f>
        <v>7</v>
      </c>
      <c r="BA152" s="5">
        <f ca="1">COUNTIF(INDIRECT(AV154&amp;AV151):INDIRECT(AV154&amp;AV152),"Iya")</f>
        <v>3</v>
      </c>
      <c r="BB152" s="5">
        <f ca="1">COUNTIF(INDIRECT(AV154&amp;AV151):INDIRECT(AV154&amp;AV152),"Tidak")</f>
        <v>4</v>
      </c>
      <c r="BC152" s="6">
        <f ca="1">-(((BA152/AZ152)*IMLOG2(BA152/AZ152))+((BB152/AZ152)*IMLOG2(BB152/AZ152)))</f>
        <v>0.9852281360342523</v>
      </c>
      <c r="BD152" s="5"/>
    </row>
    <row r="153" spans="36:56" x14ac:dyDescent="0.25">
      <c r="AO153" s="16"/>
      <c r="AP153" s="16"/>
      <c r="AQ153" s="16"/>
      <c r="AR153" s="16"/>
      <c r="AS153" s="16"/>
      <c r="AT153" s="16"/>
      <c r="AU153" s="16"/>
      <c r="AV153" s="8" t="str">
        <f>CHAR(CODE(AV128)+4)</f>
        <v>Y</v>
      </c>
      <c r="AX153" s="9" t="str">
        <f ca="1">INDIRECT(AV153&amp;1)</f>
        <v>NR7</v>
      </c>
      <c r="AY153" s="5"/>
      <c r="AZ153" s="5"/>
      <c r="BA153" s="5"/>
      <c r="BB153" s="5"/>
      <c r="BC153" s="6"/>
      <c r="BD153" s="6"/>
    </row>
    <row r="154" spans="36:56" x14ac:dyDescent="0.25">
      <c r="AO154" s="16"/>
      <c r="AP154" s="16"/>
      <c r="AQ154" s="16"/>
      <c r="AR154" s="16"/>
      <c r="AS154" s="16"/>
      <c r="AT154" s="16"/>
      <c r="AU154" s="16"/>
      <c r="AV154" s="8" t="str">
        <f t="shared" ref="AV154" si="35">CHAR(CODE(AV129)+4)</f>
        <v>Z</v>
      </c>
      <c r="AX154" s="5"/>
      <c r="AY154" s="5" t="str">
        <f ca="1">CONCATENATE("&lt;=",INDIRECT(AV155&amp;2))</f>
        <v>&lt;=2,755</v>
      </c>
      <c r="AZ154" s="5">
        <f ca="1">COUNTIF(INDIRECT(AV153&amp;AV151):INDIRECT(AV153&amp;AV152),AY154)</f>
        <v>1</v>
      </c>
      <c r="BA154" s="5">
        <f ca="1">COUNTIFS(INDIRECT(AV153&amp;AV151):INDIRECT(AV153&amp;AV152),AY154,INDIRECT(AV154&amp;AV151):INDIRECT(AV154&amp;AV152),"Iya")</f>
        <v>1</v>
      </c>
      <c r="BB154" s="5">
        <f ca="1">COUNTIFS(INDIRECT(AV153&amp;AV151):INDIRECT(AV153&amp;AV152),AY154,INDIRECT(AV154&amp;AV151):INDIRECT(AV154&amp;AV152),"Tidak")</f>
        <v>0</v>
      </c>
      <c r="BC154" s="6">
        <v>0</v>
      </c>
      <c r="BD154" s="45">
        <f ca="1">BC152-(((AZ154/AZ152)*BC154)+((AZ155/AZ152)*BC155))</f>
        <v>0.19811742113040332</v>
      </c>
    </row>
    <row r="155" spans="36:56" x14ac:dyDescent="0.25">
      <c r="AV155" s="8" t="s">
        <v>38</v>
      </c>
      <c r="AX155" s="5"/>
      <c r="AY155" s="5" t="str">
        <f ca="1">CONCATENATE("&gt;",INDIRECT(AV155&amp;2))</f>
        <v>&gt;2,755</v>
      </c>
      <c r="AZ155" s="5">
        <f ca="1">COUNTIF(INDIRECT(AV153&amp;AV151):INDIRECT(AV153&amp;AV152),AY155)</f>
        <v>6</v>
      </c>
      <c r="BA155" s="5">
        <f ca="1">COUNTIFS(INDIRECT(AV153&amp;AV151):INDIRECT(AV153&amp;AV152),AY155,INDIRECT(AV154&amp;AV151):INDIRECT(AV154&amp;AV152),"Iya")</f>
        <v>2</v>
      </c>
      <c r="BB155" s="5">
        <f ca="1">COUNTIFS(INDIRECT(AV153&amp;AV151):INDIRECT(AV153&amp;AV152),AY155,INDIRECT(AV154&amp;AV151):INDIRECT(AV154&amp;AV152),"Tidak")</f>
        <v>4</v>
      </c>
      <c r="BC155" s="6">
        <f t="shared" ref="BC155:BC160" ca="1" si="36">-(((BA155/AZ155)*IMLOG2(BA155/AZ155))+((BB155/AZ155)*IMLOG2(BB155/AZ155)))</f>
        <v>0.91829583405449056</v>
      </c>
      <c r="BD155" s="45"/>
    </row>
    <row r="156" spans="36:56" x14ac:dyDescent="0.25">
      <c r="AV156" s="10">
        <f ca="1">MAX(BD154:BD175)</f>
        <v>0.9852281360342523</v>
      </c>
      <c r="AX156" s="5"/>
      <c r="AY156" s="9" t="str">
        <f ca="1">CONCATENATE("&lt;=",INDIRECT(AV155&amp;4))</f>
        <v>&lt;=3,53</v>
      </c>
      <c r="AZ156" s="5">
        <f ca="1">COUNTIF(INDIRECT(AV153&amp;AV151):INDIRECT(AV153&amp;AV152),AY156)</f>
        <v>7</v>
      </c>
      <c r="BA156" s="5">
        <f ca="1">COUNTIFS(INDIRECT(AV153&amp;AV151):INDIRECT(AV153&amp;AV152),AY156,INDIRECT(AV154&amp;AV151):INDIRECT(AV154&amp;AV152),"Iya")</f>
        <v>3</v>
      </c>
      <c r="BB156" s="5">
        <f ca="1">COUNTIFS(INDIRECT(AV153&amp;AV151):INDIRECT(AV153&amp;AV152),AY156,INDIRECT(AV154&amp;AV151):INDIRECT(AV154&amp;AV152),"Tidak")</f>
        <v>4</v>
      </c>
      <c r="BC156" s="6">
        <v>0</v>
      </c>
      <c r="BD156" s="43">
        <f ca="1">BC152-(((AZ156/AZ152)*BC156)+((AZ157/AZ152)*BC157))</f>
        <v>0.9852281360342523</v>
      </c>
    </row>
    <row r="157" spans="36:56" x14ac:dyDescent="0.25">
      <c r="AX157" s="5"/>
      <c r="AY157" s="9" t="str">
        <f ca="1">CONCATENATE("&gt;",INDIRECT(AV155&amp;4))</f>
        <v>&gt;3,53</v>
      </c>
      <c r="AZ157" s="5">
        <f ca="1">COUNTIF(INDIRECT(AV153&amp;AV151):INDIRECT(AV153&amp;AV152),AY157)</f>
        <v>0</v>
      </c>
      <c r="BA157" s="5">
        <f ca="1">COUNTIFS(INDIRECT(AV153&amp;AV151):INDIRECT(AV153&amp;AV152),AY157,INDIRECT(AV154&amp;AV151):INDIRECT(AV154&amp;AV152),"Iya")</f>
        <v>0</v>
      </c>
      <c r="BB157" s="5">
        <f ca="1">COUNTIFS(INDIRECT(AV153&amp;AV151):INDIRECT(AV153&amp;AV152),AY157,INDIRECT(AV154&amp;AV151):INDIRECT(AV154&amp;AV152),"Tidak")</f>
        <v>0</v>
      </c>
      <c r="BC157" s="6">
        <v>0</v>
      </c>
      <c r="BD157" s="43"/>
    </row>
    <row r="158" spans="36:56" x14ac:dyDescent="0.25">
      <c r="AX158" s="5"/>
      <c r="AY158" s="5" t="str">
        <f ca="1">CONCATENATE("&lt;=",INDIRECT(AV155&amp;6))</f>
        <v>&lt;=3,53</v>
      </c>
      <c r="AZ158" s="5">
        <f ca="1">COUNTIF(INDIRECT(AV153&amp;AV151):INDIRECT(AV153&amp;AV152),AY158)</f>
        <v>7</v>
      </c>
      <c r="BA158" s="5">
        <f ca="1">COUNTIFS(INDIRECT(AV153&amp;AV151):INDIRECT(AV153&amp;AV152),AY158,INDIRECT(AV154&amp;AV151):INDIRECT(AV154&amp;AV152),"Iya")</f>
        <v>3</v>
      </c>
      <c r="BB158" s="5">
        <f ca="1">COUNTIFS(INDIRECT(AV153&amp;AV151):INDIRECT(AV153&amp;AV152),AY158,INDIRECT(AV154&amp;AV151):INDIRECT(AV154&amp;AV152),"Tidak")</f>
        <v>4</v>
      </c>
      <c r="BC158" s="6">
        <f t="shared" ca="1" si="36"/>
        <v>0.9852281360342523</v>
      </c>
      <c r="BD158" s="45">
        <f ca="1">BC152-(((AZ158/AZ152)*BC158)+((AZ159/AZ152)*BC159))</f>
        <v>0</v>
      </c>
    </row>
    <row r="159" spans="36:56" x14ac:dyDescent="0.25">
      <c r="AX159" s="5"/>
      <c r="AY159" s="5" t="str">
        <f ca="1">CONCATENATE("&gt;",INDIRECT(AV155&amp;6))</f>
        <v>&gt;3,53</v>
      </c>
      <c r="AZ159" s="5">
        <f ca="1">COUNTIF(INDIRECT(AV153&amp;AV151):INDIRECT(AV153&amp;AV152),AY159)</f>
        <v>0</v>
      </c>
      <c r="BA159" s="5">
        <f ca="1">COUNTIFS(INDIRECT(AV153&amp;AV151):INDIRECT(AV153&amp;AV152),AY159,INDIRECT(AV154&amp;AV151):INDIRECT(AV154&amp;AV152),"Iya")</f>
        <v>0</v>
      </c>
      <c r="BB159" s="5">
        <f ca="1">COUNTIFS(INDIRECT(AV153&amp;AV151):INDIRECT(AV153&amp;AV152),AY159,INDIRECT(AV154&amp;AV151):INDIRECT(AV154&amp;AV152),"Tidak")</f>
        <v>0</v>
      </c>
      <c r="BC159" s="6">
        <v>0</v>
      </c>
      <c r="BD159" s="45"/>
    </row>
    <row r="160" spans="36:56" x14ac:dyDescent="0.25">
      <c r="AX160" s="5"/>
      <c r="AY160" s="5" t="str">
        <f ca="1">CONCATENATE("&lt;=",INDIRECT(AV155&amp;8))</f>
        <v>&lt;=3,53</v>
      </c>
      <c r="AZ160" s="5">
        <f ca="1">COUNTIF(INDIRECT(AV153&amp;AV151):INDIRECT(AV153&amp;AV152),AY160)</f>
        <v>7</v>
      </c>
      <c r="BA160" s="5">
        <f ca="1">COUNTIFS(INDIRECT(AV153&amp;AV151):INDIRECT(AV153&amp;AV152),AY160,INDIRECT(AV154&amp;AV151):INDIRECT(AV154&amp;AV152),"Iya")</f>
        <v>3</v>
      </c>
      <c r="BB160" s="5">
        <f ca="1">COUNTIFS(INDIRECT(AV153&amp;AV151):INDIRECT(AV153&amp;AV152),AY160,INDIRECT(AV154&amp;AV151):INDIRECT(AV154&amp;AV152),"Tidak")</f>
        <v>4</v>
      </c>
      <c r="BC160" s="6">
        <f t="shared" ca="1" si="36"/>
        <v>0.9852281360342523</v>
      </c>
      <c r="BD160" s="45">
        <f ca="1">BC152-(((AZ160/AZ152)*BC160)+((AZ161/AZ152)*BC161))</f>
        <v>0</v>
      </c>
    </row>
    <row r="161" spans="48:56" x14ac:dyDescent="0.25">
      <c r="AX161" s="5"/>
      <c r="AY161" s="5" t="str">
        <f ca="1">CONCATENATE("&gt;",INDIRECT(AV155&amp;8))</f>
        <v>&gt;3,53</v>
      </c>
      <c r="AZ161" s="5">
        <f ca="1">COUNTIF(INDIRECT(AV153&amp;AV151):INDIRECT(AV153&amp;AV152),AY161)</f>
        <v>0</v>
      </c>
      <c r="BA161" s="5">
        <f ca="1">COUNTIFS(INDIRECT(AV153&amp;AV151):INDIRECT(AV153&amp;AV152),AY161,INDIRECT(AV154&amp;AV151):INDIRECT(AV154&amp;AV152),"Iya")</f>
        <v>0</v>
      </c>
      <c r="BB161" s="5">
        <f ca="1">COUNTIFS(INDIRECT(AV153&amp;AV151):INDIRECT(AV153&amp;AV152),AY161,INDIRECT(AV154&amp;AV151):INDIRECT(AV154&amp;AV152),"Tidak")</f>
        <v>0</v>
      </c>
      <c r="BC161" s="6">
        <v>0</v>
      </c>
      <c r="BD161" s="45"/>
    </row>
    <row r="162" spans="48:56" hidden="1" x14ac:dyDescent="0.25">
      <c r="AX162" s="5"/>
      <c r="AY162" s="5"/>
      <c r="AZ162" s="5"/>
      <c r="BA162" s="5"/>
      <c r="BB162" s="5"/>
      <c r="BC162" s="6"/>
      <c r="BD162" s="45"/>
    </row>
    <row r="163" spans="48:56" hidden="1" x14ac:dyDescent="0.25">
      <c r="AX163" s="5"/>
      <c r="AY163" s="5"/>
      <c r="AZ163" s="5"/>
      <c r="BA163" s="5"/>
      <c r="BB163" s="5"/>
      <c r="BC163" s="6"/>
      <c r="BD163" s="45"/>
    </row>
    <row r="164" spans="48:56" hidden="1" x14ac:dyDescent="0.25">
      <c r="AX164" s="5"/>
      <c r="AY164" s="9"/>
      <c r="AZ164" s="5"/>
      <c r="BA164" s="5"/>
      <c r="BB164" s="5"/>
      <c r="BC164" s="6"/>
      <c r="BD164" s="43"/>
    </row>
    <row r="165" spans="48:56" hidden="1" x14ac:dyDescent="0.25">
      <c r="AX165" s="5"/>
      <c r="AY165" s="9"/>
      <c r="AZ165" s="5"/>
      <c r="BA165" s="5"/>
      <c r="BB165" s="5"/>
      <c r="BC165" s="6"/>
      <c r="BD165" s="43"/>
    </row>
    <row r="166" spans="48:56" hidden="1" x14ac:dyDescent="0.25">
      <c r="AX166" s="5"/>
      <c r="AY166" s="5"/>
      <c r="AZ166" s="5"/>
      <c r="BA166" s="5"/>
      <c r="BB166" s="5"/>
      <c r="BC166" s="6"/>
      <c r="BD166" s="45"/>
    </row>
    <row r="167" spans="48:56" hidden="1" x14ac:dyDescent="0.25">
      <c r="AX167" s="5"/>
      <c r="AY167" s="5"/>
      <c r="AZ167" s="5"/>
      <c r="BA167" s="5"/>
      <c r="BB167" s="5"/>
      <c r="BC167" s="6"/>
      <c r="BD167" s="45"/>
    </row>
    <row r="168" spans="48:56" hidden="1" x14ac:dyDescent="0.25">
      <c r="AX168" s="5"/>
      <c r="AY168" s="14"/>
      <c r="AZ168" s="14"/>
      <c r="BA168" s="14"/>
      <c r="BB168" s="14"/>
      <c r="BC168" s="6"/>
      <c r="BD168" s="49"/>
    </row>
    <row r="169" spans="48:56" hidden="1" x14ac:dyDescent="0.25">
      <c r="AX169" s="5"/>
      <c r="AY169" s="14"/>
      <c r="AZ169" s="14"/>
      <c r="BA169" s="14"/>
      <c r="BB169" s="14"/>
      <c r="BC169" s="6"/>
      <c r="BD169" s="49"/>
    </row>
    <row r="170" spans="48:56" hidden="1" x14ac:dyDescent="0.25">
      <c r="AX170" s="5"/>
      <c r="AY170" s="5"/>
      <c r="AZ170" s="5"/>
      <c r="BA170" s="5"/>
      <c r="BB170" s="5"/>
      <c r="BC170" s="6"/>
      <c r="BD170" s="45"/>
    </row>
    <row r="171" spans="48:56" hidden="1" x14ac:dyDescent="0.25">
      <c r="AX171" s="5"/>
      <c r="AY171" s="5"/>
      <c r="AZ171" s="5"/>
      <c r="BA171" s="5"/>
      <c r="BB171" s="5"/>
      <c r="BC171" s="6"/>
      <c r="BD171" s="45"/>
    </row>
    <row r="172" spans="48:56" hidden="1" x14ac:dyDescent="0.25">
      <c r="AX172" s="5"/>
      <c r="AY172" s="5"/>
      <c r="AZ172" s="5"/>
      <c r="BA172" s="5"/>
      <c r="BB172" s="5"/>
      <c r="BC172" s="6"/>
      <c r="BD172" s="45"/>
    </row>
    <row r="173" spans="48:56" hidden="1" x14ac:dyDescent="0.25">
      <c r="AX173" s="5"/>
      <c r="AY173" s="5"/>
      <c r="AZ173" s="5"/>
      <c r="BA173" s="5"/>
      <c r="BB173" s="5"/>
      <c r="BC173" s="6"/>
      <c r="BD173" s="45"/>
    </row>
    <row r="174" spans="48:56" hidden="1" x14ac:dyDescent="0.25">
      <c r="AX174" s="5"/>
      <c r="AY174" s="5"/>
      <c r="AZ174" s="5"/>
      <c r="BA174" s="5"/>
      <c r="BB174" s="5"/>
      <c r="BC174" s="6"/>
      <c r="BD174" s="45"/>
    </row>
    <row r="175" spans="48:56" hidden="1" x14ac:dyDescent="0.25">
      <c r="AX175" s="5"/>
      <c r="AY175" s="5"/>
      <c r="AZ175" s="5"/>
      <c r="BA175" s="5"/>
      <c r="BB175" s="5"/>
      <c r="BC175" s="6"/>
      <c r="BD175" s="45"/>
    </row>
    <row r="176" spans="48:56" x14ac:dyDescent="0.25">
      <c r="AV176" s="8">
        <f>AV151</f>
        <v>2</v>
      </c>
      <c r="AW176" s="3" t="s">
        <v>37</v>
      </c>
      <c r="AX176" s="3"/>
      <c r="AY176" s="3"/>
      <c r="AZ176" s="3" t="s">
        <v>16</v>
      </c>
      <c r="BA176" s="3" t="s">
        <v>17</v>
      </c>
      <c r="BB176" s="3" t="s">
        <v>18</v>
      </c>
      <c r="BC176" s="3" t="s">
        <v>19</v>
      </c>
      <c r="BD176" s="3" t="s">
        <v>20</v>
      </c>
    </row>
    <row r="177" spans="48:56" x14ac:dyDescent="0.25">
      <c r="AV177" s="8">
        <f>AV152</f>
        <v>8</v>
      </c>
      <c r="AW177">
        <f>AW152+1</f>
        <v>8</v>
      </c>
      <c r="AX177" s="5" t="s">
        <v>21</v>
      </c>
      <c r="AY177" s="5"/>
      <c r="AZ177" s="5">
        <f ca="1">COUNTA(INDIRECT(AV178&amp;AV176):INDIRECT(AV178&amp;AV177))</f>
        <v>7</v>
      </c>
      <c r="BA177" s="5">
        <f ca="1">COUNTIF(INDIRECT(AV179&amp;AV176):INDIRECT(AV179&amp;AV177),"Iya")</f>
        <v>3</v>
      </c>
      <c r="BB177" s="5">
        <f ca="1">COUNTIF(INDIRECT(AV179&amp;AV176):INDIRECT(AV179&amp;AV177),"Tidak")</f>
        <v>4</v>
      </c>
      <c r="BC177" s="6">
        <f ca="1">-(((BA177/AZ177)*IMLOG2(BA177/AZ177))+((BB177/AZ177)*IMLOG2(BB177/AZ177)))</f>
        <v>0.9852281360342523</v>
      </c>
      <c r="BD177" s="5"/>
    </row>
    <row r="178" spans="48:56" x14ac:dyDescent="0.25">
      <c r="AV178" s="8" t="s">
        <v>39</v>
      </c>
      <c r="AX178" s="9" t="str">
        <f ca="1">INDIRECT(AV178&amp;1)</f>
        <v>IP</v>
      </c>
      <c r="AY178" s="5"/>
      <c r="AZ178" s="5"/>
      <c r="BA178" s="5"/>
      <c r="BB178" s="5"/>
      <c r="BC178" s="6"/>
      <c r="BD178" s="6"/>
    </row>
    <row r="179" spans="48:56" x14ac:dyDescent="0.25">
      <c r="AV179" s="8" t="s">
        <v>40</v>
      </c>
      <c r="AX179" s="5"/>
      <c r="AY179" s="5" t="str">
        <f ca="1">CONCATENATE("&lt;=",INDIRECT(AV180&amp;2))</f>
        <v>&lt;=3,15</v>
      </c>
      <c r="AZ179" s="5">
        <f ca="1">COUNTIF(INDIRECT(AV178&amp;AV176):INDIRECT(AV178&amp;AV177),AY179)</f>
        <v>1</v>
      </c>
      <c r="BA179" s="5">
        <f ca="1">COUNTIFS(INDIRECT(AV178&amp;AV176):INDIRECT(AV178&amp;AV177),AY179,INDIRECT(AV179&amp;AV176):INDIRECT(AV179&amp;AV177),"Iya")</f>
        <v>0</v>
      </c>
      <c r="BB179" s="5">
        <f ca="1">COUNTIFS(INDIRECT(AV178&amp;AV176):INDIRECT(AV178&amp;AV177),AY179,INDIRECT(AV179&amp;AV176):INDIRECT(AV179&amp;AV177),"Tidak")</f>
        <v>1</v>
      </c>
      <c r="BC179" s="6">
        <v>0</v>
      </c>
      <c r="BD179" s="45">
        <f ca="1">BC177-(((AZ179/AZ177)*BC179)+((AZ180/AZ177)*BC180))</f>
        <v>0.1280852788913952</v>
      </c>
    </row>
    <row r="180" spans="48:56" x14ac:dyDescent="0.25">
      <c r="AV180" s="8" t="s">
        <v>41</v>
      </c>
      <c r="AX180" s="5"/>
      <c r="AY180" s="5" t="str">
        <f ca="1">CONCATENATE("&gt;",INDIRECT(AV180&amp;2))</f>
        <v>&gt;3,15</v>
      </c>
      <c r="AZ180" s="5">
        <f ca="1">COUNTIF(INDIRECT(AV178&amp;AV176):INDIRECT(AV178&amp;AV177),AY180)</f>
        <v>6</v>
      </c>
      <c r="BA180" s="5">
        <f ca="1">COUNTIFS(INDIRECT(AV178&amp;AV176):INDIRECT(AV178&amp;AV177),AY180,INDIRECT(AV179&amp;AV176):INDIRECT(AV179&amp;AV177),"Iya")</f>
        <v>3</v>
      </c>
      <c r="BB180" s="5">
        <f ca="1">COUNTIFS(INDIRECT(AV178&amp;AV176):INDIRECT(AV178&amp;AV177),AY180,INDIRECT(AV179&amp;AV176):INDIRECT(AV179&amp;AV177),"Tidak")</f>
        <v>3</v>
      </c>
      <c r="BC180" s="6">
        <f t="shared" ref="BC180:BC185" ca="1" si="37">-(((BA180/AZ180)*IMLOG2(BA180/AZ180))+((BB180/AZ180)*IMLOG2(BB180/AZ180)))</f>
        <v>1</v>
      </c>
      <c r="BD180" s="45"/>
    </row>
    <row r="181" spans="48:56" x14ac:dyDescent="0.25">
      <c r="AV181" s="10">
        <f ca="1">MAX(BD179:BD200)</f>
        <v>0.1280852788913952</v>
      </c>
      <c r="AX181" s="5"/>
      <c r="AY181" s="9" t="str">
        <f ca="1">CONCATENATE("&lt;=",INDIRECT(AV180&amp;4))</f>
        <v>&lt;=3,36</v>
      </c>
      <c r="AZ181" s="5">
        <f ca="1">COUNTIF(INDIRECT(AV178&amp;AV176):INDIRECT(AV178&amp;AV177),AY181)</f>
        <v>3</v>
      </c>
      <c r="BA181" s="5">
        <f ca="1">COUNTIFS(INDIRECT(AV178&amp;AV176):INDIRECT(AV178&amp;AV177),AY181,INDIRECT(AV179&amp;AV176):INDIRECT(AV179&amp;AV177),"Iya")</f>
        <v>2</v>
      </c>
      <c r="BB181" s="5">
        <f ca="1">COUNTIFS(INDIRECT(AV178&amp;AV176):INDIRECT(AV178&amp;AV177),AY181,INDIRECT(AV179&amp;AV176):INDIRECT(AV179&amp;AV177),"Tidak")</f>
        <v>1</v>
      </c>
      <c r="BC181" s="6">
        <f t="shared" ca="1" si="37"/>
        <v>0.91829583405449056</v>
      </c>
      <c r="BD181" s="43">
        <f ca="1">BC177-(((AZ181/AZ177)*BC181)+((AZ182/AZ177)*BC182))</f>
        <v>0.12808527889139465</v>
      </c>
    </row>
    <row r="182" spans="48:56" x14ac:dyDescent="0.25">
      <c r="AX182" s="5"/>
      <c r="AY182" s="9" t="str">
        <f ca="1">CONCATENATE("&gt;",INDIRECT(AV180&amp;4))</f>
        <v>&gt;3,36</v>
      </c>
      <c r="AZ182" s="5">
        <f ca="1">COUNTIF(INDIRECT(AV178&amp;AV176):INDIRECT(AV178&amp;AV177),AY182)</f>
        <v>4</v>
      </c>
      <c r="BA182" s="5">
        <f ca="1">COUNTIFS(INDIRECT(AV178&amp;AV176):INDIRECT(AV178&amp;AV177),AY182,INDIRECT(AV179&amp;AV176):INDIRECT(AV179&amp;AV177),"Iya")</f>
        <v>1</v>
      </c>
      <c r="BB182" s="5">
        <f ca="1">COUNTIFS(INDIRECT(AV178&amp;AV176):INDIRECT(AV178&amp;AV177),AY182,INDIRECT(AV179&amp;AV176):INDIRECT(AV179&amp;AV177),"Tidak")</f>
        <v>3</v>
      </c>
      <c r="BC182" s="6">
        <f t="shared" ca="1" si="37"/>
        <v>0.81127812445913294</v>
      </c>
      <c r="BD182" s="43"/>
    </row>
    <row r="183" spans="48:56" x14ac:dyDescent="0.25">
      <c r="AX183" s="5"/>
      <c r="AY183" s="5" t="str">
        <f ca="1">CONCATENATE("&lt;=",INDIRECT(AV180&amp;6))</f>
        <v>&lt;=3,59</v>
      </c>
      <c r="AZ183" s="5">
        <f ca="1">COUNTIF(INDIRECT(AV178&amp;AV176):INDIRECT(AV178&amp;AV177),AY183)</f>
        <v>5</v>
      </c>
      <c r="BA183" s="5">
        <f ca="1">COUNTIFS(INDIRECT(AV178&amp;AV176):INDIRECT(AV178&amp;AV177),AY183,INDIRECT(AV179&amp;AV176):INDIRECT(AV179&amp;AV177),"Iya")</f>
        <v>2</v>
      </c>
      <c r="BB183" s="5">
        <f ca="1">COUNTIFS(INDIRECT(AV178&amp;AV176):INDIRECT(AV178&amp;AV177),AY183,INDIRECT(AV179&amp;AV176):INDIRECT(AV179&amp;AV177),"Tidak")</f>
        <v>3</v>
      </c>
      <c r="BC183" s="6">
        <f t="shared" ca="1" si="37"/>
        <v>0.97095059445466747</v>
      </c>
      <c r="BD183" s="45">
        <f ca="1">BC177-(((AZ183/AZ177)*BC183)+((AZ184/AZ177)*BC184))</f>
        <v>5.9777114237755669E-3</v>
      </c>
    </row>
    <row r="184" spans="48:56" x14ac:dyDescent="0.25">
      <c r="AX184" s="5"/>
      <c r="AY184" s="5" t="str">
        <f ca="1">CONCATENATE("&gt;",INDIRECT(AV180&amp;6))</f>
        <v>&gt;3,59</v>
      </c>
      <c r="AZ184" s="5">
        <f ca="1">COUNTIF(INDIRECT(AV178&amp;AV176):INDIRECT(AV178&amp;AV177),AY184)</f>
        <v>2</v>
      </c>
      <c r="BA184" s="5">
        <f ca="1">COUNTIFS(INDIRECT(AV178&amp;AV176):INDIRECT(AV178&amp;AV177),AY184,INDIRECT(AV179&amp;AV176):INDIRECT(AV179&amp;AV177),"Iya")</f>
        <v>1</v>
      </c>
      <c r="BB184" s="5">
        <f ca="1">COUNTIFS(INDIRECT(AV178&amp;AV176):INDIRECT(AV178&amp;AV177),AY184,INDIRECT(AV179&amp;AV176):INDIRECT(AV179&amp;AV177),"Tidak")</f>
        <v>1</v>
      </c>
      <c r="BC184" s="6">
        <f t="shared" ca="1" si="37"/>
        <v>1</v>
      </c>
      <c r="BD184" s="45"/>
    </row>
    <row r="185" spans="48:56" x14ac:dyDescent="0.25">
      <c r="AX185" s="5"/>
      <c r="AY185" s="5" t="str">
        <f ca="1">CONCATENATE("&lt;=",INDIRECT(AV180&amp;8))</f>
        <v>&lt;=3,85</v>
      </c>
      <c r="AZ185" s="5">
        <f ca="1">COUNTIF(INDIRECT(AV178&amp;AV176):INDIRECT(AV178&amp;AV177),AY185)</f>
        <v>7</v>
      </c>
      <c r="BA185" s="5">
        <f ca="1">COUNTIFS(INDIRECT(AV178&amp;AV176):INDIRECT(AV178&amp;AV177),AY185,INDIRECT(AV179&amp;AV176):INDIRECT(AV179&amp;AV177),"Iya")</f>
        <v>3</v>
      </c>
      <c r="BB185" s="5">
        <f ca="1">COUNTIFS(INDIRECT(AV178&amp;AV176):INDIRECT(AV178&amp;AV177),AY185,INDIRECT(AV179&amp;AV176):INDIRECT(AV179&amp;AV177),"Tidak")</f>
        <v>4</v>
      </c>
      <c r="BC185" s="6">
        <f t="shared" ca="1" si="37"/>
        <v>0.9852281360342523</v>
      </c>
      <c r="BD185" s="45">
        <f ca="1">BC177-(((AZ185/AZ177)*BC185)+((AZ186/AZ177)*BC186))</f>
        <v>0</v>
      </c>
    </row>
    <row r="186" spans="48:56" x14ac:dyDescent="0.25">
      <c r="AX186" s="5"/>
      <c r="AY186" s="5" t="str">
        <f ca="1">CONCATENATE("&gt;",INDIRECT(AV180&amp;8))</f>
        <v>&gt;3,85</v>
      </c>
      <c r="AZ186" s="5">
        <f ca="1">COUNTIF(INDIRECT(AV178&amp;AV176):INDIRECT(AV178&amp;AV177),AY186)</f>
        <v>0</v>
      </c>
      <c r="BA186" s="5">
        <f ca="1">COUNTIFS(INDIRECT(AV178&amp;AV176):INDIRECT(AV178&amp;AV177),AY186,INDIRECT(AV179&amp;AV176):INDIRECT(AV179&amp;AV177),"Iya")</f>
        <v>0</v>
      </c>
      <c r="BB186" s="5">
        <f ca="1">COUNTIFS(INDIRECT(AV178&amp;AV176):INDIRECT(AV178&amp;AV177),AY186,INDIRECT(AV179&amp;AV176):INDIRECT(AV179&amp;AV177),"Tidak")</f>
        <v>0</v>
      </c>
      <c r="BC186" s="6">
        <v>0</v>
      </c>
      <c r="BD186" s="45"/>
    </row>
    <row r="187" spans="48:56" hidden="1" x14ac:dyDescent="0.25">
      <c r="AX187" s="5"/>
      <c r="AY187" s="5"/>
      <c r="AZ187" s="5"/>
      <c r="BA187" s="5"/>
      <c r="BB187" s="5"/>
      <c r="BC187" s="6"/>
      <c r="BD187" s="45"/>
    </row>
    <row r="188" spans="48:56" hidden="1" x14ac:dyDescent="0.25">
      <c r="AX188" s="5"/>
      <c r="AY188" s="5"/>
      <c r="AZ188" s="5"/>
      <c r="BA188" s="5"/>
      <c r="BB188" s="5"/>
      <c r="BC188" s="6"/>
      <c r="BD188" s="45"/>
    </row>
    <row r="189" spans="48:56" hidden="1" x14ac:dyDescent="0.25">
      <c r="AX189" s="5"/>
      <c r="AY189" s="5"/>
      <c r="AZ189" s="5"/>
      <c r="BA189" s="5"/>
      <c r="BB189" s="5"/>
      <c r="BC189" s="6"/>
      <c r="BD189" s="45"/>
    </row>
    <row r="190" spans="48:56" hidden="1" x14ac:dyDescent="0.25">
      <c r="AX190" s="5"/>
      <c r="AY190" s="5"/>
      <c r="AZ190" s="5"/>
      <c r="BA190" s="5"/>
      <c r="BB190" s="5"/>
      <c r="BC190" s="6"/>
      <c r="BD190" s="45"/>
    </row>
    <row r="191" spans="48:56" hidden="1" x14ac:dyDescent="0.25">
      <c r="AX191" s="5"/>
      <c r="AY191" s="5"/>
      <c r="AZ191" s="5"/>
      <c r="BA191" s="5"/>
      <c r="BB191" s="5"/>
      <c r="BC191" s="6"/>
      <c r="BD191" s="45"/>
    </row>
    <row r="192" spans="48:56" hidden="1" x14ac:dyDescent="0.25">
      <c r="AX192" s="5"/>
      <c r="AY192" s="5"/>
      <c r="AZ192" s="5"/>
      <c r="BA192" s="5"/>
      <c r="BB192" s="5"/>
      <c r="BC192" s="6"/>
      <c r="BD192" s="45"/>
    </row>
    <row r="193" spans="48:56" hidden="1" x14ac:dyDescent="0.25">
      <c r="AX193" s="5"/>
      <c r="AY193" s="14"/>
      <c r="AZ193" s="14"/>
      <c r="BA193" s="14"/>
      <c r="BB193" s="14"/>
      <c r="BC193" s="6"/>
      <c r="BD193" s="49"/>
    </row>
    <row r="194" spans="48:56" hidden="1" x14ac:dyDescent="0.25">
      <c r="AX194" s="5"/>
      <c r="AY194" s="14"/>
      <c r="AZ194" s="14"/>
      <c r="BA194" s="14"/>
      <c r="BB194" s="14"/>
      <c r="BC194" s="6"/>
      <c r="BD194" s="49"/>
    </row>
    <row r="195" spans="48:56" hidden="1" x14ac:dyDescent="0.25">
      <c r="AX195" s="5"/>
      <c r="AY195" s="5"/>
      <c r="AZ195" s="5"/>
      <c r="BA195" s="5"/>
      <c r="BB195" s="5"/>
      <c r="BC195" s="6"/>
      <c r="BD195" s="45"/>
    </row>
    <row r="196" spans="48:56" hidden="1" x14ac:dyDescent="0.25">
      <c r="AX196" s="5"/>
      <c r="AY196" s="5"/>
      <c r="AZ196" s="5"/>
      <c r="BA196" s="5"/>
      <c r="BB196" s="5"/>
      <c r="BC196" s="6"/>
      <c r="BD196" s="45"/>
    </row>
    <row r="197" spans="48:56" hidden="1" x14ac:dyDescent="0.25">
      <c r="AX197" s="5"/>
      <c r="AY197" s="5"/>
      <c r="AZ197" s="5"/>
      <c r="BA197" s="5"/>
      <c r="BB197" s="5"/>
      <c r="BC197" s="6"/>
      <c r="BD197" s="45"/>
    </row>
    <row r="198" spans="48:56" hidden="1" x14ac:dyDescent="0.25">
      <c r="AX198" s="5"/>
      <c r="AY198" s="5"/>
      <c r="AZ198" s="5"/>
      <c r="BA198" s="5"/>
      <c r="BB198" s="5"/>
      <c r="BC198" s="6"/>
      <c r="BD198" s="45"/>
    </row>
    <row r="199" spans="48:56" hidden="1" x14ac:dyDescent="0.25">
      <c r="AX199" s="5"/>
      <c r="AY199" s="5"/>
      <c r="AZ199" s="5"/>
      <c r="BA199" s="5"/>
      <c r="BB199" s="5"/>
      <c r="BC199" s="6"/>
      <c r="BD199" s="45"/>
    </row>
    <row r="200" spans="48:56" hidden="1" x14ac:dyDescent="0.25">
      <c r="AX200" s="5"/>
      <c r="AY200" s="5"/>
      <c r="AZ200" s="5"/>
      <c r="BA200" s="5"/>
      <c r="BB200" s="5"/>
      <c r="BC200" s="6"/>
      <c r="BD200" s="45"/>
    </row>
    <row r="201" spans="48:56" x14ac:dyDescent="0.25">
      <c r="AV201" s="8">
        <f>AV176</f>
        <v>2</v>
      </c>
      <c r="AW201" s="3" t="s">
        <v>37</v>
      </c>
      <c r="AX201" s="3"/>
      <c r="AY201" s="3"/>
      <c r="AZ201" s="3" t="s">
        <v>16</v>
      </c>
      <c r="BA201" s="3" t="s">
        <v>17</v>
      </c>
      <c r="BB201" s="3" t="s">
        <v>18</v>
      </c>
      <c r="BC201" s="3" t="s">
        <v>19</v>
      </c>
      <c r="BD201" s="3" t="s">
        <v>20</v>
      </c>
    </row>
    <row r="202" spans="48:56" x14ac:dyDescent="0.25">
      <c r="AV202" s="8">
        <f>AV177</f>
        <v>8</v>
      </c>
      <c r="AW202">
        <f>AW177+1</f>
        <v>9</v>
      </c>
      <c r="AX202" s="5" t="s">
        <v>21</v>
      </c>
      <c r="AY202" s="5"/>
      <c r="AZ202" s="5">
        <f ca="1">COUNTA(INDIRECT(AV203&amp;AV201):INDIRECT(AV203&amp;AV202))</f>
        <v>7</v>
      </c>
      <c r="BA202" s="5">
        <f ca="1">COUNTIF(INDIRECT(AV204&amp;AV201):INDIRECT(AV204&amp;AV202),"Iya")</f>
        <v>3</v>
      </c>
      <c r="BB202" s="5">
        <f ca="1">COUNTIF(INDIRECT(AV204&amp;AV201):INDIRECT(AV204&amp;AV202),"Tidak")</f>
        <v>4</v>
      </c>
      <c r="BC202" s="6">
        <f ca="1">-(((BA202/AZ202)*IMLOG2(BA202/AZ202))+((BB202/AZ202)*IMLOG2(BB202/AZ202)))</f>
        <v>0.9852281360342523</v>
      </c>
      <c r="BD202" s="5"/>
    </row>
    <row r="203" spans="48:56" x14ac:dyDescent="0.25">
      <c r="AV203" s="8" t="s">
        <v>42</v>
      </c>
      <c r="AX203" s="9" t="str">
        <f ca="1">INDIRECT(AV203&amp;1)</f>
        <v>Penghasilan Orang Tua</v>
      </c>
      <c r="AY203" s="5"/>
      <c r="AZ203" s="5"/>
      <c r="BA203" s="5"/>
      <c r="BB203" s="5"/>
      <c r="BC203" s="6"/>
      <c r="BD203" s="6"/>
    </row>
    <row r="204" spans="48:56" x14ac:dyDescent="0.25">
      <c r="AV204" s="8" t="s">
        <v>43</v>
      </c>
      <c r="AX204" s="5"/>
      <c r="AY204" s="9" t="str">
        <f ca="1">CONCATENATE("&lt;=",INDIRECT(AV205&amp;2))</f>
        <v>&lt;=600000</v>
      </c>
      <c r="AZ204" s="5">
        <f ca="1">COUNTIF(INDIRECT(AV203&amp;AV201):INDIRECT(AV203&amp;AV202),AY204)</f>
        <v>1</v>
      </c>
      <c r="BA204" s="5">
        <f ca="1">COUNTIFS(INDIRECT(AV203&amp;AV201):INDIRECT(AV203&amp;AV202),AY204,INDIRECT(AV204&amp;AV201):INDIRECT(AV204&amp;AV202),"Iya")</f>
        <v>1</v>
      </c>
      <c r="BB204" s="5">
        <f ca="1">COUNTIFS(INDIRECT(AV203&amp;AV201):INDIRECT(AV203&amp;AV202),AY204,INDIRECT(AV204&amp;AV201):INDIRECT(AV204&amp;AV202),"Tidak")</f>
        <v>0</v>
      </c>
      <c r="BC204" s="6">
        <v>0</v>
      </c>
      <c r="BD204" s="43">
        <f ca="1">BC202-(((AZ204/AZ202)*BC204)+((AZ205/AZ202)*BC205))</f>
        <v>0.19811742113040332</v>
      </c>
    </row>
    <row r="205" spans="48:56" x14ac:dyDescent="0.25">
      <c r="AV205" s="8" t="s">
        <v>44</v>
      </c>
      <c r="AX205" s="5"/>
      <c r="AY205" s="9" t="str">
        <f ca="1">CONCATENATE("&gt;",INDIRECT(AV205&amp;2))</f>
        <v>&gt;600000</v>
      </c>
      <c r="AZ205" s="5">
        <f ca="1">COUNTIF(INDIRECT(AV203&amp;AV201):INDIRECT(AV203&amp;AV202),AY205)</f>
        <v>6</v>
      </c>
      <c r="BA205" s="5">
        <f ca="1">COUNTIFS(INDIRECT(AV203&amp;AV201):INDIRECT(AV203&amp;AV202),AY205,INDIRECT(AV204&amp;AV201):INDIRECT(AV204&amp;AV202),"Iya")</f>
        <v>2</v>
      </c>
      <c r="BB205" s="5">
        <f ca="1">COUNTIFS(INDIRECT(AV203&amp;AV201):INDIRECT(AV203&amp;AV202),AY205,INDIRECT(AV204&amp;AV201):INDIRECT(AV204&amp;AV202),"Tidak")</f>
        <v>4</v>
      </c>
      <c r="BC205" s="6">
        <f t="shared" ref="BC205:BC210" ca="1" si="38">-(((BA205/AZ205)*IMLOG2(BA205/AZ205))+((BB205/AZ205)*IMLOG2(BB205/AZ205)))</f>
        <v>0.91829583405449056</v>
      </c>
      <c r="BD205" s="43"/>
    </row>
    <row r="206" spans="48:56" x14ac:dyDescent="0.25">
      <c r="AV206" s="10">
        <f ca="1">MAX(BD204:BD225)</f>
        <v>0.19811742113040332</v>
      </c>
      <c r="AX206" s="5"/>
      <c r="AY206" s="5" t="str">
        <f ca="1">CONCATENATE("&lt;=",INDIRECT(AV205&amp;4))</f>
        <v>&lt;=800000</v>
      </c>
      <c r="AZ206" s="5">
        <f ca="1">COUNTIF(INDIRECT(AV203&amp;AV201):INDIRECT(AV203&amp;AV202),AY206)</f>
        <v>4</v>
      </c>
      <c r="BA206" s="5">
        <f ca="1">COUNTIFS(INDIRECT(AV203&amp;AV201):INDIRECT(AV203&amp;AV202),AY206,INDIRECT(AV204&amp;AV201):INDIRECT(AV204&amp;AV202),"Iya")</f>
        <v>1</v>
      </c>
      <c r="BB206" s="5">
        <f ca="1">COUNTIFS(INDIRECT(AV203&amp;AV201):INDIRECT(AV203&amp;AV202),AY206,INDIRECT(AV204&amp;AV201):INDIRECT(AV204&amp;AV202),"Tidak")</f>
        <v>3</v>
      </c>
      <c r="BC206" s="6">
        <f t="shared" ca="1" si="38"/>
        <v>0.81127812445913294</v>
      </c>
      <c r="BD206" s="45">
        <f ca="1">BC202-(((AZ206/AZ202)*BC206)+((AZ207/AZ202)*BC207))</f>
        <v>0.12808527889139465</v>
      </c>
    </row>
    <row r="207" spans="48:56" x14ac:dyDescent="0.25">
      <c r="AX207" s="5"/>
      <c r="AY207" s="5" t="str">
        <f ca="1">CONCATENATE("&gt;",INDIRECT(AV205&amp;4))</f>
        <v>&gt;800000</v>
      </c>
      <c r="AZ207" s="5">
        <f ca="1">COUNTIF(INDIRECT(AV203&amp;AV201):INDIRECT(AV203&amp;AV202),AY207)</f>
        <v>3</v>
      </c>
      <c r="BA207" s="5">
        <f ca="1">COUNTIFS(INDIRECT(AV203&amp;AV201):INDIRECT(AV203&amp;AV202),AY207,INDIRECT(AV204&amp;AV201):INDIRECT(AV204&amp;AV202),"Iya")</f>
        <v>2</v>
      </c>
      <c r="BB207" s="5">
        <f ca="1">COUNTIFS(INDIRECT(AV203&amp;AV201):INDIRECT(AV203&amp;AV202),AY207,INDIRECT(AV204&amp;AV201):INDIRECT(AV204&amp;AV202),"Tidak")</f>
        <v>1</v>
      </c>
      <c r="BC207" s="6">
        <f t="shared" ca="1" si="38"/>
        <v>0.91829583405449056</v>
      </c>
      <c r="BD207" s="45"/>
    </row>
    <row r="208" spans="48:56" x14ac:dyDescent="0.25">
      <c r="AX208" s="5"/>
      <c r="AY208" s="5" t="str">
        <f ca="1">CONCATENATE("&lt;=",INDIRECT(AV205&amp;6))</f>
        <v>&lt;=1000000</v>
      </c>
      <c r="AZ208" s="5">
        <f ca="1">COUNTIF(INDIRECT(AV203&amp;AV201):INDIRECT(AV203&amp;AV202),AY208)</f>
        <v>7</v>
      </c>
      <c r="BA208" s="5">
        <f ca="1">COUNTIFS(INDIRECT(AV203&amp;AV201):INDIRECT(AV203&amp;AV202),AY208,INDIRECT(AV204&amp;AV201):INDIRECT(AV204&amp;AV202),"Iya")</f>
        <v>3</v>
      </c>
      <c r="BB208" s="5">
        <f ca="1">COUNTIFS(INDIRECT(AV203&amp;AV201):INDIRECT(AV203&amp;AV202),AY208,INDIRECT(AV204&amp;AV201):INDIRECT(AV204&amp;AV202),"Tidak")</f>
        <v>4</v>
      </c>
      <c r="BC208" s="6">
        <f t="shared" ca="1" si="38"/>
        <v>0.9852281360342523</v>
      </c>
      <c r="BD208" s="45">
        <f ca="1">BC202-(((AZ208/AZ202)*BC208)+((AZ209/AZ202)*BC209))</f>
        <v>0</v>
      </c>
    </row>
    <row r="209" spans="50:56" x14ac:dyDescent="0.25">
      <c r="AX209" s="5"/>
      <c r="AY209" s="5" t="str">
        <f ca="1">CONCATENATE("&gt;",INDIRECT(AV205&amp;6))</f>
        <v>&gt;1000000</v>
      </c>
      <c r="AZ209" s="5">
        <f ca="1">COUNTIF(INDIRECT(AV203&amp;AV201):INDIRECT(AV203&amp;AV202),AY209)</f>
        <v>0</v>
      </c>
      <c r="BA209" s="5">
        <f ca="1">COUNTIFS(INDIRECT(AV203&amp;AV201):INDIRECT(AV203&amp;AV202),AY209,INDIRECT(AV204&amp;AV201):INDIRECT(AV204&amp;AV202),"Iya")</f>
        <v>0</v>
      </c>
      <c r="BB209" s="5">
        <f ca="1">COUNTIFS(INDIRECT(AV203&amp;AV201):INDIRECT(AV203&amp;AV202),AY209,INDIRECT(AV204&amp;AV201):INDIRECT(AV204&amp;AV202),"Tidak")</f>
        <v>0</v>
      </c>
      <c r="BC209" s="6">
        <v>0</v>
      </c>
      <c r="BD209" s="45"/>
    </row>
    <row r="210" spans="50:56" x14ac:dyDescent="0.25">
      <c r="AX210" s="5"/>
      <c r="AY210" s="5" t="str">
        <f ca="1">CONCATENATE("&lt;=",INDIRECT(AV205&amp;8))</f>
        <v>&lt;=1000000</v>
      </c>
      <c r="AZ210" s="5">
        <f ca="1">COUNTIF(INDIRECT(AV203&amp;AV201):INDIRECT(AV203&amp;AV202),AY210)</f>
        <v>7</v>
      </c>
      <c r="BA210" s="5">
        <f ca="1">COUNTIFS(INDIRECT(AV203&amp;AV201):INDIRECT(AV203&amp;AV202),AY210,INDIRECT(AV204&amp;AV201):INDIRECT(AV204&amp;AV202),"Iya")</f>
        <v>3</v>
      </c>
      <c r="BB210" s="5">
        <f ca="1">COUNTIFS(INDIRECT(AV203&amp;AV201):INDIRECT(AV203&amp;AV202),AY210,INDIRECT(AV204&amp;AV201):INDIRECT(AV204&amp;AV202),"Tidak")</f>
        <v>4</v>
      </c>
      <c r="BC210" s="6">
        <f t="shared" ca="1" si="38"/>
        <v>0.9852281360342523</v>
      </c>
      <c r="BD210" s="45">
        <f ca="1">BC202-(((AZ210/AZ202)*BC210)+((AZ211/AZ202)*BC211))</f>
        <v>0</v>
      </c>
    </row>
    <row r="211" spans="50:56" x14ac:dyDescent="0.25">
      <c r="AX211" s="5"/>
      <c r="AY211" s="5" t="str">
        <f ca="1">CONCATENATE("&gt;",INDIRECT(AV205&amp;8))</f>
        <v>&gt;1000000</v>
      </c>
      <c r="AZ211" s="5">
        <f ca="1">COUNTIF(INDIRECT(AV203&amp;AV201):INDIRECT(AV203&amp;AV202),AY211)</f>
        <v>0</v>
      </c>
      <c r="BA211" s="5">
        <f ca="1">COUNTIFS(INDIRECT(AV203&amp;AV201):INDIRECT(AV203&amp;AV202),AY211,INDIRECT(AV204&amp;AV201):INDIRECT(AV204&amp;AV202),"Iya")</f>
        <v>0</v>
      </c>
      <c r="BB211" s="5">
        <f ca="1">COUNTIFS(INDIRECT(AV203&amp;AV201):INDIRECT(AV203&amp;AV202),AY211,INDIRECT(AV204&amp;AV201):INDIRECT(AV204&amp;AV202),"Tidak")</f>
        <v>0</v>
      </c>
      <c r="BC211" s="6">
        <v>0</v>
      </c>
      <c r="BD211" s="45"/>
    </row>
    <row r="212" spans="50:56" hidden="1" x14ac:dyDescent="0.25">
      <c r="AX212" s="5"/>
      <c r="AY212" s="5"/>
      <c r="AZ212" s="5"/>
      <c r="BA212" s="5"/>
      <c r="BB212" s="5"/>
      <c r="BC212" s="6"/>
      <c r="BD212" s="45"/>
    </row>
    <row r="213" spans="50:56" hidden="1" x14ac:dyDescent="0.25">
      <c r="AX213" s="5"/>
      <c r="AY213" s="5"/>
      <c r="AZ213" s="5"/>
      <c r="BA213" s="5"/>
      <c r="BB213" s="5"/>
      <c r="BC213" s="6"/>
      <c r="BD213" s="45"/>
    </row>
    <row r="214" spans="50:56" hidden="1" x14ac:dyDescent="0.25">
      <c r="AX214" s="5"/>
      <c r="AY214" s="5"/>
      <c r="AZ214" s="5"/>
      <c r="BA214" s="5"/>
      <c r="BB214" s="5"/>
      <c r="BC214" s="6"/>
      <c r="BD214" s="45"/>
    </row>
    <row r="215" spans="50:56" hidden="1" x14ac:dyDescent="0.25">
      <c r="AX215" s="5"/>
      <c r="AY215" s="5"/>
      <c r="AZ215" s="5"/>
      <c r="BA215" s="5"/>
      <c r="BB215" s="5"/>
      <c r="BC215" s="6"/>
      <c r="BD215" s="45"/>
    </row>
    <row r="216" spans="50:56" hidden="1" x14ac:dyDescent="0.25">
      <c r="AX216" s="5"/>
      <c r="AY216" s="5"/>
      <c r="AZ216" s="5"/>
      <c r="BA216" s="5"/>
      <c r="BB216" s="5"/>
      <c r="BC216" s="6"/>
      <c r="BD216" s="45"/>
    </row>
    <row r="217" spans="50:56" hidden="1" x14ac:dyDescent="0.25">
      <c r="AX217" s="5"/>
      <c r="AY217" s="5"/>
      <c r="AZ217" s="5"/>
      <c r="BA217" s="5"/>
      <c r="BB217" s="5"/>
      <c r="BC217" s="6"/>
      <c r="BD217" s="45"/>
    </row>
    <row r="218" spans="50:56" hidden="1" x14ac:dyDescent="0.25">
      <c r="AX218" s="5"/>
      <c r="AY218" s="14"/>
      <c r="AZ218" s="14"/>
      <c r="BA218" s="14"/>
      <c r="BB218" s="14"/>
      <c r="BC218" s="6"/>
      <c r="BD218" s="49"/>
    </row>
    <row r="219" spans="50:56" hidden="1" x14ac:dyDescent="0.25">
      <c r="AX219" s="5"/>
      <c r="AY219" s="14"/>
      <c r="AZ219" s="14"/>
      <c r="BA219" s="14"/>
      <c r="BB219" s="14"/>
      <c r="BC219" s="6"/>
      <c r="BD219" s="49"/>
    </row>
    <row r="220" spans="50:56" hidden="1" x14ac:dyDescent="0.25">
      <c r="AX220" s="5"/>
      <c r="AY220" s="5"/>
      <c r="AZ220" s="5"/>
      <c r="BA220" s="5"/>
      <c r="BB220" s="5"/>
      <c r="BC220" s="6"/>
      <c r="BD220" s="45"/>
    </row>
    <row r="221" spans="50:56" hidden="1" x14ac:dyDescent="0.25">
      <c r="AX221" s="5"/>
      <c r="AY221" s="5"/>
      <c r="AZ221" s="5"/>
      <c r="BA221" s="5"/>
      <c r="BB221" s="5"/>
      <c r="BC221" s="6"/>
      <c r="BD221" s="45"/>
    </row>
    <row r="222" spans="50:56" hidden="1" x14ac:dyDescent="0.25">
      <c r="AX222" s="5"/>
      <c r="AY222" s="5"/>
      <c r="AZ222" s="5"/>
      <c r="BA222" s="5"/>
      <c r="BB222" s="5"/>
      <c r="BC222" s="6"/>
      <c r="BD222" s="45"/>
    </row>
    <row r="223" spans="50:56" hidden="1" x14ac:dyDescent="0.25">
      <c r="AX223" s="5"/>
      <c r="AY223" s="5"/>
      <c r="AZ223" s="5"/>
      <c r="BA223" s="5"/>
      <c r="BB223" s="5"/>
      <c r="BC223" s="6"/>
      <c r="BD223" s="45"/>
    </row>
    <row r="224" spans="50:56" hidden="1" x14ac:dyDescent="0.25">
      <c r="AX224" s="5"/>
      <c r="AY224" s="5"/>
      <c r="AZ224" s="5"/>
      <c r="BA224" s="5"/>
      <c r="BB224" s="5"/>
      <c r="BC224" s="6"/>
      <c r="BD224" s="45"/>
    </row>
    <row r="225" spans="48:56" hidden="1" x14ac:dyDescent="0.25">
      <c r="AX225" s="5"/>
      <c r="AY225" s="5"/>
      <c r="AZ225" s="5"/>
      <c r="BA225" s="5"/>
      <c r="BB225" s="5"/>
      <c r="BC225" s="6"/>
      <c r="BD225" s="45"/>
    </row>
    <row r="226" spans="48:56" x14ac:dyDescent="0.25">
      <c r="AV226" s="8">
        <f>AV201</f>
        <v>2</v>
      </c>
      <c r="AW226" s="3" t="s">
        <v>37</v>
      </c>
      <c r="AX226" s="3"/>
      <c r="AY226" s="3"/>
      <c r="AZ226" s="3" t="s">
        <v>16</v>
      </c>
      <c r="BA226" s="3" t="s">
        <v>17</v>
      </c>
      <c r="BB226" s="3" t="s">
        <v>18</v>
      </c>
      <c r="BC226" s="3" t="s">
        <v>19</v>
      </c>
      <c r="BD226" s="3" t="s">
        <v>20</v>
      </c>
    </row>
    <row r="227" spans="48:56" x14ac:dyDescent="0.25">
      <c r="AV227" s="8">
        <f>AV202</f>
        <v>8</v>
      </c>
      <c r="AW227">
        <f>AW202+1</f>
        <v>10</v>
      </c>
      <c r="AX227" s="5" t="s">
        <v>21</v>
      </c>
      <c r="AY227" s="5"/>
      <c r="AZ227" s="5">
        <f ca="1">COUNTA(INDIRECT(AV228&amp;AV226):INDIRECT(AV228&amp;AV227))</f>
        <v>7</v>
      </c>
      <c r="BA227" s="5">
        <f ca="1">COUNTIF(INDIRECT(AV229&amp;AV226):INDIRECT(AV229&amp;AV227),"Iya")</f>
        <v>3</v>
      </c>
      <c r="BB227" s="5">
        <f ca="1">COUNTIF(INDIRECT(AV229&amp;AV226):INDIRECT(AV229&amp;AV227),"Tidak")</f>
        <v>4</v>
      </c>
      <c r="BC227" s="6">
        <f ca="1">-(((BA227/AZ227)*IMLOG2(BA227/AZ227))+((BB227/AZ227)*IMLOG2(BB227/AZ227)))</f>
        <v>0.9852281360342523</v>
      </c>
      <c r="BD227" s="5"/>
    </row>
    <row r="228" spans="48:56" x14ac:dyDescent="0.25">
      <c r="AV228" s="8" t="s">
        <v>45</v>
      </c>
      <c r="AX228" s="9" t="str">
        <f ca="1">INDIRECT(AV228&amp;1)</f>
        <v>Tanggungan Orang Tua</v>
      </c>
      <c r="AY228" s="5"/>
      <c r="AZ228" s="5"/>
      <c r="BA228" s="5"/>
      <c r="BB228" s="5"/>
      <c r="BC228" s="6"/>
      <c r="BD228" s="6"/>
    </row>
    <row r="229" spans="48:56" x14ac:dyDescent="0.25">
      <c r="AV229" s="8" t="s">
        <v>46</v>
      </c>
      <c r="AX229" s="5"/>
      <c r="AY229" s="5" t="str">
        <f ca="1">CONCATENATE("&lt;=",INDIRECT(AV230&amp;2))</f>
        <v>&lt;=1</v>
      </c>
      <c r="AZ229" s="5">
        <f ca="1">COUNTIF(INDIRECT(AV228&amp;AV226):INDIRECT(AV228&amp;AV227),AY229)</f>
        <v>3</v>
      </c>
      <c r="BA229" s="5">
        <f ca="1">COUNTIFS(INDIRECT(AV228&amp;AV226):INDIRECT(AV228&amp;AV227),AY229,INDIRECT(AV229&amp;AV226):INDIRECT(AV229&amp;AV227),"Iya")</f>
        <v>1</v>
      </c>
      <c r="BB229" s="5">
        <f ca="1">COUNTIFS(INDIRECT(AV228&amp;AV226):INDIRECT(AV228&amp;AV227),AY229,INDIRECT(AV229&amp;AV226):INDIRECT(AV229&amp;AV227),"Tidak")</f>
        <v>2</v>
      </c>
      <c r="BC229" s="6">
        <f t="shared" ref="BC229:BC235" ca="1" si="39">-(((BA229/AZ229)*IMLOG2(BA229/AZ229))+((BB229/AZ229)*IMLOG2(BB229/AZ229)))</f>
        <v>0.91829583405449056</v>
      </c>
      <c r="BD229" s="45">
        <f ca="1">BC227-(((AZ229/AZ227)*BC229)+((AZ230/AZ227)*BC230))</f>
        <v>2.0244207153756411E-2</v>
      </c>
    </row>
    <row r="230" spans="48:56" x14ac:dyDescent="0.25">
      <c r="AV230" s="8" t="s">
        <v>47</v>
      </c>
      <c r="AX230" s="5"/>
      <c r="AY230" s="5" t="str">
        <f ca="1">CONCATENATE("&gt;",INDIRECT(AV230&amp;2))</f>
        <v>&gt;1</v>
      </c>
      <c r="AZ230" s="5">
        <f ca="1">COUNTIF(INDIRECT(AV228&amp;AV226):INDIRECT(AV228&amp;AV227),AY230)</f>
        <v>4</v>
      </c>
      <c r="BA230" s="5">
        <f ca="1">COUNTIFS(INDIRECT(AV228&amp;AV226):INDIRECT(AV228&amp;AV227),AY230,INDIRECT(AV229&amp;AV226):INDIRECT(AV229&amp;AV227),"Iya")</f>
        <v>2</v>
      </c>
      <c r="BB230" s="5">
        <f ca="1">COUNTIFS(INDIRECT(AV228&amp;AV226):INDIRECT(AV228&amp;AV227),AY230,INDIRECT(AV229&amp;AV226):INDIRECT(AV229&amp;AV227),"Tidak")</f>
        <v>2</v>
      </c>
      <c r="BC230" s="6">
        <f t="shared" ca="1" si="39"/>
        <v>1</v>
      </c>
      <c r="BD230" s="45"/>
    </row>
    <row r="231" spans="48:56" x14ac:dyDescent="0.25">
      <c r="AV231" s="10">
        <f ca="1">MAX(BD229:BD250)</f>
        <v>0.1280852788913952</v>
      </c>
      <c r="AX231" s="5"/>
      <c r="AY231" s="5" t="str">
        <f ca="1">CONCATENATE("&lt;=",INDIRECT(AV230&amp;4))</f>
        <v>&lt;=2</v>
      </c>
      <c r="AZ231" s="5">
        <f ca="1">COUNTIF(INDIRECT(AV228&amp;AV226):INDIRECT(AV228&amp;AV227),AY231)</f>
        <v>3</v>
      </c>
      <c r="BA231" s="5">
        <f ca="1">COUNTIFS(INDIRECT(AV228&amp;AV226):INDIRECT(AV228&amp;AV227),AY231,INDIRECT(AV229&amp;AV226):INDIRECT(AV229&amp;AV227),"Iya")</f>
        <v>1</v>
      </c>
      <c r="BB231" s="5">
        <f ca="1">COUNTIFS(INDIRECT(AV228&amp;AV226):INDIRECT(AV228&amp;AV227),AY231,INDIRECT(AV229&amp;AV226):INDIRECT(AV229&amp;AV227),"Tidak")</f>
        <v>2</v>
      </c>
      <c r="BC231" s="6">
        <f t="shared" ca="1" si="39"/>
        <v>0.91829583405449056</v>
      </c>
      <c r="BD231" s="45">
        <f ca="1">BC227-(((AZ231/AZ227)*BC231)+((AZ232/AZ227)*BC232))</f>
        <v>2.0244207153756411E-2</v>
      </c>
    </row>
    <row r="232" spans="48:56" x14ac:dyDescent="0.25">
      <c r="AX232" s="5"/>
      <c r="AY232" s="5" t="str">
        <f ca="1">CONCATENATE("&gt;",INDIRECT(AV230&amp;4))</f>
        <v>&gt;2</v>
      </c>
      <c r="AZ232" s="5">
        <f ca="1">COUNTIF(INDIRECT(AV228&amp;AV226):INDIRECT(AV228&amp;AV227),AY232)</f>
        <v>4</v>
      </c>
      <c r="BA232" s="5">
        <f ca="1">COUNTIFS(INDIRECT(AV228&amp;AV226):INDIRECT(AV228&amp;AV227),AY232,INDIRECT(AV229&amp;AV226):INDIRECT(AV229&amp;AV227),"Iya")</f>
        <v>2</v>
      </c>
      <c r="BB232" s="5">
        <f ca="1">COUNTIFS(INDIRECT(AV228&amp;AV226):INDIRECT(AV228&amp;AV227),AY232,INDIRECT(AV229&amp;AV226):INDIRECT(AV229&amp;AV227),"Tidak")</f>
        <v>2</v>
      </c>
      <c r="BC232" s="6">
        <f t="shared" ca="1" si="39"/>
        <v>1</v>
      </c>
      <c r="BD232" s="45"/>
    </row>
    <row r="233" spans="48:56" x14ac:dyDescent="0.25">
      <c r="AX233" s="5"/>
      <c r="AY233" s="9" t="str">
        <f ca="1">CONCATENATE("&lt;=",INDIRECT(AV230&amp;6))</f>
        <v>&lt;=3</v>
      </c>
      <c r="AZ233" s="5">
        <f ca="1">COUNTIF(INDIRECT(AV228&amp;AV226):INDIRECT(AV228&amp;AV227),AY233)</f>
        <v>6</v>
      </c>
      <c r="BA233" s="5">
        <f ca="1">COUNTIFS(INDIRECT(AV228&amp;AV226):INDIRECT(AV228&amp;AV227),AY233,INDIRECT(AV229&amp;AV226):INDIRECT(AV229&amp;AV227),"Iya")</f>
        <v>3</v>
      </c>
      <c r="BB233" s="5">
        <f ca="1">COUNTIFS(INDIRECT(AV228&amp;AV226):INDIRECT(AV228&amp;AV227),AY233,INDIRECT(AV229&amp;AV226):INDIRECT(AV229&amp;AV227),"Tidak")</f>
        <v>3</v>
      </c>
      <c r="BC233" s="6">
        <f t="shared" ca="1" si="39"/>
        <v>1</v>
      </c>
      <c r="BD233" s="43">
        <f ca="1">BC227-(((AZ233/AZ227)*BC233)+((AZ234/AZ227)*BC234))</f>
        <v>0.1280852788913952</v>
      </c>
    </row>
    <row r="234" spans="48:56" x14ac:dyDescent="0.25">
      <c r="AX234" s="5"/>
      <c r="AY234" s="9" t="str">
        <f ca="1">CONCATENATE("&gt;",INDIRECT(AV230&amp;6))</f>
        <v>&gt;3</v>
      </c>
      <c r="AZ234" s="5">
        <f ca="1">COUNTIF(INDIRECT(AV228&amp;AV226):INDIRECT(AV228&amp;AV227),AY234)</f>
        <v>1</v>
      </c>
      <c r="BA234" s="5">
        <f ca="1">COUNTIFS(INDIRECT(AV228&amp;AV226):INDIRECT(AV228&amp;AV227),AY234,INDIRECT(AV229&amp;AV226):INDIRECT(AV229&amp;AV227),"Iya")</f>
        <v>0</v>
      </c>
      <c r="BB234" s="5">
        <f ca="1">COUNTIFS(INDIRECT(AV228&amp;AV226):INDIRECT(AV228&amp;AV227),AY234,INDIRECT(AV229&amp;AV226):INDIRECT(AV229&amp;AV227),"Tidak")</f>
        <v>1</v>
      </c>
      <c r="BC234" s="6">
        <v>0</v>
      </c>
      <c r="BD234" s="43"/>
    </row>
    <row r="235" spans="48:56" x14ac:dyDescent="0.25">
      <c r="AX235" s="5"/>
      <c r="AY235" s="5" t="str">
        <f ca="1">CONCATENATE("&lt;=",INDIRECT(AV230&amp;8))</f>
        <v>&lt;=4</v>
      </c>
      <c r="AZ235" s="5">
        <f ca="1">COUNTIF(INDIRECT(AV228&amp;AV226):INDIRECT(AV228&amp;AV227),AY235)</f>
        <v>7</v>
      </c>
      <c r="BA235" s="5">
        <f ca="1">COUNTIFS(INDIRECT(AV228&amp;AV226):INDIRECT(AV228&amp;AV227),AY235,INDIRECT(AV229&amp;AV226):INDIRECT(AV229&amp;AV227),"Iya")</f>
        <v>3</v>
      </c>
      <c r="BB235" s="5">
        <f ca="1">COUNTIFS(INDIRECT(AV228&amp;AV226):INDIRECT(AV228&amp;AV227),AY235,INDIRECT(AV229&amp;AV226):INDIRECT(AV229&amp;AV227),"Tidak")</f>
        <v>4</v>
      </c>
      <c r="BC235" s="6">
        <f t="shared" ca="1" si="39"/>
        <v>0.9852281360342523</v>
      </c>
      <c r="BD235" s="45">
        <f ca="1">BC227-(((AZ235/AZ227)*BC235)+((AZ236/AZ227)*BC236))</f>
        <v>0</v>
      </c>
    </row>
    <row r="236" spans="48:56" x14ac:dyDescent="0.25">
      <c r="AX236" s="5"/>
      <c r="AY236" s="5" t="str">
        <f ca="1">CONCATENATE("&gt;",INDIRECT(AV230&amp;8))</f>
        <v>&gt;4</v>
      </c>
      <c r="AZ236" s="5">
        <f ca="1">COUNTIF(INDIRECT(AV228&amp;AV226):INDIRECT(AV228&amp;AV227),AY236)</f>
        <v>0</v>
      </c>
      <c r="BA236" s="5">
        <f ca="1">COUNTIFS(INDIRECT(AV228&amp;AV226):INDIRECT(AV228&amp;AV227),AY236,INDIRECT(AV229&amp;AV226):INDIRECT(AV229&amp;AV227),"Iya")</f>
        <v>0</v>
      </c>
      <c r="BB236" s="5">
        <f ca="1">COUNTIFS(INDIRECT(AV228&amp;AV226):INDIRECT(AV228&amp;AV227),AY236,INDIRECT(AV229&amp;AV226):INDIRECT(AV229&amp;AV227),"Tidak")</f>
        <v>0</v>
      </c>
      <c r="BC236" s="6">
        <v>0</v>
      </c>
      <c r="BD236" s="45"/>
    </row>
    <row r="237" spans="48:56" hidden="1" x14ac:dyDescent="0.25">
      <c r="AX237" s="5"/>
      <c r="AY237" s="5"/>
      <c r="AZ237" s="5"/>
      <c r="BA237" s="5"/>
      <c r="BB237" s="5"/>
      <c r="BC237" s="6"/>
      <c r="BD237" s="45"/>
    </row>
    <row r="238" spans="48:56" hidden="1" x14ac:dyDescent="0.25">
      <c r="AX238" s="5"/>
      <c r="AY238" s="5"/>
      <c r="AZ238" s="5"/>
      <c r="BA238" s="5"/>
      <c r="BB238" s="5"/>
      <c r="BC238" s="6"/>
      <c r="BD238" s="45"/>
    </row>
    <row r="239" spans="48:56" hidden="1" x14ac:dyDescent="0.25">
      <c r="AX239" s="5"/>
      <c r="AY239" s="5"/>
      <c r="AZ239" s="5"/>
      <c r="BA239" s="5"/>
      <c r="BB239" s="5"/>
      <c r="BC239" s="6"/>
      <c r="BD239" s="45"/>
    </row>
    <row r="240" spans="48:56" hidden="1" x14ac:dyDescent="0.25">
      <c r="AX240" s="5"/>
      <c r="AY240" s="5"/>
      <c r="AZ240" s="5"/>
      <c r="BA240" s="5"/>
      <c r="BB240" s="5"/>
      <c r="BC240" s="6"/>
      <c r="BD240" s="45"/>
    </row>
    <row r="241" spans="48:56" hidden="1" x14ac:dyDescent="0.25">
      <c r="AX241" s="5"/>
      <c r="AY241" s="5"/>
      <c r="AZ241" s="5"/>
      <c r="BA241" s="5"/>
      <c r="BB241" s="5"/>
      <c r="BC241" s="6"/>
      <c r="BD241" s="45"/>
    </row>
    <row r="242" spans="48:56" hidden="1" x14ac:dyDescent="0.25">
      <c r="AX242" s="5"/>
      <c r="AY242" s="5"/>
      <c r="AZ242" s="5"/>
      <c r="BA242" s="5"/>
      <c r="BB242" s="5"/>
      <c r="BC242" s="6"/>
      <c r="BD242" s="45"/>
    </row>
    <row r="243" spans="48:56" hidden="1" x14ac:dyDescent="0.25">
      <c r="AX243" s="5"/>
      <c r="AY243" s="14"/>
      <c r="AZ243" s="14"/>
      <c r="BA243" s="14"/>
      <c r="BB243" s="14"/>
      <c r="BC243" s="6"/>
      <c r="BD243" s="49"/>
    </row>
    <row r="244" spans="48:56" hidden="1" x14ac:dyDescent="0.25">
      <c r="AX244" s="5"/>
      <c r="AY244" s="14"/>
      <c r="AZ244" s="14"/>
      <c r="BA244" s="14"/>
      <c r="BB244" s="14"/>
      <c r="BC244" s="6"/>
      <c r="BD244" s="49"/>
    </row>
    <row r="245" spans="48:56" hidden="1" x14ac:dyDescent="0.25">
      <c r="AX245" s="5"/>
      <c r="AY245" s="5"/>
      <c r="AZ245" s="5"/>
      <c r="BA245" s="5"/>
      <c r="BB245" s="5"/>
      <c r="BC245" s="6"/>
      <c r="BD245" s="45"/>
    </row>
    <row r="246" spans="48:56" hidden="1" x14ac:dyDescent="0.25">
      <c r="AX246" s="5"/>
      <c r="AY246" s="5"/>
      <c r="AZ246" s="5"/>
      <c r="BA246" s="5"/>
      <c r="BB246" s="5"/>
      <c r="BC246" s="6"/>
      <c r="BD246" s="45"/>
    </row>
    <row r="247" spans="48:56" hidden="1" x14ac:dyDescent="0.25">
      <c r="AX247" s="5"/>
      <c r="AY247" s="9"/>
      <c r="AZ247" s="5"/>
      <c r="BA247" s="5"/>
      <c r="BB247" s="5"/>
      <c r="BC247" s="6"/>
      <c r="BD247" s="43"/>
    </row>
    <row r="248" spans="48:56" hidden="1" x14ac:dyDescent="0.25">
      <c r="AX248" s="5"/>
      <c r="AY248" s="9"/>
      <c r="AZ248" s="5"/>
      <c r="BA248" s="5"/>
      <c r="BB248" s="5"/>
      <c r="BC248" s="6"/>
      <c r="BD248" s="43"/>
    </row>
    <row r="249" spans="48:56" hidden="1" x14ac:dyDescent="0.25">
      <c r="AX249" s="5"/>
      <c r="AY249" s="5"/>
      <c r="AZ249" s="5"/>
      <c r="BA249" s="5"/>
      <c r="BB249" s="5"/>
      <c r="BC249" s="6"/>
      <c r="BD249" s="45"/>
    </row>
    <row r="250" spans="48:56" hidden="1" x14ac:dyDescent="0.25">
      <c r="AX250" s="5"/>
      <c r="AY250" s="5"/>
      <c r="AZ250" s="5"/>
      <c r="BA250" s="5"/>
      <c r="BB250" s="5"/>
      <c r="BC250" s="6"/>
      <c r="BD250" s="45"/>
    </row>
    <row r="251" spans="48:56" x14ac:dyDescent="0.25">
      <c r="AV251" s="8">
        <f>AV226</f>
        <v>2</v>
      </c>
      <c r="AW251" s="3" t="s">
        <v>37</v>
      </c>
      <c r="AX251" s="3"/>
      <c r="AY251" s="3"/>
      <c r="AZ251" s="3" t="s">
        <v>16</v>
      </c>
      <c r="BA251" s="3" t="s">
        <v>17</v>
      </c>
      <c r="BB251" s="3" t="s">
        <v>18</v>
      </c>
      <c r="BC251" s="3" t="s">
        <v>19</v>
      </c>
      <c r="BD251" s="3" t="s">
        <v>20</v>
      </c>
    </row>
    <row r="252" spans="48:56" x14ac:dyDescent="0.25">
      <c r="AV252" s="8">
        <f>AV227</f>
        <v>8</v>
      </c>
      <c r="AW252">
        <f>AW227+1</f>
        <v>11</v>
      </c>
      <c r="AX252" s="5" t="s">
        <v>21</v>
      </c>
      <c r="AY252" s="5"/>
      <c r="AZ252" s="5">
        <f ca="1">COUNTA(INDIRECT(AV253&amp;AV251):INDIRECT(AV253&amp;AV252))</f>
        <v>7</v>
      </c>
      <c r="BA252" s="5">
        <f ca="1">COUNTIF(INDIRECT(AV254&amp;AV251):INDIRECT(AV254&amp;AV252),"Iya")</f>
        <v>3</v>
      </c>
      <c r="BB252" s="5">
        <f ca="1">COUNTIF(INDIRECT(AV254&amp;AV251):INDIRECT(AV254&amp;AV252),"Tidak")</f>
        <v>4</v>
      </c>
      <c r="BC252" s="6">
        <f ca="1">-(((BA252/AZ252)*IMLOG2(BA252/AZ252))+((BB252/AZ252)*IMLOG2(BB252/AZ252)))</f>
        <v>0.9852281360342523</v>
      </c>
      <c r="BD252" s="5"/>
    </row>
    <row r="253" spans="48:56" x14ac:dyDescent="0.25">
      <c r="AV253" s="8" t="s">
        <v>48</v>
      </c>
      <c r="AX253" s="9" t="str">
        <f ca="1">INDIRECT(AV253&amp;1)</f>
        <v>Tahun Masuk</v>
      </c>
      <c r="AY253" s="5"/>
      <c r="AZ253" s="5"/>
      <c r="BA253" s="5"/>
      <c r="BB253" s="5"/>
      <c r="BC253" s="6"/>
      <c r="BD253" s="6"/>
    </row>
    <row r="254" spans="48:56" x14ac:dyDescent="0.25">
      <c r="AV254" s="8" t="s">
        <v>49</v>
      </c>
      <c r="AX254" s="5"/>
      <c r="AY254" s="9" t="str">
        <f ca="1">CONCATENATE("&lt;=",INDIRECT(AV255&amp;2))</f>
        <v>&lt;=2017</v>
      </c>
      <c r="AZ254" s="5">
        <f ca="1">COUNTIF(INDIRECT(AV253&amp;AV251):INDIRECT(AV253&amp;AV252),AY254)</f>
        <v>2</v>
      </c>
      <c r="BA254" s="5">
        <f ca="1">COUNTIFS(INDIRECT(AV253&amp;AV251):INDIRECT(AV253&amp;AV252),AY254,INDIRECT(AV254&amp;AV251):INDIRECT(AV254&amp;AV252),"Iya")</f>
        <v>1</v>
      </c>
      <c r="BB254" s="5">
        <f ca="1">COUNTIFS(INDIRECT(AV253&amp;AV251):INDIRECT(AV253&amp;AV252),AY254,INDIRECT(AV254&amp;AV251):INDIRECT(AV254&amp;AV252),"Tidak")</f>
        <v>1</v>
      </c>
      <c r="BC254" s="6">
        <f t="shared" ref="BC254:BC260" ca="1" si="40">-(((BA254/AZ254)*IMLOG2(BA254/AZ254))+((BB254/AZ254)*IMLOG2(BB254/AZ254)))</f>
        <v>1</v>
      </c>
      <c r="BD254" s="43">
        <f ca="1">BC252-(((AZ254/AZ252)*BC254)+((AZ255/AZ252)*BC255))</f>
        <v>5.9777114237755669E-3</v>
      </c>
    </row>
    <row r="255" spans="48:56" x14ac:dyDescent="0.25">
      <c r="AV255" s="8" t="s">
        <v>50</v>
      </c>
      <c r="AX255" s="5"/>
      <c r="AY255" s="9" t="str">
        <f ca="1">CONCATENATE("&gt;",INDIRECT(AV255&amp;2))</f>
        <v>&gt;2017</v>
      </c>
      <c r="AZ255" s="5">
        <f ca="1">COUNTIF(INDIRECT(AV253&amp;AV251):INDIRECT(AV253&amp;AV252),AY255)</f>
        <v>5</v>
      </c>
      <c r="BA255" s="5">
        <f ca="1">COUNTIFS(INDIRECT(AV253&amp;AV251):INDIRECT(AV253&amp;AV252),AY255,INDIRECT(AV254&amp;AV251):INDIRECT(AV254&amp;AV252),"Iya")</f>
        <v>2</v>
      </c>
      <c r="BB255" s="5">
        <f ca="1">COUNTIFS(INDIRECT(AV253&amp;AV251):INDIRECT(AV253&amp;AV252),AY255,INDIRECT(AV254&amp;AV251):INDIRECT(AV254&amp;AV252),"Tidak")</f>
        <v>3</v>
      </c>
      <c r="BC255" s="6">
        <f t="shared" ca="1" si="40"/>
        <v>0.97095059445466747</v>
      </c>
      <c r="BD255" s="43"/>
    </row>
    <row r="256" spans="48:56" x14ac:dyDescent="0.25">
      <c r="AV256" s="10">
        <f ca="1">MAX(BD254:BD275)</f>
        <v>5.9777114237755669E-3</v>
      </c>
      <c r="AX256" s="5"/>
      <c r="AY256" s="5" t="str">
        <f ca="1">CONCATENATE("&lt;=",INDIRECT(AV255&amp;4))</f>
        <v>&lt;=2018</v>
      </c>
      <c r="AZ256" s="5">
        <f ca="1">COUNTIF(INDIRECT(AV253&amp;AV251):INDIRECT(AV253&amp;AV252),AY256)</f>
        <v>7</v>
      </c>
      <c r="BA256" s="5">
        <f ca="1">COUNTIFS(INDIRECT(AV253&amp;AV251):INDIRECT(AV253&amp;AV252),AY256,INDIRECT(AV254&amp;AV251):INDIRECT(AV254&amp;AV252),"Iya")</f>
        <v>3</v>
      </c>
      <c r="BB256" s="5">
        <f ca="1">COUNTIFS(INDIRECT(AV253&amp;AV251):INDIRECT(AV253&amp;AV252),AY256,INDIRECT(AV254&amp;AV251):INDIRECT(AV254&amp;AV252),"Tidak")</f>
        <v>4</v>
      </c>
      <c r="BC256" s="6">
        <f t="shared" ca="1" si="40"/>
        <v>0.9852281360342523</v>
      </c>
      <c r="BD256" s="45">
        <f ca="1">BC252-(((AZ256/AZ252)*BC256)+((AZ257/AZ252)*BC257))</f>
        <v>0</v>
      </c>
    </row>
    <row r="257" spans="50:56" x14ac:dyDescent="0.25">
      <c r="AX257" s="5"/>
      <c r="AY257" s="5" t="str">
        <f ca="1">CONCATENATE("&gt;",INDIRECT(AV255&amp;4))</f>
        <v>&gt;2018</v>
      </c>
      <c r="AZ257" s="5">
        <f ca="1">COUNTIF(INDIRECT(AV253&amp;AV251):INDIRECT(AV253&amp;AV252),AY257)</f>
        <v>0</v>
      </c>
      <c r="BA257" s="5">
        <f ca="1">COUNTIFS(INDIRECT(AV253&amp;AV251):INDIRECT(AV253&amp;AV252),AY257,INDIRECT(AV254&amp;AV251):INDIRECT(AV254&amp;AV252),"Iya")</f>
        <v>0</v>
      </c>
      <c r="BB257" s="5">
        <f ca="1">COUNTIFS(INDIRECT(AV253&amp;AV251):INDIRECT(AV253&amp;AV252),AY257,INDIRECT(AV254&amp;AV251):INDIRECT(AV254&amp;AV252),"Tidak")</f>
        <v>0</v>
      </c>
      <c r="BC257" s="6">
        <v>0</v>
      </c>
      <c r="BD257" s="45"/>
    </row>
    <row r="258" spans="50:56" x14ac:dyDescent="0.25">
      <c r="AX258" s="5"/>
      <c r="AY258" s="5" t="str">
        <f ca="1">CONCATENATE("&lt;=",INDIRECT(AV255&amp;6))</f>
        <v>&lt;=2018</v>
      </c>
      <c r="AZ258" s="5">
        <f ca="1">COUNTIF(INDIRECT(AV253&amp;AV251):INDIRECT(AV253&amp;AV252),AY258)</f>
        <v>7</v>
      </c>
      <c r="BA258" s="5">
        <f ca="1">COUNTIFS(INDIRECT(AV253&amp;AV251):INDIRECT(AV253&amp;AV252),AY258,INDIRECT(AV254&amp;AV251):INDIRECT(AV254&amp;AV252),"Iya")</f>
        <v>3</v>
      </c>
      <c r="BB258" s="5">
        <f ca="1">COUNTIFS(INDIRECT(AV253&amp;AV251):INDIRECT(AV253&amp;AV252),AY258,INDIRECT(AV254&amp;AV251):INDIRECT(AV254&amp;AV252),"Tidak")</f>
        <v>4</v>
      </c>
      <c r="BC258" s="6">
        <f t="shared" ca="1" si="40"/>
        <v>0.9852281360342523</v>
      </c>
      <c r="BD258" s="45">
        <f ca="1">BC252-(((AZ258/AZ252)*BC258)+((AZ259/AZ252)*BC259))</f>
        <v>0</v>
      </c>
    </row>
    <row r="259" spans="50:56" x14ac:dyDescent="0.25">
      <c r="AX259" s="5"/>
      <c r="AY259" s="5" t="str">
        <f ca="1">CONCATENATE("&gt;",INDIRECT(AV255&amp;6))</f>
        <v>&gt;2018</v>
      </c>
      <c r="AZ259" s="5">
        <f ca="1">COUNTIF(INDIRECT(AV253&amp;AV251):INDIRECT(AV253&amp;AV252),AY259)</f>
        <v>0</v>
      </c>
      <c r="BA259" s="5">
        <f ca="1">COUNTIFS(INDIRECT(AV253&amp;AV251):INDIRECT(AV253&amp;AV252),AY259,INDIRECT(AV254&amp;AV251):INDIRECT(AV254&amp;AV252),"Iya")</f>
        <v>0</v>
      </c>
      <c r="BB259" s="5">
        <f ca="1">COUNTIFS(INDIRECT(AV253&amp;AV251):INDIRECT(AV253&amp;AV252),AY259,INDIRECT(AV254&amp;AV251):INDIRECT(AV254&amp;AV252),"Tidak")</f>
        <v>0</v>
      </c>
      <c r="BC259" s="6">
        <v>0</v>
      </c>
      <c r="BD259" s="45"/>
    </row>
    <row r="260" spans="50:56" x14ac:dyDescent="0.25">
      <c r="AX260" s="5"/>
      <c r="AY260" s="5" t="str">
        <f ca="1">CONCATENATE("&lt;=",INDIRECT(AV255&amp;8))</f>
        <v>&lt;=2018</v>
      </c>
      <c r="AZ260" s="5">
        <f ca="1">COUNTIF(INDIRECT(AV253&amp;AV251):INDIRECT(AV253&amp;AV252),AY260)</f>
        <v>7</v>
      </c>
      <c r="BA260" s="5">
        <f ca="1">COUNTIFS(INDIRECT(AV253&amp;AV251):INDIRECT(AV253&amp;AV252),AY260,INDIRECT(AV254&amp;AV251):INDIRECT(AV254&amp;AV252),"Iya")</f>
        <v>3</v>
      </c>
      <c r="BB260" s="5">
        <f ca="1">COUNTIFS(INDIRECT(AV253&amp;AV251):INDIRECT(AV253&amp;AV252),AY260,INDIRECT(AV254&amp;AV251):INDIRECT(AV254&amp;AV252),"Tidak")</f>
        <v>4</v>
      </c>
      <c r="BC260" s="6">
        <f t="shared" ca="1" si="40"/>
        <v>0.9852281360342523</v>
      </c>
      <c r="BD260" s="45">
        <f ca="1">BC252-(((AZ260/AZ252)*BC260)+((AZ261/AZ252)*BC261))</f>
        <v>0</v>
      </c>
    </row>
    <row r="261" spans="50:56" x14ac:dyDescent="0.25">
      <c r="AX261" s="5"/>
      <c r="AY261" s="5" t="str">
        <f ca="1">CONCATENATE("&gt;",INDIRECT(AV255&amp;8))</f>
        <v>&gt;2018</v>
      </c>
      <c r="AZ261" s="5">
        <f ca="1">COUNTIF(INDIRECT(AV253&amp;AV251):INDIRECT(AV253&amp;AV252),AY261)</f>
        <v>0</v>
      </c>
      <c r="BA261" s="5">
        <f ca="1">COUNTIFS(INDIRECT(AV253&amp;AV251):INDIRECT(AV253&amp;AV252),AY261,INDIRECT(AV254&amp;AV251):INDIRECT(AV254&amp;AV252),"Iya")</f>
        <v>0</v>
      </c>
      <c r="BB261" s="5">
        <f ca="1">COUNTIFS(INDIRECT(AV253&amp;AV251):INDIRECT(AV253&amp;AV252),AY261,INDIRECT(AV254&amp;AV251):INDIRECT(AV254&amp;AV252),"Tidak")</f>
        <v>0</v>
      </c>
      <c r="BC261" s="6">
        <v>0</v>
      </c>
      <c r="BD261" s="45"/>
    </row>
    <row r="262" spans="50:56" hidden="1" x14ac:dyDescent="0.25">
      <c r="AX262" s="5"/>
      <c r="AY262" s="9"/>
      <c r="AZ262" s="5"/>
      <c r="BA262" s="5"/>
      <c r="BB262" s="5"/>
      <c r="BC262" s="6"/>
      <c r="BD262" s="43"/>
    </row>
    <row r="263" spans="50:56" hidden="1" x14ac:dyDescent="0.25">
      <c r="AX263" s="5"/>
      <c r="AY263" s="9"/>
      <c r="AZ263" s="5"/>
      <c r="BA263" s="5"/>
      <c r="BB263" s="5"/>
      <c r="BC263" s="6"/>
      <c r="BD263" s="43"/>
    </row>
    <row r="264" spans="50:56" hidden="1" x14ac:dyDescent="0.25">
      <c r="AX264" s="5"/>
      <c r="AY264" s="5"/>
      <c r="AZ264" s="5"/>
      <c r="BA264" s="5"/>
      <c r="BB264" s="5"/>
      <c r="BC264" s="6"/>
      <c r="BD264" s="45"/>
    </row>
    <row r="265" spans="50:56" hidden="1" x14ac:dyDescent="0.25">
      <c r="AX265" s="5"/>
      <c r="AY265" s="5"/>
      <c r="AZ265" s="5"/>
      <c r="BA265" s="5"/>
      <c r="BB265" s="5"/>
      <c r="BC265" s="6"/>
      <c r="BD265" s="45"/>
    </row>
    <row r="266" spans="50:56" hidden="1" x14ac:dyDescent="0.25">
      <c r="AX266" s="5"/>
      <c r="AY266" s="5"/>
      <c r="AZ266" s="5"/>
      <c r="BA266" s="5"/>
      <c r="BB266" s="5"/>
      <c r="BC266" s="6"/>
      <c r="BD266" s="45"/>
    </row>
    <row r="267" spans="50:56" hidden="1" x14ac:dyDescent="0.25">
      <c r="AX267" s="5"/>
      <c r="AY267" s="5"/>
      <c r="AZ267" s="5"/>
      <c r="BA267" s="5"/>
      <c r="BB267" s="5"/>
      <c r="BC267" s="6"/>
      <c r="BD267" s="45"/>
    </row>
    <row r="268" spans="50:56" hidden="1" x14ac:dyDescent="0.25">
      <c r="AX268" s="5"/>
      <c r="AY268" s="14"/>
      <c r="AZ268" s="14"/>
      <c r="BA268" s="14"/>
      <c r="BB268" s="14"/>
      <c r="BC268" s="6"/>
      <c r="BD268" s="49"/>
    </row>
    <row r="269" spans="50:56" hidden="1" x14ac:dyDescent="0.25">
      <c r="AX269" s="5"/>
      <c r="AY269" s="14"/>
      <c r="AZ269" s="14"/>
      <c r="BA269" s="14"/>
      <c r="BB269" s="14"/>
      <c r="BC269" s="6"/>
      <c r="BD269" s="49"/>
    </row>
    <row r="270" spans="50:56" hidden="1" x14ac:dyDescent="0.25">
      <c r="AX270" s="5"/>
      <c r="AY270" s="5"/>
      <c r="AZ270" s="5"/>
      <c r="BA270" s="5"/>
      <c r="BB270" s="5"/>
      <c r="BC270" s="6"/>
      <c r="BD270" s="45"/>
    </row>
    <row r="271" spans="50:56" hidden="1" x14ac:dyDescent="0.25">
      <c r="AX271" s="5"/>
      <c r="AY271" s="5"/>
      <c r="AZ271" s="5"/>
      <c r="BA271" s="5"/>
      <c r="BB271" s="5"/>
      <c r="BC271" s="6"/>
      <c r="BD271" s="45"/>
    </row>
    <row r="272" spans="50:56" hidden="1" x14ac:dyDescent="0.25">
      <c r="AX272" s="5"/>
      <c r="AY272" s="5"/>
      <c r="AZ272" s="5"/>
      <c r="BA272" s="5"/>
      <c r="BB272" s="5"/>
      <c r="BC272" s="6"/>
      <c r="BD272" s="45"/>
    </row>
    <row r="273" spans="48:56" hidden="1" x14ac:dyDescent="0.25">
      <c r="AX273" s="5"/>
      <c r="AY273" s="5"/>
      <c r="AZ273" s="5"/>
      <c r="BA273" s="5"/>
      <c r="BB273" s="5"/>
      <c r="BC273" s="6"/>
      <c r="BD273" s="45"/>
    </row>
    <row r="274" spans="48:56" hidden="1" x14ac:dyDescent="0.25">
      <c r="AX274" s="5"/>
      <c r="AY274" s="5"/>
      <c r="AZ274" s="5"/>
      <c r="BA274" s="5"/>
      <c r="BB274" s="5"/>
      <c r="BC274" s="6"/>
      <c r="BD274" s="45"/>
    </row>
    <row r="275" spans="48:56" hidden="1" x14ac:dyDescent="0.25">
      <c r="AX275" s="5"/>
      <c r="AY275" s="5"/>
      <c r="AZ275" s="5"/>
      <c r="BA275" s="5"/>
      <c r="BB275" s="5"/>
      <c r="BC275" s="6"/>
      <c r="BD275" s="45"/>
    </row>
    <row r="276" spans="48:56" x14ac:dyDescent="0.25">
      <c r="AV276" s="8">
        <f>AV251</f>
        <v>2</v>
      </c>
      <c r="AW276" s="3" t="s">
        <v>37</v>
      </c>
      <c r="AX276" s="3"/>
      <c r="AY276" s="3"/>
      <c r="AZ276" s="3" t="s">
        <v>16</v>
      </c>
      <c r="BA276" s="3" t="s">
        <v>17</v>
      </c>
      <c r="BB276" s="3" t="s">
        <v>18</v>
      </c>
      <c r="BC276" s="3" t="s">
        <v>19</v>
      </c>
      <c r="BD276" s="3" t="s">
        <v>20</v>
      </c>
    </row>
    <row r="277" spans="48:56" x14ac:dyDescent="0.25">
      <c r="AV277" s="8">
        <f>AV252</f>
        <v>8</v>
      </c>
      <c r="AW277">
        <f>AW252+1</f>
        <v>12</v>
      </c>
      <c r="AX277" s="5" t="s">
        <v>21</v>
      </c>
      <c r="AY277" s="5"/>
      <c r="AZ277" s="5">
        <f ca="1">COUNTA(INDIRECT(AV278&amp;AV276):INDIRECT(AV278&amp;AV277))</f>
        <v>7</v>
      </c>
      <c r="BA277" s="5">
        <f ca="1">COUNTIF(INDIRECT(AV279&amp;AV276):INDIRECT(AV279&amp;AV277),"Iya")</f>
        <v>3</v>
      </c>
      <c r="BB277" s="5">
        <f ca="1">COUNTIF(INDIRECT(AV279&amp;AV276):INDIRECT(AV279&amp;AV277),"Tidak")</f>
        <v>4</v>
      </c>
      <c r="BC277" s="6">
        <f ca="1">-(((BA277/AZ277)*IMLOG2(BA277/AZ277))+((BB277/AZ277)*IMLOG2(BB277/AZ277)))</f>
        <v>0.9852281360342523</v>
      </c>
      <c r="BD277" s="5"/>
    </row>
    <row r="278" spans="48:56" x14ac:dyDescent="0.25">
      <c r="AV278" s="8" t="s">
        <v>51</v>
      </c>
      <c r="AX278" s="9" t="str">
        <f ca="1">INDIRECT(AV278&amp;1)</f>
        <v>Usia</v>
      </c>
      <c r="AY278" s="5"/>
      <c r="AZ278" s="5"/>
      <c r="BA278" s="5"/>
      <c r="BB278" s="5"/>
      <c r="BC278" s="6"/>
      <c r="BD278" s="6"/>
    </row>
    <row r="279" spans="48:56" x14ac:dyDescent="0.25">
      <c r="AV279" s="8" t="s">
        <v>52</v>
      </c>
      <c r="AX279" s="5"/>
      <c r="AY279" s="5" t="str">
        <f ca="1">CONCATENATE("&lt;=",INDIRECT(AV280&amp;2))</f>
        <v>&lt;=18,5</v>
      </c>
      <c r="AZ279" s="5">
        <f ca="1">COUNTIF(INDIRECT(AV278&amp;AV276):INDIRECT(AV278&amp;AV277),AY279)</f>
        <v>1</v>
      </c>
      <c r="BA279" s="5">
        <f ca="1">COUNTIFS(INDIRECT(AV278&amp;AV276):INDIRECT(AV278&amp;AV277),AY279,INDIRECT(AV279&amp;AV276):INDIRECT(AV279&amp;AV277),"Iya")</f>
        <v>1</v>
      </c>
      <c r="BB279" s="5">
        <f ca="1">COUNTIFS(INDIRECT(AV278&amp;AV276):INDIRECT(AV278&amp;AV277),AY279,INDIRECT(AV279&amp;AV276):INDIRECT(AV279&amp;AV277),"Tidak")</f>
        <v>0</v>
      </c>
      <c r="BC279" s="6">
        <v>0</v>
      </c>
      <c r="BD279" s="45">
        <f ca="1">BC277-(((AZ279/AZ277)*BC279)+((AZ280/AZ277)*BC280))</f>
        <v>0.19811742113040332</v>
      </c>
    </row>
    <row r="280" spans="48:56" x14ac:dyDescent="0.25">
      <c r="AV280" s="8" t="s">
        <v>53</v>
      </c>
      <c r="AX280" s="5"/>
      <c r="AY280" s="5" t="str">
        <f ca="1">CONCATENATE("&gt;",INDIRECT(AV280&amp;2))</f>
        <v>&gt;18,5</v>
      </c>
      <c r="AZ280" s="5">
        <f ca="1">COUNTIF(INDIRECT(AV278&amp;AV276):INDIRECT(AV278&amp;AV277),AY280)</f>
        <v>6</v>
      </c>
      <c r="BA280" s="5">
        <f ca="1">COUNTIFS(INDIRECT(AV278&amp;AV276):INDIRECT(AV278&amp;AV277),AY280,INDIRECT(AV279&amp;AV276):INDIRECT(AV279&amp;AV277),"Iya")</f>
        <v>2</v>
      </c>
      <c r="BB280" s="5">
        <f ca="1">COUNTIFS(INDIRECT(AV278&amp;AV276):INDIRECT(AV278&amp;AV277),AY280,INDIRECT(AV279&amp;AV276):INDIRECT(AV279&amp;AV277),"Tidak")</f>
        <v>4</v>
      </c>
      <c r="BC280" s="6">
        <f t="shared" ref="BC280:BC285" ca="1" si="41">-(((BA280/AZ280)*IMLOG2(BA280/AZ280))+((BB280/AZ280)*IMLOG2(BB280/AZ280)))</f>
        <v>0.91829583405449056</v>
      </c>
      <c r="BD280" s="45"/>
    </row>
    <row r="281" spans="48:56" x14ac:dyDescent="0.25">
      <c r="AV281" s="10">
        <f ca="1">MAX(BD279:BD300)</f>
        <v>0.19811742113040332</v>
      </c>
      <c r="AX281" s="5"/>
      <c r="AY281" s="5" t="str">
        <f ca="1">CONCATENATE("&lt;=",INDIRECT(AV280&amp;4))</f>
        <v>&lt;=19</v>
      </c>
      <c r="AZ281" s="5">
        <f ca="1">COUNTIF(INDIRECT(AV278&amp;AV276):INDIRECT(AV278&amp;AV277),AY281)</f>
        <v>6</v>
      </c>
      <c r="BA281" s="5">
        <f ca="1">COUNTIFS(INDIRECT(AV278&amp;AV276):INDIRECT(AV278&amp;AV277),AY281,INDIRECT(AV279&amp;AV276):INDIRECT(AV279&amp;AV277),"Iya")</f>
        <v>2</v>
      </c>
      <c r="BB281" s="5">
        <f ca="1">COUNTIFS(INDIRECT(AV278&amp;AV276):INDIRECT(AV278&amp;AV277),AY281,INDIRECT(AV279&amp;AV276):INDIRECT(AV279&amp;AV277),"Tidak")</f>
        <v>4</v>
      </c>
      <c r="BC281" s="6">
        <f t="shared" ca="1" si="41"/>
        <v>0.91829583405449056</v>
      </c>
      <c r="BD281" s="45">
        <f ca="1">BC277-(((AZ281/AZ277)*BC281)+((AZ282/AZ277)*BC282))</f>
        <v>0.19811742113040332</v>
      </c>
    </row>
    <row r="282" spans="48:56" x14ac:dyDescent="0.25">
      <c r="AX282" s="5"/>
      <c r="AY282" s="5" t="str">
        <f ca="1">CONCATENATE("&gt;",INDIRECT(AV280&amp;4))</f>
        <v>&gt;19</v>
      </c>
      <c r="AZ282" s="5">
        <f ca="1">COUNTIF(INDIRECT(AV278&amp;AV276):INDIRECT(AV278&amp;AV277),AY282)</f>
        <v>1</v>
      </c>
      <c r="BA282" s="5">
        <f ca="1">COUNTIFS(INDIRECT(AV278&amp;AV276):INDIRECT(AV278&amp;AV277),AY282,INDIRECT(AV279&amp;AV276):INDIRECT(AV279&amp;AV277),"Iya")</f>
        <v>1</v>
      </c>
      <c r="BB282" s="5">
        <f ca="1">COUNTIFS(INDIRECT(AV278&amp;AV276):INDIRECT(AV278&amp;AV277),AY282,INDIRECT(AV279&amp;AV276):INDIRECT(AV279&amp;AV277),"Tidak")</f>
        <v>0</v>
      </c>
      <c r="BC282" s="6">
        <v>0</v>
      </c>
      <c r="BD282" s="45"/>
    </row>
    <row r="283" spans="48:56" x14ac:dyDescent="0.25">
      <c r="AX283" s="5"/>
      <c r="AY283" s="9" t="str">
        <f ca="1">CONCATENATE("&lt;=",INDIRECT(AV280&amp;6))</f>
        <v>&lt;=19</v>
      </c>
      <c r="AZ283" s="5">
        <f ca="1">COUNTIF(INDIRECT(AV278&amp;AV276):INDIRECT(AV278&amp;AV277),AY283)</f>
        <v>6</v>
      </c>
      <c r="BA283" s="5">
        <f ca="1">COUNTIFS(INDIRECT(AV278&amp;AV276):INDIRECT(AV278&amp;AV277),AY283,INDIRECT(AV279&amp;AV276):INDIRECT(AV279&amp;AV277),"Iya")</f>
        <v>2</v>
      </c>
      <c r="BB283" s="5">
        <f ca="1">COUNTIFS(INDIRECT(AV278&amp;AV276):INDIRECT(AV278&amp;AV277),AY283,INDIRECT(AV279&amp;AV276):INDIRECT(AV279&amp;AV277),"Tidak")</f>
        <v>4</v>
      </c>
      <c r="BC283" s="6">
        <f t="shared" ca="1" si="41"/>
        <v>0.91829583405449056</v>
      </c>
      <c r="BD283" s="43">
        <f ca="1">BC277-(((AZ283/AZ277)*BC283)+((AZ284/AZ277)*BC284))</f>
        <v>0.19811742113040332</v>
      </c>
    </row>
    <row r="284" spans="48:56" x14ac:dyDescent="0.25">
      <c r="AX284" s="5"/>
      <c r="AY284" s="9" t="str">
        <f ca="1">CONCATENATE("&gt;",INDIRECT(AV280&amp;6))</f>
        <v>&gt;19</v>
      </c>
      <c r="AZ284" s="5">
        <f ca="1">COUNTIF(INDIRECT(AV278&amp;AV276):INDIRECT(AV278&amp;AV277),AY284)</f>
        <v>1</v>
      </c>
      <c r="BA284" s="5">
        <f ca="1">COUNTIFS(INDIRECT(AV278&amp;AV276):INDIRECT(AV278&amp;AV277),AY284,INDIRECT(AV279&amp;AV276):INDIRECT(AV279&amp;AV277),"Iya")</f>
        <v>1</v>
      </c>
      <c r="BB284" s="5">
        <f ca="1">COUNTIFS(INDIRECT(AV278&amp;AV276):INDIRECT(AV278&amp;AV277),AY284,INDIRECT(AV279&amp;AV276):INDIRECT(AV279&amp;AV277),"Tidak")</f>
        <v>0</v>
      </c>
      <c r="BC284" s="6">
        <v>0</v>
      </c>
      <c r="BD284" s="43"/>
    </row>
    <row r="285" spans="48:56" x14ac:dyDescent="0.25">
      <c r="AX285" s="5"/>
      <c r="AY285" s="5" t="str">
        <f ca="1">CONCATENATE("&lt;=",INDIRECT(AV280&amp;8))</f>
        <v>&lt;=20</v>
      </c>
      <c r="AZ285" s="5">
        <f ca="1">COUNTIF(INDIRECT(AV278&amp;AV276):INDIRECT(AV278&amp;AV277),AY285)</f>
        <v>7</v>
      </c>
      <c r="BA285" s="5">
        <f ca="1">COUNTIFS(INDIRECT(AV278&amp;AV276):INDIRECT(AV278&amp;AV277),AY285,INDIRECT(AV279&amp;AV276):INDIRECT(AV279&amp;AV277),"Iya")</f>
        <v>3</v>
      </c>
      <c r="BB285" s="5">
        <f ca="1">COUNTIFS(INDIRECT(AV278&amp;AV276):INDIRECT(AV278&amp;AV277),AY285,INDIRECT(AV279&amp;AV276):INDIRECT(AV279&amp;AV277),"Tidak")</f>
        <v>4</v>
      </c>
      <c r="BC285" s="6">
        <f t="shared" ca="1" si="41"/>
        <v>0.9852281360342523</v>
      </c>
      <c r="BD285" s="45">
        <f ca="1">BC277-(((AZ285/AZ277)*BC285)+((AZ286/AZ277)*BC286))</f>
        <v>0</v>
      </c>
    </row>
    <row r="286" spans="48:56" x14ac:dyDescent="0.25">
      <c r="AX286" s="5"/>
      <c r="AY286" s="5" t="str">
        <f ca="1">CONCATENATE("&gt;",INDIRECT(AV280&amp;8))</f>
        <v>&gt;20</v>
      </c>
      <c r="AZ286" s="5">
        <f ca="1">COUNTIF(INDIRECT(AV278&amp;AV276):INDIRECT(AV278&amp;AV277),AY286)</f>
        <v>0</v>
      </c>
      <c r="BA286" s="5">
        <f ca="1">COUNTIFS(INDIRECT(AV278&amp;AV276):INDIRECT(AV278&amp;AV277),AY286,INDIRECT(AV279&amp;AV276):INDIRECT(AV279&amp;AV277),"Iya")</f>
        <v>0</v>
      </c>
      <c r="BB286" s="5">
        <f ca="1">COUNTIFS(INDIRECT(AV278&amp;AV276):INDIRECT(AV278&amp;AV277),AY286,INDIRECT(AV279&amp;AV276):INDIRECT(AV279&amp;AV277),"Tidak")</f>
        <v>0</v>
      </c>
      <c r="BC286" s="6">
        <v>0</v>
      </c>
      <c r="BD286" s="45"/>
    </row>
    <row r="287" spans="48:56" x14ac:dyDescent="0.25">
      <c r="AX287" s="5"/>
      <c r="AY287" s="9"/>
      <c r="AZ287" s="5"/>
      <c r="BA287" s="5"/>
      <c r="BB287" s="5"/>
      <c r="BC287" s="6"/>
      <c r="BD287" s="43"/>
    </row>
    <row r="288" spans="48:56" x14ac:dyDescent="0.25">
      <c r="AX288" s="5"/>
      <c r="AY288" s="9"/>
      <c r="AZ288" s="5"/>
      <c r="BA288" s="5"/>
      <c r="BB288" s="5"/>
      <c r="BC288" s="6"/>
      <c r="BD288" s="43"/>
    </row>
    <row r="289" spans="50:56" x14ac:dyDescent="0.25">
      <c r="AX289" s="5"/>
      <c r="AY289" s="5"/>
      <c r="AZ289" s="5"/>
      <c r="BA289" s="5"/>
      <c r="BB289" s="5"/>
      <c r="BC289" s="6"/>
      <c r="BD289" s="45"/>
    </row>
    <row r="290" spans="50:56" x14ac:dyDescent="0.25">
      <c r="AX290" s="5"/>
      <c r="AY290" s="5"/>
      <c r="AZ290" s="5"/>
      <c r="BA290" s="5"/>
      <c r="BB290" s="5"/>
      <c r="BC290" s="6"/>
      <c r="BD290" s="45"/>
    </row>
    <row r="291" spans="50:56" x14ac:dyDescent="0.25">
      <c r="AX291" s="5"/>
      <c r="AY291" s="5"/>
      <c r="AZ291" s="5"/>
      <c r="BA291" s="5"/>
      <c r="BB291" s="5"/>
      <c r="BC291" s="6"/>
      <c r="BD291" s="45"/>
    </row>
    <row r="292" spans="50:56" x14ac:dyDescent="0.25">
      <c r="AX292" s="5"/>
      <c r="AY292" s="5"/>
      <c r="AZ292" s="5"/>
      <c r="BA292" s="5"/>
      <c r="BB292" s="5"/>
      <c r="BC292" s="6"/>
      <c r="BD292" s="45"/>
    </row>
    <row r="293" spans="50:56" x14ac:dyDescent="0.25">
      <c r="AX293" s="5"/>
      <c r="AY293" s="14"/>
      <c r="AZ293" s="14"/>
      <c r="BA293" s="14"/>
      <c r="BB293" s="14"/>
      <c r="BC293" s="6"/>
      <c r="BD293" s="49"/>
    </row>
    <row r="294" spans="50:56" x14ac:dyDescent="0.25">
      <c r="AX294" s="5"/>
      <c r="AY294" s="14"/>
      <c r="AZ294" s="14"/>
      <c r="BA294" s="14"/>
      <c r="BB294" s="14"/>
      <c r="BC294" s="6"/>
      <c r="BD294" s="49"/>
    </row>
    <row r="295" spans="50:56" x14ac:dyDescent="0.25">
      <c r="AX295" s="5"/>
      <c r="AY295" s="5"/>
      <c r="AZ295" s="5"/>
      <c r="BA295" s="5"/>
      <c r="BB295" s="5"/>
      <c r="BC295" s="6"/>
      <c r="BD295" s="45"/>
    </row>
    <row r="296" spans="50:56" x14ac:dyDescent="0.25">
      <c r="AX296" s="5"/>
      <c r="AY296" s="5"/>
      <c r="AZ296" s="5"/>
      <c r="BA296" s="5"/>
      <c r="BB296" s="5"/>
      <c r="BC296" s="6"/>
      <c r="BD296" s="45"/>
    </row>
    <row r="297" spans="50:56" x14ac:dyDescent="0.25">
      <c r="AX297" s="5"/>
      <c r="AY297" s="5"/>
      <c r="AZ297" s="5"/>
      <c r="BA297" s="5"/>
      <c r="BB297" s="5"/>
      <c r="BC297" s="6"/>
      <c r="BD297" s="45"/>
    </row>
    <row r="298" spans="50:56" x14ac:dyDescent="0.25">
      <c r="AX298" s="5"/>
      <c r="AY298" s="5"/>
      <c r="AZ298" s="5"/>
      <c r="BA298" s="5"/>
      <c r="BB298" s="5"/>
      <c r="BC298" s="6"/>
      <c r="BD298" s="45"/>
    </row>
    <row r="299" spans="50:56" x14ac:dyDescent="0.25">
      <c r="AX299" s="5"/>
      <c r="AY299" s="5"/>
      <c r="AZ299" s="5"/>
      <c r="BA299" s="5"/>
      <c r="BB299" s="5"/>
      <c r="BC299" s="6"/>
      <c r="BD299" s="45"/>
    </row>
    <row r="300" spans="50:56" x14ac:dyDescent="0.25">
      <c r="AX300" s="5"/>
      <c r="AY300" s="5"/>
      <c r="AZ300" s="5"/>
      <c r="BA300" s="5"/>
      <c r="BB300" s="5"/>
      <c r="BC300" s="6"/>
      <c r="BD300" s="45"/>
    </row>
  </sheetData>
  <mergeCells count="177">
    <mergeCell ref="AU2:AU3"/>
    <mergeCell ref="C2:C3"/>
    <mergeCell ref="G2:G3"/>
    <mergeCell ref="K2:K3"/>
    <mergeCell ref="O2:O3"/>
    <mergeCell ref="S2:S3"/>
    <mergeCell ref="W2:W3"/>
    <mergeCell ref="K4:K5"/>
    <mergeCell ref="O4:O5"/>
    <mergeCell ref="S4:S5"/>
    <mergeCell ref="W4:W5"/>
    <mergeCell ref="AA2:AA3"/>
    <mergeCell ref="AE2:AE3"/>
    <mergeCell ref="AI2:AI3"/>
    <mergeCell ref="AM2:AM3"/>
    <mergeCell ref="AQ2:AQ3"/>
    <mergeCell ref="C8:C9"/>
    <mergeCell ref="G8:G9"/>
    <mergeCell ref="K8:K9"/>
    <mergeCell ref="O8:O9"/>
    <mergeCell ref="S8:S9"/>
    <mergeCell ref="W8:W9"/>
    <mergeCell ref="BD4:BD5"/>
    <mergeCell ref="C6:C7"/>
    <mergeCell ref="G6:G7"/>
    <mergeCell ref="K6:K7"/>
    <mergeCell ref="O6:O7"/>
    <mergeCell ref="S6:S7"/>
    <mergeCell ref="W6:W7"/>
    <mergeCell ref="AA6:AA7"/>
    <mergeCell ref="AE6:AE7"/>
    <mergeCell ref="AI6:AI7"/>
    <mergeCell ref="AA4:AA5"/>
    <mergeCell ref="AE4:AE5"/>
    <mergeCell ref="AI4:AI5"/>
    <mergeCell ref="AM4:AM5"/>
    <mergeCell ref="AQ4:AQ5"/>
    <mergeCell ref="AU4:AU5"/>
    <mergeCell ref="C4:C5"/>
    <mergeCell ref="G4:G5"/>
    <mergeCell ref="BD8:BD9"/>
    <mergeCell ref="AA8:AA9"/>
    <mergeCell ref="AE8:AE9"/>
    <mergeCell ref="AI8:AI9"/>
    <mergeCell ref="AM8:AM9"/>
    <mergeCell ref="AQ8:AQ9"/>
    <mergeCell ref="AU8:AU9"/>
    <mergeCell ref="AM6:AM7"/>
    <mergeCell ref="AQ6:AQ7"/>
    <mergeCell ref="AU6:AU7"/>
    <mergeCell ref="BD6:BD7"/>
    <mergeCell ref="BD16:BD17"/>
    <mergeCell ref="BD18:BD19"/>
    <mergeCell ref="BD29:BD30"/>
    <mergeCell ref="BD31:BD32"/>
    <mergeCell ref="BD33:BD34"/>
    <mergeCell ref="BD35:BD36"/>
    <mergeCell ref="BD14:BD15"/>
    <mergeCell ref="BD12:BD13"/>
    <mergeCell ref="BD10:BD11"/>
    <mergeCell ref="BD49:BD50"/>
    <mergeCell ref="BD54:BD55"/>
    <mergeCell ref="BD56:BD57"/>
    <mergeCell ref="BD58:BD59"/>
    <mergeCell ref="BD60:BD61"/>
    <mergeCell ref="BD62:BD63"/>
    <mergeCell ref="BD37:BD38"/>
    <mergeCell ref="BD39:BD40"/>
    <mergeCell ref="BD41:BD42"/>
    <mergeCell ref="BD43:BD44"/>
    <mergeCell ref="BD45:BD46"/>
    <mergeCell ref="BD47:BD48"/>
    <mergeCell ref="BD79:BD80"/>
    <mergeCell ref="BD81:BD82"/>
    <mergeCell ref="BD83:BD84"/>
    <mergeCell ref="BD85:BD86"/>
    <mergeCell ref="BD87:BD88"/>
    <mergeCell ref="BD89:BD90"/>
    <mergeCell ref="BD64:BD65"/>
    <mergeCell ref="BD66:BD67"/>
    <mergeCell ref="BD68:BD69"/>
    <mergeCell ref="BD70:BD71"/>
    <mergeCell ref="BD72:BD73"/>
    <mergeCell ref="BD74:BD75"/>
    <mergeCell ref="BD106:BD107"/>
    <mergeCell ref="BD108:BD109"/>
    <mergeCell ref="BD110:BD111"/>
    <mergeCell ref="BD112:BD113"/>
    <mergeCell ref="BD114:BD115"/>
    <mergeCell ref="BD116:BD117"/>
    <mergeCell ref="BD91:BD92"/>
    <mergeCell ref="BD93:BD94"/>
    <mergeCell ref="BD95:BD96"/>
    <mergeCell ref="BD97:BD98"/>
    <mergeCell ref="BD99:BD100"/>
    <mergeCell ref="BD104:BD105"/>
    <mergeCell ref="BD133:BD134"/>
    <mergeCell ref="BD135:BD136"/>
    <mergeCell ref="BD137:BD138"/>
    <mergeCell ref="BD139:BD140"/>
    <mergeCell ref="BD141:BD142"/>
    <mergeCell ref="BD143:BD144"/>
    <mergeCell ref="BD118:BD119"/>
    <mergeCell ref="BD120:BD121"/>
    <mergeCell ref="BD122:BD123"/>
    <mergeCell ref="BD124:BD125"/>
    <mergeCell ref="BD129:BD130"/>
    <mergeCell ref="BD131:BD132"/>
    <mergeCell ref="BD160:BD161"/>
    <mergeCell ref="BD162:BD163"/>
    <mergeCell ref="BD164:BD165"/>
    <mergeCell ref="BD166:BD167"/>
    <mergeCell ref="BD168:BD169"/>
    <mergeCell ref="BD170:BD171"/>
    <mergeCell ref="BD145:BD146"/>
    <mergeCell ref="BD147:BD148"/>
    <mergeCell ref="BD149:BD150"/>
    <mergeCell ref="BD154:BD155"/>
    <mergeCell ref="BD156:BD157"/>
    <mergeCell ref="BD158:BD159"/>
    <mergeCell ref="BD187:BD188"/>
    <mergeCell ref="BD189:BD190"/>
    <mergeCell ref="BD191:BD192"/>
    <mergeCell ref="BD193:BD194"/>
    <mergeCell ref="BD195:BD196"/>
    <mergeCell ref="BD197:BD198"/>
    <mergeCell ref="BD172:BD173"/>
    <mergeCell ref="BD174:BD175"/>
    <mergeCell ref="BD179:BD180"/>
    <mergeCell ref="BD181:BD182"/>
    <mergeCell ref="BD183:BD184"/>
    <mergeCell ref="BD185:BD186"/>
    <mergeCell ref="BD214:BD215"/>
    <mergeCell ref="BD216:BD217"/>
    <mergeCell ref="BD218:BD219"/>
    <mergeCell ref="BD220:BD221"/>
    <mergeCell ref="BD222:BD223"/>
    <mergeCell ref="BD224:BD225"/>
    <mergeCell ref="BD199:BD200"/>
    <mergeCell ref="BD204:BD205"/>
    <mergeCell ref="BD206:BD207"/>
    <mergeCell ref="BD208:BD209"/>
    <mergeCell ref="BD210:BD211"/>
    <mergeCell ref="BD212:BD213"/>
    <mergeCell ref="BD241:BD242"/>
    <mergeCell ref="BD243:BD244"/>
    <mergeCell ref="BD245:BD246"/>
    <mergeCell ref="BD247:BD248"/>
    <mergeCell ref="BD249:BD250"/>
    <mergeCell ref="BD254:BD255"/>
    <mergeCell ref="BD229:BD230"/>
    <mergeCell ref="BD231:BD232"/>
    <mergeCell ref="BD233:BD234"/>
    <mergeCell ref="BD235:BD236"/>
    <mergeCell ref="BD237:BD238"/>
    <mergeCell ref="BD239:BD240"/>
    <mergeCell ref="BD268:BD269"/>
    <mergeCell ref="BD270:BD271"/>
    <mergeCell ref="BD272:BD273"/>
    <mergeCell ref="BD274:BD275"/>
    <mergeCell ref="BD279:BD280"/>
    <mergeCell ref="BD281:BD282"/>
    <mergeCell ref="BD256:BD257"/>
    <mergeCell ref="BD258:BD259"/>
    <mergeCell ref="BD260:BD261"/>
    <mergeCell ref="BD262:BD263"/>
    <mergeCell ref="BD264:BD265"/>
    <mergeCell ref="BD266:BD267"/>
    <mergeCell ref="BD295:BD296"/>
    <mergeCell ref="BD297:BD298"/>
    <mergeCell ref="BD299:BD300"/>
    <mergeCell ref="BD283:BD284"/>
    <mergeCell ref="BD285:BD286"/>
    <mergeCell ref="BD287:BD288"/>
    <mergeCell ref="BD289:BD290"/>
    <mergeCell ref="BD291:BD292"/>
    <mergeCell ref="BD293:BD29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E8D1-4FB6-4FB0-8449-127FA5906CFA}">
  <dimension ref="A1:BE300"/>
  <sheetViews>
    <sheetView workbookViewId="0"/>
  </sheetViews>
  <sheetFormatPr defaultRowHeight="15" x14ac:dyDescent="0.25"/>
  <sheetData>
    <row r="1" spans="1:56" x14ac:dyDescent="0.25">
      <c r="A1" s="20" t="s">
        <v>0</v>
      </c>
      <c r="B1" s="20" t="s">
        <v>12</v>
      </c>
      <c r="C1" s="21" t="s">
        <v>36</v>
      </c>
      <c r="E1" s="20" t="s">
        <v>1</v>
      </c>
      <c r="F1" s="20" t="s">
        <v>12</v>
      </c>
      <c r="G1" s="21" t="s">
        <v>36</v>
      </c>
      <c r="I1" s="20" t="s">
        <v>2</v>
      </c>
      <c r="J1" s="20" t="s">
        <v>12</v>
      </c>
      <c r="K1" s="21" t="s">
        <v>36</v>
      </c>
      <c r="M1" s="20" t="s">
        <v>3</v>
      </c>
      <c r="N1" s="20" t="s">
        <v>12</v>
      </c>
      <c r="O1" s="21" t="s">
        <v>36</v>
      </c>
      <c r="Q1" s="20" t="s">
        <v>4</v>
      </c>
      <c r="R1" s="20" t="s">
        <v>12</v>
      </c>
      <c r="S1" s="21" t="s">
        <v>36</v>
      </c>
      <c r="U1" s="20" t="s">
        <v>5</v>
      </c>
      <c r="V1" s="20" t="s">
        <v>12</v>
      </c>
      <c r="W1" s="21" t="s">
        <v>36</v>
      </c>
      <c r="Y1" s="20" t="s">
        <v>6</v>
      </c>
      <c r="Z1" s="20" t="s">
        <v>12</v>
      </c>
      <c r="AA1" s="21" t="s">
        <v>36</v>
      </c>
      <c r="AC1" s="20" t="s">
        <v>7</v>
      </c>
      <c r="AD1" s="20" t="s">
        <v>12</v>
      </c>
      <c r="AE1" s="21" t="s">
        <v>36</v>
      </c>
      <c r="AG1" s="20" t="s">
        <v>8</v>
      </c>
      <c r="AH1" s="20" t="s">
        <v>12</v>
      </c>
      <c r="AI1" s="21" t="s">
        <v>36</v>
      </c>
      <c r="AK1" s="20" t="s">
        <v>9</v>
      </c>
      <c r="AL1" s="20" t="s">
        <v>12</v>
      </c>
      <c r="AM1" s="21" t="s">
        <v>36</v>
      </c>
      <c r="AO1" s="20" t="s">
        <v>10</v>
      </c>
      <c r="AP1" s="20" t="s">
        <v>12</v>
      </c>
      <c r="AQ1" s="21" t="s">
        <v>36</v>
      </c>
      <c r="AS1" s="20" t="s">
        <v>11</v>
      </c>
      <c r="AT1" s="20" t="s">
        <v>12</v>
      </c>
      <c r="AU1" s="21" t="s">
        <v>36</v>
      </c>
      <c r="AV1" s="8">
        <v>2</v>
      </c>
      <c r="AW1" s="3" t="s">
        <v>37</v>
      </c>
      <c r="AX1" s="3"/>
      <c r="AY1" s="3"/>
      <c r="AZ1" s="3" t="s">
        <v>16</v>
      </c>
      <c r="BA1" s="3" t="s">
        <v>17</v>
      </c>
      <c r="BB1" s="3" t="s">
        <v>18</v>
      </c>
      <c r="BC1" s="3" t="s">
        <v>19</v>
      </c>
      <c r="BD1" s="3" t="s">
        <v>20</v>
      </c>
    </row>
    <row r="2" spans="1:56" x14ac:dyDescent="0.25">
      <c r="A2" s="21">
        <v>3.06</v>
      </c>
      <c r="B2" s="22" t="s">
        <v>14</v>
      </c>
      <c r="C2" s="48">
        <f>AVERAGE(A2:A3)</f>
        <v>3.1100000000000003</v>
      </c>
      <c r="E2" s="21">
        <v>3</v>
      </c>
      <c r="F2" s="22" t="s">
        <v>14</v>
      </c>
      <c r="G2" s="48">
        <f>AVERAGE(E2:E3)</f>
        <v>3.105</v>
      </c>
      <c r="I2" s="21">
        <v>2.5499999999999998</v>
      </c>
      <c r="J2" s="22" t="s">
        <v>14</v>
      </c>
      <c r="K2" s="48">
        <f>AVERAGE(I2:I3)</f>
        <v>2.61</v>
      </c>
      <c r="M2" s="21">
        <v>1.53</v>
      </c>
      <c r="N2" s="22" t="s">
        <v>14</v>
      </c>
      <c r="O2" s="48">
        <f>AVERAGE(M2:M3)</f>
        <v>2.21</v>
      </c>
      <c r="Q2" s="21">
        <v>2.0499999999999998</v>
      </c>
      <c r="R2" s="22" t="s">
        <v>14</v>
      </c>
      <c r="S2" s="48">
        <f>AVERAGE(Q2:Q3)</f>
        <v>2.3449999999999998</v>
      </c>
      <c r="U2" s="21">
        <v>1.94</v>
      </c>
      <c r="V2" s="22" t="s">
        <v>14</v>
      </c>
      <c r="W2" s="48">
        <f>AVERAGE(U2:U3)</f>
        <v>2.2599999999999998</v>
      </c>
      <c r="Y2" s="21">
        <v>2.2599999999999998</v>
      </c>
      <c r="Z2" s="22" t="s">
        <v>14</v>
      </c>
      <c r="AA2" s="48">
        <f>AVERAGE(Y2:Y3)</f>
        <v>2.7549999999999999</v>
      </c>
      <c r="AC2" s="21">
        <v>3.02</v>
      </c>
      <c r="AD2" s="22" t="s">
        <v>13</v>
      </c>
      <c r="AE2" s="48">
        <f>AVERAGE(AC2:AC3)</f>
        <v>3.15</v>
      </c>
      <c r="AG2" s="21">
        <v>500000</v>
      </c>
      <c r="AH2" s="22" t="s">
        <v>14</v>
      </c>
      <c r="AI2" s="48">
        <f>AVERAGE(AG2:AG3)</f>
        <v>600000</v>
      </c>
      <c r="AK2" s="21">
        <v>1</v>
      </c>
      <c r="AL2" s="22" t="s">
        <v>13</v>
      </c>
      <c r="AM2" s="48">
        <f>AVERAGE(AK2:AK3)</f>
        <v>1</v>
      </c>
      <c r="AO2" s="21">
        <v>2017</v>
      </c>
      <c r="AP2" s="22" t="s">
        <v>13</v>
      </c>
      <c r="AQ2" s="48">
        <f>AVERAGE(AO2:AO3)</f>
        <v>2017</v>
      </c>
      <c r="AS2" s="21">
        <v>18</v>
      </c>
      <c r="AT2" s="22" t="s">
        <v>14</v>
      </c>
      <c r="AU2" s="48">
        <f>AVERAGE(AS2:AS3)</f>
        <v>18.5</v>
      </c>
      <c r="AV2" s="8">
        <v>8</v>
      </c>
      <c r="AW2">
        <v>1</v>
      </c>
      <c r="AX2" s="5" t="s">
        <v>21</v>
      </c>
      <c r="AY2" s="5"/>
      <c r="AZ2" s="5">
        <f ca="1">COUNTA(INDIRECT(AV3&amp;AV1):INDIRECT(AV3&amp;AV2))</f>
        <v>5</v>
      </c>
      <c r="BA2" s="5">
        <f ca="1">COUNTIF(INDIRECT(AV4&amp;AV1):INDIRECT(AV4&amp;AV2),"Iya")</f>
        <v>3</v>
      </c>
      <c r="BB2" s="5">
        <f ca="1">COUNTIF(INDIRECT(AV4&amp;AV1):INDIRECT(AV4&amp;AV2),"Tidak")</f>
        <v>2</v>
      </c>
      <c r="BC2" s="6">
        <f ca="1">-(((BA2/AZ2)*IMLOG2(BA2/AZ2))+((BB2/AZ2)*IMLOG2(BB2/AZ2)))</f>
        <v>0.97095059445466747</v>
      </c>
      <c r="BD2" s="5"/>
    </row>
    <row r="3" spans="1:56" x14ac:dyDescent="0.25">
      <c r="A3" s="21">
        <v>3.16</v>
      </c>
      <c r="B3" s="22" t="s">
        <v>13</v>
      </c>
      <c r="C3" s="48"/>
      <c r="E3" s="21">
        <v>3.21</v>
      </c>
      <c r="F3" s="22" t="s">
        <v>13</v>
      </c>
      <c r="G3" s="48"/>
      <c r="I3" s="21">
        <v>2.67</v>
      </c>
      <c r="J3" s="22" t="s">
        <v>13</v>
      </c>
      <c r="K3" s="48"/>
      <c r="M3" s="21">
        <v>2.89</v>
      </c>
      <c r="N3" s="22" t="s">
        <v>13</v>
      </c>
      <c r="O3" s="48"/>
      <c r="Q3" s="21">
        <v>2.64</v>
      </c>
      <c r="R3" s="22" t="s">
        <v>13</v>
      </c>
      <c r="S3" s="48"/>
      <c r="U3" s="21">
        <v>2.58</v>
      </c>
      <c r="V3" s="22" t="s">
        <v>13</v>
      </c>
      <c r="W3" s="48"/>
      <c r="Y3" s="21">
        <v>3.25</v>
      </c>
      <c r="Z3" s="22" t="s">
        <v>13</v>
      </c>
      <c r="AA3" s="48"/>
      <c r="AC3" s="21">
        <v>3.28</v>
      </c>
      <c r="AD3" s="22" t="s">
        <v>14</v>
      </c>
      <c r="AE3" s="48"/>
      <c r="AG3" s="21">
        <v>700000</v>
      </c>
      <c r="AH3" s="22" t="s">
        <v>13</v>
      </c>
      <c r="AI3" s="48"/>
      <c r="AK3" s="21">
        <v>1</v>
      </c>
      <c r="AL3" s="22" t="s">
        <v>13</v>
      </c>
      <c r="AM3" s="48"/>
      <c r="AO3" s="21">
        <v>2017</v>
      </c>
      <c r="AP3" s="22" t="s">
        <v>14</v>
      </c>
      <c r="AQ3" s="48"/>
      <c r="AS3" s="21">
        <v>19</v>
      </c>
      <c r="AT3" s="22" t="s">
        <v>13</v>
      </c>
      <c r="AU3" s="48"/>
      <c r="AV3" s="8" t="s">
        <v>35</v>
      </c>
      <c r="AX3" s="9" t="s">
        <v>0</v>
      </c>
      <c r="AY3" s="5"/>
      <c r="AZ3" s="5"/>
      <c r="BA3" s="5"/>
      <c r="BB3" s="5"/>
      <c r="BC3" s="6"/>
      <c r="BD3" s="6"/>
    </row>
    <row r="4" spans="1:56" x14ac:dyDescent="0.25">
      <c r="A4" s="21">
        <v>3.24</v>
      </c>
      <c r="B4" s="22" t="s">
        <v>13</v>
      </c>
      <c r="C4" s="48">
        <f>AVERAGE(A4:A5)</f>
        <v>3.415</v>
      </c>
      <c r="E4" s="21">
        <v>3.28</v>
      </c>
      <c r="F4" s="22" t="s">
        <v>14</v>
      </c>
      <c r="G4" s="48">
        <f>AVERAGE(E4:E5)</f>
        <v>3.33</v>
      </c>
      <c r="I4" s="21">
        <v>3.64</v>
      </c>
      <c r="J4" s="22" t="s">
        <v>14</v>
      </c>
      <c r="K4" s="48">
        <f>AVERAGE(I4:I5)</f>
        <v>3.6900000000000004</v>
      </c>
      <c r="M4" s="21">
        <v>3.21</v>
      </c>
      <c r="N4" s="22" t="s">
        <v>14</v>
      </c>
      <c r="O4" s="48">
        <f>AVERAGE(M4:M5)</f>
        <v>3.46</v>
      </c>
      <c r="Q4" s="21">
        <v>3.46</v>
      </c>
      <c r="R4" s="22" t="s">
        <v>14</v>
      </c>
      <c r="S4" s="48">
        <f>AVERAGE(Q4:Q5)</f>
        <v>3.605</v>
      </c>
      <c r="U4" s="21">
        <v>3.39</v>
      </c>
      <c r="V4" s="22" t="s">
        <v>14</v>
      </c>
      <c r="W4" s="48">
        <f>AVERAGE(U4:U5)</f>
        <v>3.39</v>
      </c>
      <c r="Y4" s="21">
        <v>3.53</v>
      </c>
      <c r="Z4" s="22" t="s">
        <v>14</v>
      </c>
      <c r="AA4" s="48">
        <f>AVERAGE(Y4:Y5)</f>
        <v>3.53</v>
      </c>
      <c r="AC4" s="21">
        <v>3.34</v>
      </c>
      <c r="AD4" s="22" t="s">
        <v>14</v>
      </c>
      <c r="AE4" s="48">
        <f>AVERAGE(AC4:AC5)</f>
        <v>3.395</v>
      </c>
      <c r="AG4" s="21">
        <v>800000</v>
      </c>
      <c r="AH4" s="22" t="s">
        <v>13</v>
      </c>
      <c r="AI4" s="48">
        <f>AVERAGE(AG4:AG5)</f>
        <v>900000</v>
      </c>
      <c r="AK4" s="21">
        <v>1</v>
      </c>
      <c r="AL4" s="22" t="s">
        <v>14</v>
      </c>
      <c r="AM4" s="48">
        <f>AVERAGE(AK4:AK5)</f>
        <v>2</v>
      </c>
      <c r="AO4" s="21">
        <v>2018</v>
      </c>
      <c r="AP4" s="22" t="s">
        <v>13</v>
      </c>
      <c r="AQ4" s="48">
        <f>AVERAGE(AO4:AO5)</f>
        <v>2018</v>
      </c>
      <c r="AS4" s="21">
        <v>19</v>
      </c>
      <c r="AT4" s="22" t="s">
        <v>13</v>
      </c>
      <c r="AU4" s="48">
        <f>AVERAGE(AS4:AS5)</f>
        <v>19</v>
      </c>
      <c r="AV4" s="8" t="s">
        <v>22</v>
      </c>
      <c r="AX4" s="5"/>
      <c r="AY4" s="5" t="str">
        <f ca="1">CONCATENATE("&lt;=",INDIRECT(AV5&amp;2))</f>
        <v>&lt;=3,11</v>
      </c>
      <c r="AZ4" s="5">
        <f ca="1">COUNTIF(INDIRECT(AV3&amp;AV1):INDIRECT(AV3&amp;AV2),AY4)</f>
        <v>1</v>
      </c>
      <c r="BA4" s="5">
        <f ca="1">COUNTIFS(INDIRECT(AV3&amp;AV1):INDIRECT(AV3&amp;AV2),AY4,INDIRECT(AV4&amp;AV1):INDIRECT(AV4&amp;AV2),"Iya")</f>
        <v>1</v>
      </c>
      <c r="BB4" s="5">
        <f ca="1">COUNTIFS(INDIRECT(AV3&amp;AV1):INDIRECT(AV3&amp;AV2),AY4,INDIRECT(AV4&amp;AV1):INDIRECT(AV4&amp;AV2),"Tidak")</f>
        <v>0</v>
      </c>
      <c r="BC4" s="6">
        <v>0</v>
      </c>
      <c r="BD4" s="45">
        <f ca="1">BC2-(((AZ4/AZ2)*BC4)+((AZ5/AZ2)*BC5))</f>
        <v>0.17095059445466743</v>
      </c>
    </row>
    <row r="5" spans="1:56" x14ac:dyDescent="0.25">
      <c r="A5" s="21">
        <v>3.59</v>
      </c>
      <c r="B5" s="22" t="s">
        <v>14</v>
      </c>
      <c r="C5" s="48"/>
      <c r="E5" s="21">
        <v>3.38</v>
      </c>
      <c r="F5" s="22" t="s">
        <v>13</v>
      </c>
      <c r="G5" s="48"/>
      <c r="I5" s="21">
        <v>3.74</v>
      </c>
      <c r="J5" s="22" t="s">
        <v>13</v>
      </c>
      <c r="K5" s="48"/>
      <c r="M5" s="21">
        <v>3.71</v>
      </c>
      <c r="N5" s="22" t="s">
        <v>14</v>
      </c>
      <c r="O5" s="48"/>
      <c r="Q5" s="21">
        <v>3.75</v>
      </c>
      <c r="R5" s="22" t="s">
        <v>13</v>
      </c>
      <c r="S5" s="48"/>
      <c r="U5" s="21">
        <v>3.39</v>
      </c>
      <c r="V5" s="22" t="s">
        <v>13</v>
      </c>
      <c r="W5" s="48"/>
      <c r="Y5" s="21">
        <v>3.53</v>
      </c>
      <c r="Z5" s="22" t="s">
        <v>13</v>
      </c>
      <c r="AA5" s="48"/>
      <c r="AC5" s="21">
        <v>3.45</v>
      </c>
      <c r="AD5" s="22" t="s">
        <v>13</v>
      </c>
      <c r="AE5" s="48"/>
      <c r="AG5" s="21">
        <v>1000000</v>
      </c>
      <c r="AH5" s="22" t="s">
        <v>14</v>
      </c>
      <c r="AI5" s="48"/>
      <c r="AK5" s="21">
        <v>3</v>
      </c>
      <c r="AL5" s="22" t="s">
        <v>14</v>
      </c>
      <c r="AM5" s="48"/>
      <c r="AO5" s="21">
        <v>2018</v>
      </c>
      <c r="AP5" s="22" t="s">
        <v>14</v>
      </c>
      <c r="AQ5" s="48"/>
      <c r="AS5" s="21">
        <v>19</v>
      </c>
      <c r="AT5" s="22" t="s">
        <v>14</v>
      </c>
      <c r="AU5" s="48"/>
      <c r="AV5" s="8" t="s">
        <v>23</v>
      </c>
      <c r="AX5" s="5"/>
      <c r="AY5" s="5" t="str">
        <f ca="1">CONCATENATE("&gt;",INDIRECT(AV5&amp;2))</f>
        <v>&gt;3,11</v>
      </c>
      <c r="AZ5" s="5">
        <f ca="1">COUNTIF(INDIRECT(AV3&amp;AV1):INDIRECT(AV3&amp;AV2),AY5)</f>
        <v>4</v>
      </c>
      <c r="BA5" s="5">
        <f ca="1">COUNTIFS(INDIRECT(AV3&amp;AV1):INDIRECT(AV3&amp;AV2),AY5,INDIRECT(AV4&amp;AV1):INDIRECT(AV4&amp;AV2),"Iya")</f>
        <v>2</v>
      </c>
      <c r="BB5" s="5">
        <f ca="1">COUNTIFS(INDIRECT(AV3&amp;AV1):INDIRECT(AV3&amp;AV2),AY5,INDIRECT(AV4&amp;AV1):INDIRECT(AV4&amp;AV2),"Tidak")</f>
        <v>2</v>
      </c>
      <c r="BC5" s="6">
        <f t="shared" ref="BC5:BC8" ca="1" si="0">-(((BA5/AZ5)*IMLOG2(BA5/AZ5))+((BB5/AZ5)*IMLOG2(BB5/AZ5)))</f>
        <v>1</v>
      </c>
      <c r="BD5" s="45"/>
    </row>
    <row r="6" spans="1:56" x14ac:dyDescent="0.25">
      <c r="A6" s="21">
        <v>3.83</v>
      </c>
      <c r="B6" s="22" t="s">
        <v>14</v>
      </c>
      <c r="C6" s="48">
        <f t="shared" ref="C6" si="1">AVERAGE(A6:A7)</f>
        <v>3.83</v>
      </c>
      <c r="E6" s="21">
        <v>3.56</v>
      </c>
      <c r="F6" s="22" t="s">
        <v>14</v>
      </c>
      <c r="G6" s="48">
        <f t="shared" ref="G6" si="2">AVERAGE(E6:E7)</f>
        <v>3.56</v>
      </c>
      <c r="I6" s="21">
        <v>3.8</v>
      </c>
      <c r="J6" s="22" t="s">
        <v>14</v>
      </c>
      <c r="K6" s="48">
        <f t="shared" ref="K6" si="3">AVERAGE(I6:I7)</f>
        <v>3.8</v>
      </c>
      <c r="M6" s="21">
        <v>3.8</v>
      </c>
      <c r="N6" s="22" t="s">
        <v>13</v>
      </c>
      <c r="O6" s="48">
        <f t="shared" ref="O6" si="4">AVERAGE(M6:M7)</f>
        <v>3.8</v>
      </c>
      <c r="Q6" s="21">
        <v>3.91</v>
      </c>
      <c r="R6" s="22" t="s">
        <v>14</v>
      </c>
      <c r="S6" s="48">
        <f t="shared" ref="S6" si="5">AVERAGE(Q6:Q7)</f>
        <v>3.91</v>
      </c>
      <c r="U6" s="21">
        <v>3.39</v>
      </c>
      <c r="V6" s="22" t="s">
        <v>14</v>
      </c>
      <c r="W6" s="48">
        <f t="shared" ref="W6" si="6">AVERAGE(U6:U7)</f>
        <v>3.39</v>
      </c>
      <c r="Y6" s="21">
        <v>3.53</v>
      </c>
      <c r="Z6" s="22" t="s">
        <v>14</v>
      </c>
      <c r="AA6" s="48">
        <f t="shared" ref="AA6" si="7">AVERAGE(Y6:Y7)</f>
        <v>3.53</v>
      </c>
      <c r="AC6" s="21">
        <v>3.73</v>
      </c>
      <c r="AD6" s="22" t="s">
        <v>14</v>
      </c>
      <c r="AE6" s="48">
        <f t="shared" ref="AE6" si="8">AVERAGE(AC6:AC7)</f>
        <v>3.73</v>
      </c>
      <c r="AG6" s="21">
        <v>1000000</v>
      </c>
      <c r="AH6" s="22" t="s">
        <v>14</v>
      </c>
      <c r="AI6" s="48">
        <f t="shared" ref="AI6" si="9">AVERAGE(AG6:AG7)</f>
        <v>1000000</v>
      </c>
      <c r="AK6" s="21">
        <v>3</v>
      </c>
      <c r="AL6" s="22" t="s">
        <v>14</v>
      </c>
      <c r="AM6" s="48">
        <f t="shared" ref="AM6" si="10">AVERAGE(AK6:AK7)</f>
        <v>3</v>
      </c>
      <c r="AO6" s="21">
        <v>2018</v>
      </c>
      <c r="AP6" s="22" t="s">
        <v>14</v>
      </c>
      <c r="AQ6" s="48">
        <f t="shared" ref="AQ6" si="11">AVERAGE(AO6:AO7)</f>
        <v>2018</v>
      </c>
      <c r="AS6" s="21">
        <v>20</v>
      </c>
      <c r="AT6" s="22" t="s">
        <v>14</v>
      </c>
      <c r="AU6" s="48">
        <f t="shared" ref="AU6" si="12">AVERAGE(AS6:AS7)</f>
        <v>20</v>
      </c>
      <c r="AV6" s="10">
        <f ca="1">MAX(BD4:BD25)</f>
        <v>0.41997309402197314</v>
      </c>
      <c r="AX6" s="5"/>
      <c r="AY6" s="9" t="str">
        <f ca="1">CONCATENATE("&lt;=",INDIRECT(AV5&amp;4))</f>
        <v>&lt;=3,415</v>
      </c>
      <c r="AZ6" s="5">
        <f ca="1">COUNTIF(INDIRECT(AV3&amp;AV1):INDIRECT(AV3&amp;AV2),AY6)</f>
        <v>3</v>
      </c>
      <c r="BA6" s="5">
        <f ca="1">COUNTIFS(INDIRECT(AV3&amp;AV1):INDIRECT(AV3&amp;AV2),AY6,INDIRECT(AV4&amp;AV1):INDIRECT(AV4&amp;AV2),"Iya")</f>
        <v>1</v>
      </c>
      <c r="BB6" s="5">
        <f ca="1">COUNTIFS(INDIRECT(AV3&amp;AV1):INDIRECT(AV3&amp;AV2),AY6,INDIRECT(AV4&amp;AV1):INDIRECT(AV4&amp;AV2),"Tidak")</f>
        <v>2</v>
      </c>
      <c r="BC6" s="6">
        <f t="shared" ca="1" si="0"/>
        <v>0.91829583405449056</v>
      </c>
      <c r="BD6" s="43">
        <f ca="1">BC2-(((AZ6/AZ2)*BC6)+((AZ7/AZ2)*BC7))</f>
        <v>0.41997309402197314</v>
      </c>
    </row>
    <row r="7" spans="1:56" x14ac:dyDescent="0.25">
      <c r="A7" s="21"/>
      <c r="B7" s="22"/>
      <c r="C7" s="48"/>
      <c r="E7" s="21"/>
      <c r="F7" s="22"/>
      <c r="G7" s="48"/>
      <c r="I7" s="21"/>
      <c r="J7" s="22"/>
      <c r="K7" s="48"/>
      <c r="M7" s="21"/>
      <c r="N7" s="22"/>
      <c r="O7" s="48"/>
      <c r="Q7" s="21"/>
      <c r="R7" s="22"/>
      <c r="S7" s="48"/>
      <c r="U7" s="21"/>
      <c r="V7" s="22"/>
      <c r="W7" s="48"/>
      <c r="Y7" s="21"/>
      <c r="Z7" s="22"/>
      <c r="AA7" s="48"/>
      <c r="AC7" s="21"/>
      <c r="AD7" s="22"/>
      <c r="AE7" s="48"/>
      <c r="AG7" s="21"/>
      <c r="AH7" s="22"/>
      <c r="AI7" s="48"/>
      <c r="AK7" s="21"/>
      <c r="AL7" s="22"/>
      <c r="AM7" s="48"/>
      <c r="AO7" s="21"/>
      <c r="AP7" s="22"/>
      <c r="AQ7" s="48"/>
      <c r="AS7" s="21"/>
      <c r="AT7" s="22"/>
      <c r="AU7" s="48"/>
      <c r="AX7" s="5"/>
      <c r="AY7" s="9" t="str">
        <f ca="1">CONCATENATE("&gt;",INDIRECT(AV5&amp;4))</f>
        <v>&gt;3,415</v>
      </c>
      <c r="AZ7" s="5">
        <f ca="1">COUNTIF(INDIRECT(AV3&amp;AV1):INDIRECT(AV3&amp;AV2),AY7)</f>
        <v>2</v>
      </c>
      <c r="BA7" s="5">
        <f ca="1">COUNTIFS(INDIRECT(AV3&amp;AV1):INDIRECT(AV3&amp;AV2),AY7,INDIRECT(AV4&amp;AV1):INDIRECT(AV4&amp;AV2),"Iya")</f>
        <v>2</v>
      </c>
      <c r="BB7" s="5">
        <f ca="1">COUNTIFS(INDIRECT(AV3&amp;AV1):INDIRECT(AV3&amp;AV2),AY7,INDIRECT(AV4&amp;AV1):INDIRECT(AV4&amp;AV2),"Tidak")</f>
        <v>0</v>
      </c>
      <c r="BC7" s="6">
        <v>0</v>
      </c>
      <c r="BD7" s="43"/>
    </row>
    <row r="8" spans="1:56" x14ac:dyDescent="0.25">
      <c r="AX8" s="5"/>
      <c r="AY8" s="5" t="str">
        <f ca="1">CONCATENATE("&lt;=",INDIRECT(AV5&amp;6))</f>
        <v>&lt;=3,83</v>
      </c>
      <c r="AZ8" s="5">
        <f ca="1">COUNTIF(INDIRECT(AV3&amp;AV1):INDIRECT(AV3&amp;AV2),AY8)</f>
        <v>5</v>
      </c>
      <c r="BA8" s="5">
        <f ca="1">COUNTIFS(INDIRECT(AV3&amp;AV1):INDIRECT(AV3&amp;AV2),AY8,INDIRECT(AV4&amp;AV1):INDIRECT(AV4&amp;AV2),"Iya")</f>
        <v>3</v>
      </c>
      <c r="BB8" s="5">
        <f ca="1">COUNTIFS(INDIRECT(AV3&amp;AV1):INDIRECT(AV3&amp;AV2),AY8,INDIRECT(AV4&amp;AV1):INDIRECT(AV4&amp;AV2),"Tidak")</f>
        <v>2</v>
      </c>
      <c r="BC8" s="6">
        <f t="shared" ca="1" si="0"/>
        <v>0.97095059445466747</v>
      </c>
      <c r="BD8" s="45">
        <f ca="1">BC2-(((AZ8/AZ2)*BC8)+((AZ9/AZ2)*BC9))</f>
        <v>0</v>
      </c>
    </row>
    <row r="9" spans="1:56" x14ac:dyDescent="0.25">
      <c r="AX9" s="5"/>
      <c r="AY9" s="5" t="str">
        <f ca="1">CONCATENATE("&gt;",INDIRECT(AV5&amp;6))</f>
        <v>&gt;3,83</v>
      </c>
      <c r="AZ9" s="5">
        <f ca="1">COUNTIF(INDIRECT(AV3&amp;AV1):INDIRECT(AV3&amp;AV2),AY9)</f>
        <v>0</v>
      </c>
      <c r="BA9" s="5">
        <f ca="1">COUNTIFS(INDIRECT(AV3&amp;AV1):INDIRECT(AV3&amp;AV2),AY9,INDIRECT(AV4&amp;AV1):INDIRECT(AV4&amp;AV2),"Iya")</f>
        <v>0</v>
      </c>
      <c r="BB9" s="5">
        <f ca="1">COUNTIFS(INDIRECT(AV3&amp;AV1):INDIRECT(AV3&amp;AV2),AY9,INDIRECT(AV4&amp;AV1):INDIRECT(AV4&amp;AV2),"Tidak")</f>
        <v>0</v>
      </c>
      <c r="BC9" s="6">
        <v>0</v>
      </c>
      <c r="BD9" s="45"/>
    </row>
    <row r="10" spans="1:56" hidden="1" x14ac:dyDescent="0.25">
      <c r="AX10" s="5"/>
      <c r="AY10" s="5"/>
      <c r="AZ10" s="5"/>
      <c r="BA10" s="5"/>
      <c r="BB10" s="5"/>
      <c r="BC10" s="6"/>
      <c r="BD10" s="45"/>
    </row>
    <row r="11" spans="1:56" hidden="1" x14ac:dyDescent="0.25">
      <c r="AX11" s="5"/>
      <c r="AY11" s="5"/>
      <c r="AZ11" s="5"/>
      <c r="BA11" s="5"/>
      <c r="BB11" s="5"/>
      <c r="BC11" s="6"/>
      <c r="BD11" s="45"/>
    </row>
    <row r="12" spans="1:56" hidden="1" x14ac:dyDescent="0.25">
      <c r="AX12" s="5"/>
      <c r="AY12" s="5"/>
      <c r="AZ12" s="5"/>
      <c r="BA12" s="5"/>
      <c r="BB12" s="5"/>
      <c r="BC12" s="6"/>
      <c r="BD12" s="45"/>
    </row>
    <row r="13" spans="1:56" hidden="1" x14ac:dyDescent="0.25">
      <c r="AX13" s="5"/>
      <c r="AY13" s="5"/>
      <c r="AZ13" s="5"/>
      <c r="BA13" s="5"/>
      <c r="BB13" s="5"/>
      <c r="BC13" s="6"/>
      <c r="BD13" s="45"/>
    </row>
    <row r="14" spans="1:56" hidden="1" x14ac:dyDescent="0.25">
      <c r="AX14" s="5"/>
      <c r="AY14" s="5"/>
      <c r="AZ14" s="5"/>
      <c r="BA14" s="5"/>
      <c r="BB14" s="5"/>
      <c r="BC14" s="6"/>
      <c r="BD14" s="45"/>
    </row>
    <row r="15" spans="1:56" hidden="1" x14ac:dyDescent="0.25">
      <c r="AX15" s="5"/>
      <c r="AY15" s="5"/>
      <c r="AZ15" s="5"/>
      <c r="BA15" s="5"/>
      <c r="BB15" s="5"/>
      <c r="BC15" s="6"/>
      <c r="BD15" s="45"/>
    </row>
    <row r="16" spans="1:56" hidden="1" x14ac:dyDescent="0.25">
      <c r="AX16" s="5"/>
      <c r="AY16" s="9"/>
      <c r="AZ16" s="5"/>
      <c r="BA16" s="5"/>
      <c r="BB16" s="5"/>
      <c r="BC16" s="6"/>
      <c r="BD16" s="43"/>
    </row>
    <row r="17" spans="41:57" hidden="1" x14ac:dyDescent="0.25">
      <c r="AX17" s="5"/>
      <c r="AY17" s="9"/>
      <c r="AZ17" s="5"/>
      <c r="BA17" s="5"/>
      <c r="BB17" s="5"/>
      <c r="BC17" s="6"/>
      <c r="BD17" s="43"/>
    </row>
    <row r="18" spans="41:57" hidden="1" x14ac:dyDescent="0.25">
      <c r="AO18" s="11"/>
      <c r="AP18" s="11"/>
      <c r="AQ18" s="11"/>
      <c r="AR18" s="11"/>
      <c r="AS18" s="11"/>
      <c r="AT18" s="11"/>
      <c r="AU18" s="11"/>
      <c r="AX18" s="5"/>
      <c r="AY18" s="14"/>
      <c r="AZ18" s="14"/>
      <c r="BA18" s="14"/>
      <c r="BB18" s="14"/>
      <c r="BC18" s="6"/>
      <c r="BD18" s="49"/>
      <c r="BE18" s="6"/>
    </row>
    <row r="19" spans="41:57" hidden="1" x14ac:dyDescent="0.25">
      <c r="AX19" s="5"/>
      <c r="AY19" s="14"/>
      <c r="AZ19" s="14"/>
      <c r="BA19" s="14"/>
      <c r="BB19" s="14"/>
      <c r="BC19" s="6"/>
      <c r="BD19" s="49"/>
    </row>
    <row r="20" spans="41:57" hidden="1" x14ac:dyDescent="0.25">
      <c r="AX20" s="5"/>
    </row>
    <row r="21" spans="41:57" hidden="1" x14ac:dyDescent="0.25">
      <c r="AX21" s="5"/>
    </row>
    <row r="22" spans="41:57" hidden="1" x14ac:dyDescent="0.25">
      <c r="AX22" s="5"/>
    </row>
    <row r="23" spans="41:57" hidden="1" x14ac:dyDescent="0.25">
      <c r="AX23" s="5"/>
    </row>
    <row r="24" spans="41:57" hidden="1" x14ac:dyDescent="0.25">
      <c r="AX24" s="5"/>
    </row>
    <row r="25" spans="41:57" hidden="1" x14ac:dyDescent="0.25">
      <c r="AX25" s="5"/>
    </row>
    <row r="26" spans="41:57" x14ac:dyDescent="0.25">
      <c r="AV26" s="8">
        <f>AV1</f>
        <v>2</v>
      </c>
      <c r="AW26" s="3" t="s">
        <v>37</v>
      </c>
      <c r="AX26" s="3"/>
      <c r="AY26" s="3"/>
      <c r="AZ26" s="3" t="s">
        <v>16</v>
      </c>
      <c r="BA26" s="3" t="s">
        <v>17</v>
      </c>
      <c r="BB26" s="3" t="s">
        <v>18</v>
      </c>
      <c r="BC26" s="3" t="s">
        <v>19</v>
      </c>
      <c r="BD26" s="3" t="s">
        <v>20</v>
      </c>
    </row>
    <row r="27" spans="41:57" x14ac:dyDescent="0.25">
      <c r="AV27" s="8">
        <f>AV2</f>
        <v>8</v>
      </c>
      <c r="AW27">
        <f>AW2+1</f>
        <v>2</v>
      </c>
      <c r="AX27" s="5" t="s">
        <v>21</v>
      </c>
      <c r="AY27" s="5"/>
      <c r="AZ27" s="5">
        <f ca="1">COUNTA(INDIRECT(AV28&amp;AV26):INDIRECT(AV28&amp;AV27))</f>
        <v>5</v>
      </c>
      <c r="BA27" s="5">
        <f ca="1">COUNTIF(INDIRECT(AV29&amp;AV26):INDIRECT(AV29&amp;AV27),"Iya")</f>
        <v>3</v>
      </c>
      <c r="BB27" s="5">
        <f ca="1">COUNTIF(INDIRECT(AV29&amp;AV26):INDIRECT(AV29&amp;AV27),"Tidak")</f>
        <v>2</v>
      </c>
      <c r="BC27" s="6">
        <f ca="1">-(((BA27/AZ27)*IMLOG2(BA27/AZ27))+((BB27/AZ27)*IMLOG2(BB27/AZ27)))</f>
        <v>0.97095059445466747</v>
      </c>
      <c r="BD27" s="5"/>
    </row>
    <row r="28" spans="41:57" x14ac:dyDescent="0.25">
      <c r="AV28" s="8" t="str">
        <f>CHAR(CODE(AV3)+4)</f>
        <v>E</v>
      </c>
      <c r="AX28" s="9" t="str">
        <f ca="1">INDIRECT(AV28&amp;1)</f>
        <v>NR2</v>
      </c>
      <c r="AY28" s="5"/>
      <c r="AZ28" s="5"/>
      <c r="BA28" s="5"/>
      <c r="BB28" s="5"/>
      <c r="BC28" s="6"/>
      <c r="BD28" s="6"/>
    </row>
    <row r="29" spans="41:57" x14ac:dyDescent="0.25">
      <c r="AV29" s="8" t="str">
        <f t="shared" ref="AV29:AV30" si="13">CHAR(CODE(AV4)+4)</f>
        <v>F</v>
      </c>
      <c r="AX29" s="5"/>
      <c r="AY29" s="9" t="str">
        <f ca="1">CONCATENATE("&lt;=",INDIRECT(AV30&amp;2))</f>
        <v>&lt;=3,105</v>
      </c>
      <c r="AZ29" s="5">
        <f ca="1">COUNTIF(INDIRECT(AV28&amp;AV26):INDIRECT(AV28&amp;AV27),AY29)</f>
        <v>1</v>
      </c>
      <c r="BA29" s="5">
        <f ca="1">COUNTIFS(INDIRECT(AV28&amp;AV26):INDIRECT(AV28&amp;AV27),AY29,INDIRECT(AV29&amp;AV26):INDIRECT(AV29&amp;AV27),"Iya")</f>
        <v>1</v>
      </c>
      <c r="BB29" s="5">
        <f ca="1">COUNTIFS(INDIRECT(AV28&amp;AV26):INDIRECT(AV28&amp;AV27),AY29,INDIRECT(AV29&amp;AV26):INDIRECT(AV29&amp;AV27),"Tidak")</f>
        <v>0</v>
      </c>
      <c r="BC29" s="6">
        <v>0</v>
      </c>
      <c r="BD29" s="43">
        <f ca="1">BC27-(((AZ29/AZ27)*BC29)+((AZ30/AZ27)*BC30))</f>
        <v>0.17095059445466743</v>
      </c>
    </row>
    <row r="30" spans="41:57" x14ac:dyDescent="0.25">
      <c r="AV30" s="8" t="str">
        <f t="shared" si="13"/>
        <v>G</v>
      </c>
      <c r="AX30" s="5"/>
      <c r="AY30" s="9" t="str">
        <f ca="1">CONCATENATE("&gt;",INDIRECT(AV30&amp;2))</f>
        <v>&gt;3,105</v>
      </c>
      <c r="AZ30" s="5">
        <f ca="1">COUNTIF(INDIRECT(AV28&amp;AV26):INDIRECT(AV28&amp;AV27),AY30)</f>
        <v>4</v>
      </c>
      <c r="BA30" s="5">
        <f ca="1">COUNTIFS(INDIRECT(AV28&amp;AV26):INDIRECT(AV28&amp;AV27),AY30,INDIRECT(AV29&amp;AV26):INDIRECT(AV29&amp;AV27),"Iya")</f>
        <v>2</v>
      </c>
      <c r="BB30" s="5">
        <f ca="1">COUNTIFS(INDIRECT(AV28&amp;AV26):INDIRECT(AV28&amp;AV27),AY30,INDIRECT(AV29&amp;AV26):INDIRECT(AV29&amp;AV27),"Tidak")</f>
        <v>2</v>
      </c>
      <c r="BC30" s="6">
        <f t="shared" ref="BC30:BC33" ca="1" si="14">-(((BA30/AZ30)*IMLOG2(BA30/AZ30))+((BB30/AZ30)*IMLOG2(BB30/AZ30)))</f>
        <v>1</v>
      </c>
      <c r="BD30" s="43"/>
    </row>
    <row r="31" spans="41:57" x14ac:dyDescent="0.25">
      <c r="AV31" s="10">
        <f ca="1">MAX(BD29:BD50)</f>
        <v>0.17095059445466743</v>
      </c>
      <c r="AX31" s="5"/>
      <c r="AY31" s="5" t="str">
        <f ca="1">CONCATENATE("&lt;=",INDIRECT(AV30&amp;4))</f>
        <v>&lt;=3,33</v>
      </c>
      <c r="AZ31" s="5">
        <f ca="1">COUNTIF(INDIRECT(AV28&amp;AV26):INDIRECT(AV28&amp;AV27),AY31)</f>
        <v>3</v>
      </c>
      <c r="BA31" s="5">
        <f ca="1">COUNTIFS(INDIRECT(AV28&amp;AV26):INDIRECT(AV28&amp;AV27),AY31,INDIRECT(AV29&amp;AV26):INDIRECT(AV29&amp;AV27),"Iya")</f>
        <v>2</v>
      </c>
      <c r="BB31" s="5">
        <f ca="1">COUNTIFS(INDIRECT(AV28&amp;AV26):INDIRECT(AV28&amp;AV27),AY31,INDIRECT(AV29&amp;AV26):INDIRECT(AV29&amp;AV27),"Tidak")</f>
        <v>1</v>
      </c>
      <c r="BC31" s="6">
        <f t="shared" ca="1" si="14"/>
        <v>0.91829583405449056</v>
      </c>
      <c r="BD31" s="45">
        <f ca="1">BC27-(((AZ31/AZ27)*BC31)+((AZ32/AZ27)*BC32))</f>
        <v>1.9973094021973115E-2</v>
      </c>
    </row>
    <row r="32" spans="41:57" x14ac:dyDescent="0.25">
      <c r="AX32" s="5"/>
      <c r="AY32" s="5" t="str">
        <f ca="1">CONCATENATE("&gt;",INDIRECT(AV30&amp;4))</f>
        <v>&gt;3,33</v>
      </c>
      <c r="AZ32" s="5">
        <f ca="1">COUNTIF(INDIRECT(AV28&amp;AV26):INDIRECT(AV28&amp;AV27),AY32)</f>
        <v>2</v>
      </c>
      <c r="BA32" s="5">
        <f ca="1">COUNTIFS(INDIRECT(AV28&amp;AV26):INDIRECT(AV28&amp;AV27),AY32,INDIRECT(AV29&amp;AV26):INDIRECT(AV29&amp;AV27),"Iya")</f>
        <v>1</v>
      </c>
      <c r="BB32" s="5">
        <f ca="1">COUNTIFS(INDIRECT(AV28&amp;AV26):INDIRECT(AV28&amp;AV27),AY32,INDIRECT(AV29&amp;AV26):INDIRECT(AV29&amp;AV27),"Tidak")</f>
        <v>1</v>
      </c>
      <c r="BC32" s="6">
        <f t="shared" ca="1" si="14"/>
        <v>1</v>
      </c>
      <c r="BD32" s="45"/>
    </row>
    <row r="33" spans="46:56" x14ac:dyDescent="0.25">
      <c r="AX33" s="5"/>
      <c r="AY33" s="5" t="str">
        <f ca="1">CONCATENATE("&lt;=",INDIRECT(AV30&amp;6))</f>
        <v>&lt;=3,56</v>
      </c>
      <c r="AZ33" s="5">
        <f ca="1">COUNTIF(INDIRECT(AV28&amp;AV26):INDIRECT(AV28&amp;AV27),AY33)</f>
        <v>5</v>
      </c>
      <c r="BA33" s="5">
        <f ca="1">COUNTIFS(INDIRECT(AV28&amp;AV26):INDIRECT(AV28&amp;AV27),AY33,INDIRECT(AV29&amp;AV26):INDIRECT(AV29&amp;AV27),"Iya")</f>
        <v>3</v>
      </c>
      <c r="BB33" s="5">
        <f ca="1">COUNTIFS(INDIRECT(AV28&amp;AV26):INDIRECT(AV28&amp;AV27),AY33,INDIRECT(AV29&amp;AV26):INDIRECT(AV29&amp;AV27),"Tidak")</f>
        <v>2</v>
      </c>
      <c r="BC33" s="6">
        <f t="shared" ca="1" si="14"/>
        <v>0.97095059445466747</v>
      </c>
      <c r="BD33" s="45">
        <f ca="1">BC27-(((AZ33/AZ27)*BC33)+((AZ34/AZ27)*BC34))</f>
        <v>0</v>
      </c>
    </row>
    <row r="34" spans="46:56" x14ac:dyDescent="0.25">
      <c r="AX34" s="5"/>
      <c r="AY34" s="5" t="str">
        <f ca="1">CONCATENATE("&gt;",INDIRECT(AV30&amp;6))</f>
        <v>&gt;3,56</v>
      </c>
      <c r="AZ34" s="5">
        <f ca="1">COUNTIF(INDIRECT(AV28&amp;AV26):INDIRECT(AV28&amp;AV27),AY34)</f>
        <v>0</v>
      </c>
      <c r="BA34" s="5">
        <f ca="1">COUNTIFS(INDIRECT(AV28&amp;AV26):INDIRECT(AV28&amp;AV27),AY34,INDIRECT(AV29&amp;AV26):INDIRECT(AV29&amp;AV27),"Iya")</f>
        <v>0</v>
      </c>
      <c r="BB34" s="5">
        <f ca="1">COUNTIFS(INDIRECT(AV28&amp;AV26):INDIRECT(AV28&amp;AV27),AY34,INDIRECT(AV29&amp;AV26):INDIRECT(AV29&amp;AV27),"Tidak")</f>
        <v>0</v>
      </c>
      <c r="BC34" s="6">
        <v>0</v>
      </c>
      <c r="BD34" s="45"/>
    </row>
    <row r="35" spans="46:56" hidden="1" x14ac:dyDescent="0.25">
      <c r="AX35" s="5"/>
      <c r="AY35" s="5"/>
      <c r="AZ35" s="5"/>
      <c r="BA35" s="5"/>
      <c r="BB35" s="5"/>
      <c r="BC35" s="6"/>
      <c r="BD35" s="45"/>
    </row>
    <row r="36" spans="46:56" hidden="1" x14ac:dyDescent="0.25">
      <c r="AX36" s="5"/>
      <c r="AY36" s="5"/>
      <c r="AZ36" s="5"/>
      <c r="BA36" s="5"/>
      <c r="BB36" s="5"/>
      <c r="BC36" s="6"/>
      <c r="BD36" s="45"/>
    </row>
    <row r="37" spans="46:56" hidden="1" x14ac:dyDescent="0.25">
      <c r="AX37" s="5"/>
      <c r="AY37" s="5"/>
      <c r="AZ37" s="5"/>
      <c r="BA37" s="5"/>
      <c r="BB37" s="5"/>
      <c r="BC37" s="6"/>
      <c r="BD37" s="45"/>
    </row>
    <row r="38" spans="46:56" hidden="1" x14ac:dyDescent="0.25">
      <c r="AX38" s="5"/>
      <c r="AY38" s="5"/>
      <c r="AZ38" s="5"/>
      <c r="BA38" s="5"/>
      <c r="BB38" s="5"/>
      <c r="BC38" s="6"/>
      <c r="BD38" s="45"/>
    </row>
    <row r="39" spans="46:56" hidden="1" x14ac:dyDescent="0.25">
      <c r="AX39" s="5"/>
      <c r="AY39" s="5"/>
      <c r="AZ39" s="5"/>
      <c r="BA39" s="5"/>
      <c r="BB39" s="5"/>
      <c r="BC39" s="6"/>
      <c r="BD39" s="45"/>
    </row>
    <row r="40" spans="46:56" hidden="1" x14ac:dyDescent="0.25">
      <c r="AX40" s="5"/>
      <c r="AY40" s="5"/>
      <c r="AZ40" s="5"/>
      <c r="BA40" s="5"/>
      <c r="BB40" s="5"/>
      <c r="BC40" s="6"/>
      <c r="BD40" s="45"/>
    </row>
    <row r="41" spans="46:56" hidden="1" x14ac:dyDescent="0.25">
      <c r="AX41" s="5"/>
      <c r="AY41" s="5"/>
      <c r="AZ41" s="5"/>
      <c r="BA41" s="5"/>
      <c r="BB41" s="5"/>
      <c r="BC41" s="6"/>
      <c r="BD41" s="45"/>
    </row>
    <row r="42" spans="46:56" hidden="1" x14ac:dyDescent="0.25">
      <c r="AX42" s="5"/>
      <c r="AY42" s="5"/>
      <c r="AZ42" s="5"/>
      <c r="BA42" s="5"/>
      <c r="BB42" s="5"/>
      <c r="BC42" s="6"/>
      <c r="BD42" s="45"/>
    </row>
    <row r="43" spans="46:56" hidden="1" x14ac:dyDescent="0.25">
      <c r="AX43" s="5"/>
      <c r="AY43" s="14"/>
      <c r="AZ43" s="14"/>
      <c r="BA43" s="14"/>
      <c r="BB43" s="14"/>
      <c r="BC43" s="6"/>
      <c r="BD43" s="49"/>
    </row>
    <row r="44" spans="46:56" hidden="1" x14ac:dyDescent="0.25">
      <c r="AT44" s="5"/>
      <c r="AX44" s="5"/>
      <c r="AY44" s="14"/>
      <c r="AZ44" s="14"/>
      <c r="BA44" s="14"/>
      <c r="BB44" s="14"/>
      <c r="BC44" s="6"/>
      <c r="BD44" s="49"/>
    </row>
    <row r="45" spans="46:56" hidden="1" x14ac:dyDescent="0.25">
      <c r="AT45" s="5"/>
      <c r="AX45" s="5"/>
      <c r="AY45" s="5"/>
      <c r="AZ45" s="5"/>
      <c r="BA45" s="5"/>
      <c r="BB45" s="5"/>
      <c r="BC45" s="6"/>
      <c r="BD45" s="45"/>
    </row>
    <row r="46" spans="46:56" hidden="1" x14ac:dyDescent="0.25">
      <c r="AX46" s="5"/>
      <c r="AY46" s="5"/>
      <c r="AZ46" s="5"/>
      <c r="BA46" s="5"/>
      <c r="BB46" s="5"/>
      <c r="BC46" s="6"/>
      <c r="BD46" s="45"/>
    </row>
    <row r="47" spans="46:56" hidden="1" x14ac:dyDescent="0.25">
      <c r="AX47" s="5"/>
      <c r="AY47" s="5"/>
      <c r="AZ47" s="5"/>
      <c r="BA47" s="5"/>
      <c r="BB47" s="5"/>
      <c r="BC47" s="6"/>
      <c r="BD47" s="45"/>
    </row>
    <row r="48" spans="46:56" hidden="1" x14ac:dyDescent="0.25">
      <c r="AX48" s="5"/>
      <c r="AY48" s="5"/>
      <c r="AZ48" s="5"/>
      <c r="BA48" s="5"/>
      <c r="BB48" s="5"/>
      <c r="BC48" s="6"/>
      <c r="BD48" s="45"/>
    </row>
    <row r="49" spans="48:57" hidden="1" x14ac:dyDescent="0.25">
      <c r="AX49" s="5"/>
      <c r="AY49" s="5"/>
      <c r="AZ49" s="5"/>
      <c r="BA49" s="5"/>
      <c r="BB49" s="5"/>
      <c r="BC49" s="6"/>
      <c r="BD49" s="45"/>
    </row>
    <row r="50" spans="48:57" hidden="1" x14ac:dyDescent="0.25">
      <c r="AX50" s="5"/>
      <c r="AY50" s="5"/>
      <c r="AZ50" s="5"/>
      <c r="BA50" s="5"/>
      <c r="BB50" s="5"/>
      <c r="BC50" s="6"/>
      <c r="BD50" s="45"/>
    </row>
    <row r="51" spans="48:57" x14ac:dyDescent="0.25">
      <c r="AV51" s="8">
        <f>AV26</f>
        <v>2</v>
      </c>
      <c r="AW51" s="3" t="s">
        <v>37</v>
      </c>
      <c r="AX51" s="3"/>
      <c r="AY51" s="3"/>
      <c r="AZ51" s="3" t="s">
        <v>16</v>
      </c>
      <c r="BA51" s="3" t="s">
        <v>17</v>
      </c>
      <c r="BB51" s="3" t="s">
        <v>18</v>
      </c>
      <c r="BC51" s="3" t="s">
        <v>19</v>
      </c>
      <c r="BD51" s="3" t="s">
        <v>20</v>
      </c>
    </row>
    <row r="52" spans="48:57" x14ac:dyDescent="0.25">
      <c r="AV52" s="8">
        <f>AV27</f>
        <v>8</v>
      </c>
      <c r="AW52">
        <f>AW27+1</f>
        <v>3</v>
      </c>
      <c r="AX52" s="5" t="s">
        <v>21</v>
      </c>
      <c r="AY52" s="5"/>
      <c r="AZ52" s="5">
        <f ca="1">COUNTA(INDIRECT(AV53&amp;AV51):INDIRECT(AV53&amp;AV52))</f>
        <v>5</v>
      </c>
      <c r="BA52" s="5">
        <f ca="1">COUNTIF(INDIRECT(AV54&amp;AV51):INDIRECT(AV54&amp;AV52),"Iya")</f>
        <v>3</v>
      </c>
      <c r="BB52" s="5">
        <f ca="1">COUNTIF(INDIRECT(AV54&amp;AV51):INDIRECT(AV54&amp;AV52),"Tidak")</f>
        <v>2</v>
      </c>
      <c r="BC52" s="6">
        <f ca="1">-(((BA52/AZ52)*IMLOG2(BA52/AZ52))+((BB52/AZ52)*IMLOG2(BB52/AZ52)))</f>
        <v>0.97095059445466747</v>
      </c>
      <c r="BD52" s="5"/>
    </row>
    <row r="53" spans="48:57" x14ac:dyDescent="0.25">
      <c r="AV53" s="8" t="str">
        <f>CHAR(CODE(AV28)+4)</f>
        <v>I</v>
      </c>
      <c r="AX53" s="9" t="str">
        <f ca="1">INDIRECT(AV53&amp;1)</f>
        <v>NR3</v>
      </c>
      <c r="AY53" s="5"/>
      <c r="AZ53" s="5"/>
      <c r="BA53" s="5"/>
      <c r="BB53" s="5"/>
      <c r="BC53" s="6"/>
      <c r="BD53" s="6"/>
    </row>
    <row r="54" spans="48:57" x14ac:dyDescent="0.25">
      <c r="AV54" s="8" t="str">
        <f t="shared" ref="AV54:AV55" si="15">CHAR(CODE(AV29)+4)</f>
        <v>J</v>
      </c>
      <c r="AX54" s="5"/>
      <c r="AY54" s="9" t="str">
        <f ca="1">CONCATENATE("&lt;=",INDIRECT(AV55&amp;2))</f>
        <v>&lt;=2,61</v>
      </c>
      <c r="AZ54" s="5">
        <f ca="1">COUNTIF(INDIRECT(AV53&amp;AV51):INDIRECT(AV53&amp;AV52),AY54)</f>
        <v>1</v>
      </c>
      <c r="BA54" s="5">
        <f ca="1">COUNTIFS(INDIRECT(AV53&amp;AV51):INDIRECT(AV53&amp;AV52),AY54,INDIRECT(AV54&amp;AV51):INDIRECT(AV54&amp;AV52),"Iya")</f>
        <v>1</v>
      </c>
      <c r="BB54" s="5">
        <f ca="1">COUNTIFS(INDIRECT(AV53&amp;AV51):INDIRECT(AV53&amp;AV52),AY54,INDIRECT(AV54&amp;AV51):INDIRECT(AV54&amp;AV52),"Tidak")</f>
        <v>0</v>
      </c>
      <c r="BC54" s="6">
        <v>0</v>
      </c>
      <c r="BD54" s="43">
        <f ca="1">BC52-(((AZ54/AZ52)*BC54)+((AZ55/AZ52)*BC55))</f>
        <v>0.17095059445466743</v>
      </c>
    </row>
    <row r="55" spans="48:57" x14ac:dyDescent="0.25">
      <c r="AV55" s="8" t="str">
        <f t="shared" si="15"/>
        <v>K</v>
      </c>
      <c r="AX55" s="5"/>
      <c r="AY55" s="9" t="str">
        <f ca="1">CONCATENATE("&gt;",INDIRECT(AV55&amp;2))</f>
        <v>&gt;2,61</v>
      </c>
      <c r="AZ55" s="5">
        <f ca="1">COUNTIF(INDIRECT(AV53&amp;AV51):INDIRECT(AV53&amp;AV52),AY55)</f>
        <v>4</v>
      </c>
      <c r="BA55" s="5">
        <f ca="1">COUNTIFS(INDIRECT(AV53&amp;AV51):INDIRECT(AV53&amp;AV52),AY55,INDIRECT(AV54&amp;AV51):INDIRECT(AV54&amp;AV52),"Iya")</f>
        <v>2</v>
      </c>
      <c r="BB55" s="5">
        <f ca="1">COUNTIFS(INDIRECT(AV53&amp;AV51):INDIRECT(AV53&amp;AV52),AY55,INDIRECT(AV54&amp;AV51):INDIRECT(AV54&amp;AV52),"Tidak")</f>
        <v>2</v>
      </c>
      <c r="BC55" s="6">
        <f t="shared" ref="BC55:BC58" ca="1" si="16">-(((BA55/AZ55)*IMLOG2(BA55/AZ55))+((BB55/AZ55)*IMLOG2(BB55/AZ55)))</f>
        <v>1</v>
      </c>
      <c r="BD55" s="43"/>
    </row>
    <row r="56" spans="48:57" x14ac:dyDescent="0.25">
      <c r="AV56" s="10">
        <f ca="1">MAX(BD54:BD75)</f>
        <v>0.17095059445466743</v>
      </c>
      <c r="AX56" s="5"/>
      <c r="AY56" s="5" t="str">
        <f ca="1">CONCATENATE("&lt;=",INDIRECT(AV55&amp;4))</f>
        <v>&lt;=3,69</v>
      </c>
      <c r="AZ56" s="5">
        <f ca="1">COUNTIF(INDIRECT(AV53&amp;AV51):INDIRECT(AV53&amp;AV52),AY56)</f>
        <v>3</v>
      </c>
      <c r="BA56" s="5">
        <f ca="1">COUNTIFS(INDIRECT(AV53&amp;AV51):INDIRECT(AV53&amp;AV52),AY56,INDIRECT(AV54&amp;AV51):INDIRECT(AV54&amp;AV52),"Iya")</f>
        <v>2</v>
      </c>
      <c r="BB56" s="5">
        <f ca="1">COUNTIFS(INDIRECT(AV53&amp;AV51):INDIRECT(AV53&amp;AV52),AY56,INDIRECT(AV54&amp;AV51):INDIRECT(AV54&amp;AV52),"Tidak")</f>
        <v>1</v>
      </c>
      <c r="BC56" s="6">
        <f t="shared" ca="1" si="16"/>
        <v>0.91829583405449056</v>
      </c>
      <c r="BD56" s="45">
        <f ca="1">BC52-(((AZ56/AZ52)*BC56)+((AZ57/AZ52)*BC57))</f>
        <v>1.9973094021973115E-2</v>
      </c>
    </row>
    <row r="57" spans="48:57" x14ac:dyDescent="0.25">
      <c r="AX57" s="5"/>
      <c r="AY57" s="5" t="str">
        <f ca="1">CONCATENATE("&gt;",INDIRECT(AV55&amp;4))</f>
        <v>&gt;3,69</v>
      </c>
      <c r="AZ57" s="5">
        <f ca="1">COUNTIF(INDIRECT(AV53&amp;AV51):INDIRECT(AV53&amp;AV52),AY57)</f>
        <v>2</v>
      </c>
      <c r="BA57" s="5">
        <f ca="1">COUNTIFS(INDIRECT(AV53&amp;AV51):INDIRECT(AV53&amp;AV52),AY57,INDIRECT(AV54&amp;AV51):INDIRECT(AV54&amp;AV52),"Iya")</f>
        <v>1</v>
      </c>
      <c r="BB57" s="5">
        <f ca="1">COUNTIFS(INDIRECT(AV53&amp;AV51):INDIRECT(AV53&amp;AV52),AY57,INDIRECT(AV54&amp;AV51):INDIRECT(AV54&amp;AV52),"Tidak")</f>
        <v>1</v>
      </c>
      <c r="BC57" s="6">
        <f t="shared" ca="1" si="16"/>
        <v>1</v>
      </c>
      <c r="BD57" s="45"/>
    </row>
    <row r="58" spans="48:57" x14ac:dyDescent="0.25">
      <c r="AX58" s="5"/>
      <c r="AY58" s="5" t="str">
        <f ca="1">CONCATENATE("&lt;=",INDIRECT(AV55&amp;6))</f>
        <v>&lt;=3,8</v>
      </c>
      <c r="AZ58" s="5">
        <f ca="1">COUNTIF(INDIRECT(AV53&amp;AV51):INDIRECT(AV53&amp;AV52),AY58)</f>
        <v>5</v>
      </c>
      <c r="BA58" s="5">
        <f ca="1">COUNTIFS(INDIRECT(AV53&amp;AV51):INDIRECT(AV53&amp;AV52),AY58,INDIRECT(AV54&amp;AV51):INDIRECT(AV54&amp;AV52),"Iya")</f>
        <v>3</v>
      </c>
      <c r="BB58" s="5">
        <f ca="1">COUNTIFS(INDIRECT(AV53&amp;AV51):INDIRECT(AV53&amp;AV52),AY58,INDIRECT(AV54&amp;AV51):INDIRECT(AV54&amp;AV52),"Tidak")</f>
        <v>2</v>
      </c>
      <c r="BC58" s="6">
        <f t="shared" ca="1" si="16"/>
        <v>0.97095059445466747</v>
      </c>
      <c r="BD58" s="45">
        <f ca="1">BC52-(((AZ58/AZ52)*BC58)+((AZ59/AZ52)*BC59))</f>
        <v>0</v>
      </c>
      <c r="BE58" s="37"/>
    </row>
    <row r="59" spans="48:57" x14ac:dyDescent="0.25">
      <c r="AX59" s="5"/>
      <c r="AY59" s="5" t="str">
        <f ca="1">CONCATENATE("&gt;",INDIRECT(AV55&amp;6))</f>
        <v>&gt;3,8</v>
      </c>
      <c r="AZ59" s="5">
        <f ca="1">COUNTIF(INDIRECT(AV53&amp;AV51):INDIRECT(AV53&amp;AV52),AY59)</f>
        <v>0</v>
      </c>
      <c r="BA59" s="5">
        <f ca="1">COUNTIFS(INDIRECT(AV53&amp;AV51):INDIRECT(AV53&amp;AV52),AY59,INDIRECT(AV54&amp;AV51):INDIRECT(AV54&amp;AV52),"Iya")</f>
        <v>0</v>
      </c>
      <c r="BB59" s="5">
        <f ca="1">COUNTIFS(INDIRECT(AV53&amp;AV51):INDIRECT(AV53&amp;AV52),AY59,INDIRECT(AV54&amp;AV51):INDIRECT(AV54&amp;AV52),"Tidak")</f>
        <v>0</v>
      </c>
      <c r="BC59" s="6">
        <v>0</v>
      </c>
      <c r="BD59" s="45"/>
      <c r="BE59" s="37"/>
    </row>
    <row r="60" spans="48:57" hidden="1" x14ac:dyDescent="0.25">
      <c r="AX60" s="5"/>
      <c r="AY60" s="5"/>
      <c r="AZ60" s="5"/>
      <c r="BA60" s="5"/>
      <c r="BB60" s="5"/>
      <c r="BC60" s="6"/>
      <c r="BD60" s="45"/>
    </row>
    <row r="61" spans="48:57" hidden="1" x14ac:dyDescent="0.25">
      <c r="AX61" s="5"/>
      <c r="AY61" s="5"/>
      <c r="AZ61" s="5"/>
      <c r="BA61" s="5"/>
      <c r="BB61" s="5"/>
      <c r="BC61" s="6"/>
      <c r="BD61" s="45"/>
    </row>
    <row r="62" spans="48:57" hidden="1" x14ac:dyDescent="0.25">
      <c r="AX62" s="5"/>
      <c r="AY62" s="5"/>
      <c r="AZ62" s="5"/>
      <c r="BA62" s="5"/>
      <c r="BB62" s="5"/>
      <c r="BC62" s="6"/>
      <c r="BD62" s="45"/>
    </row>
    <row r="63" spans="48:57" hidden="1" x14ac:dyDescent="0.25">
      <c r="AX63" s="5"/>
      <c r="AY63" s="5"/>
      <c r="AZ63" s="5"/>
      <c r="BA63" s="5"/>
      <c r="BB63" s="5"/>
      <c r="BC63" s="6"/>
      <c r="BD63" s="45"/>
    </row>
    <row r="64" spans="48:57" hidden="1" x14ac:dyDescent="0.25">
      <c r="AX64" s="5"/>
      <c r="AY64" s="9"/>
      <c r="AZ64" s="5"/>
      <c r="BA64" s="5"/>
      <c r="BB64" s="5"/>
      <c r="BC64" s="6"/>
      <c r="BD64" s="43"/>
    </row>
    <row r="65" spans="48:56" hidden="1" x14ac:dyDescent="0.25">
      <c r="AX65" s="5"/>
      <c r="AY65" s="9"/>
      <c r="AZ65" s="5"/>
      <c r="BA65" s="5"/>
      <c r="BB65" s="5"/>
      <c r="BC65" s="6"/>
      <c r="BD65" s="43"/>
    </row>
    <row r="66" spans="48:56" hidden="1" x14ac:dyDescent="0.25">
      <c r="AX66" s="5"/>
      <c r="AY66" s="5"/>
      <c r="AZ66" s="5"/>
      <c r="BA66" s="5"/>
      <c r="BB66" s="5"/>
      <c r="BC66" s="6"/>
      <c r="BD66" s="45"/>
    </row>
    <row r="67" spans="48:56" hidden="1" x14ac:dyDescent="0.25">
      <c r="AX67" s="5"/>
      <c r="AY67" s="5"/>
      <c r="AZ67" s="5"/>
      <c r="BA67" s="5"/>
      <c r="BB67" s="5"/>
      <c r="BC67" s="6"/>
      <c r="BD67" s="45"/>
    </row>
    <row r="68" spans="48:56" hidden="1" x14ac:dyDescent="0.25">
      <c r="AX68" s="5"/>
      <c r="AY68" s="14"/>
      <c r="AZ68" s="14"/>
      <c r="BA68" s="14"/>
      <c r="BB68" s="14"/>
      <c r="BC68" s="6"/>
      <c r="BD68" s="49"/>
    </row>
    <row r="69" spans="48:56" hidden="1" x14ac:dyDescent="0.25">
      <c r="AX69" s="5"/>
      <c r="AY69" s="14"/>
      <c r="AZ69" s="14"/>
      <c r="BA69" s="14"/>
      <c r="BB69" s="14"/>
      <c r="BC69" s="6"/>
      <c r="BD69" s="49"/>
    </row>
    <row r="70" spans="48:56" hidden="1" x14ac:dyDescent="0.25">
      <c r="AX70" s="5"/>
      <c r="AY70" s="5"/>
      <c r="AZ70" s="5"/>
      <c r="BA70" s="5"/>
      <c r="BB70" s="5"/>
      <c r="BC70" s="6"/>
      <c r="BD70" s="45"/>
    </row>
    <row r="71" spans="48:56" hidden="1" x14ac:dyDescent="0.25">
      <c r="AX71" s="5"/>
      <c r="AY71" s="5"/>
      <c r="AZ71" s="5"/>
      <c r="BA71" s="5"/>
      <c r="BB71" s="5"/>
      <c r="BC71" s="6"/>
      <c r="BD71" s="45"/>
    </row>
    <row r="72" spans="48:56" hidden="1" x14ac:dyDescent="0.25">
      <c r="AX72" s="5"/>
      <c r="AY72" s="5"/>
      <c r="AZ72" s="5"/>
      <c r="BA72" s="5"/>
      <c r="BB72" s="5"/>
      <c r="BC72" s="6"/>
      <c r="BD72" s="45"/>
    </row>
    <row r="73" spans="48:56" hidden="1" x14ac:dyDescent="0.25">
      <c r="AX73" s="5"/>
      <c r="AY73" s="5"/>
      <c r="AZ73" s="5"/>
      <c r="BA73" s="5"/>
      <c r="BB73" s="5"/>
      <c r="BC73" s="6"/>
      <c r="BD73" s="45"/>
    </row>
    <row r="74" spans="48:56" hidden="1" x14ac:dyDescent="0.25">
      <c r="AX74" s="5"/>
      <c r="AY74" s="5"/>
      <c r="AZ74" s="5"/>
      <c r="BA74" s="5"/>
      <c r="BB74" s="5"/>
      <c r="BC74" s="6"/>
      <c r="BD74" s="45"/>
    </row>
    <row r="75" spans="48:56" hidden="1" x14ac:dyDescent="0.25">
      <c r="AX75" s="5"/>
      <c r="AY75" s="5"/>
      <c r="AZ75" s="5"/>
      <c r="BA75" s="5"/>
      <c r="BB75" s="5"/>
      <c r="BC75" s="6"/>
      <c r="BD75" s="45"/>
    </row>
    <row r="76" spans="48:56" x14ac:dyDescent="0.25">
      <c r="AV76" s="8">
        <f>AV51</f>
        <v>2</v>
      </c>
      <c r="AW76" s="3" t="s">
        <v>37</v>
      </c>
      <c r="AX76" s="3"/>
      <c r="AY76" s="3"/>
      <c r="AZ76" s="3" t="s">
        <v>16</v>
      </c>
      <c r="BA76" s="3" t="s">
        <v>17</v>
      </c>
      <c r="BB76" s="3" t="s">
        <v>18</v>
      </c>
      <c r="BC76" s="3" t="s">
        <v>19</v>
      </c>
      <c r="BD76" s="3" t="s">
        <v>20</v>
      </c>
    </row>
    <row r="77" spans="48:56" x14ac:dyDescent="0.25">
      <c r="AV77" s="8">
        <f>AV52</f>
        <v>8</v>
      </c>
      <c r="AW77">
        <f>AW52+1</f>
        <v>4</v>
      </c>
      <c r="AX77" s="5" t="s">
        <v>21</v>
      </c>
      <c r="AY77" s="5"/>
      <c r="AZ77" s="5">
        <f ca="1">COUNTA(INDIRECT(AV78&amp;AV76):INDIRECT(AV78&amp;AV77))</f>
        <v>5</v>
      </c>
      <c r="BA77" s="5">
        <f ca="1">COUNTIF(INDIRECT(AV79&amp;AV76):INDIRECT(AV79&amp;AV77),"Iya")</f>
        <v>3</v>
      </c>
      <c r="BB77" s="5">
        <f ca="1">COUNTIF(INDIRECT(AV79&amp;AV76):INDIRECT(AV79&amp;AV77),"Tidak")</f>
        <v>2</v>
      </c>
      <c r="BC77" s="6">
        <f ca="1">-(((BA77/AZ77)*IMLOG2(BA77/AZ77))+((BB77/AZ77)*IMLOG2(BB77/AZ77)))</f>
        <v>0.97095059445466747</v>
      </c>
      <c r="BD77" s="5"/>
    </row>
    <row r="78" spans="48:56" x14ac:dyDescent="0.25">
      <c r="AV78" s="8" t="str">
        <f>CHAR(CODE(AV53)+4)</f>
        <v>M</v>
      </c>
      <c r="AX78" s="9" t="str">
        <f ca="1">INDIRECT(AV78&amp;1)</f>
        <v>NR4</v>
      </c>
      <c r="AY78" s="5"/>
      <c r="AZ78" s="5"/>
      <c r="BA78" s="5"/>
      <c r="BB78" s="5"/>
      <c r="BC78" s="6"/>
      <c r="BD78" s="6"/>
    </row>
    <row r="79" spans="48:56" x14ac:dyDescent="0.25">
      <c r="AV79" s="8" t="str">
        <f t="shared" ref="AV79:AV80" si="17">CHAR(CODE(AV54)+4)</f>
        <v>N</v>
      </c>
      <c r="AX79" s="5"/>
      <c r="AY79" s="9" t="str">
        <f ca="1">CONCATENATE("&lt;=",INDIRECT(AV80&amp;2))</f>
        <v>&lt;=2,21</v>
      </c>
      <c r="AZ79" s="5">
        <f ca="1">COUNTIF(INDIRECT(AV78&amp;AV76):INDIRECT(AV78&amp;AV77),AY79)</f>
        <v>1</v>
      </c>
      <c r="BA79" s="5">
        <f ca="1">COUNTIFS(INDIRECT(AV78&amp;AV76):INDIRECT(AV78&amp;AV77),AY79,INDIRECT(AV79&amp;AV76):INDIRECT(AV79&amp;AV77),"Iya")</f>
        <v>1</v>
      </c>
      <c r="BB79" s="5">
        <f ca="1">COUNTIFS(INDIRECT(AV78&amp;AV76):INDIRECT(AV78&amp;AV77),AY79,INDIRECT(AV79&amp;AV76):INDIRECT(AV79&amp;AV77),"Tidak")</f>
        <v>0</v>
      </c>
      <c r="BC79" s="6">
        <v>0</v>
      </c>
      <c r="BD79" s="43">
        <f ca="1">BC77-(((AZ79/AZ77)*BC79)+((AZ80/AZ77)*BC80))</f>
        <v>0.17095059445466743</v>
      </c>
    </row>
    <row r="80" spans="48:56" x14ac:dyDescent="0.25">
      <c r="AV80" s="8" t="str">
        <f t="shared" si="17"/>
        <v>O</v>
      </c>
      <c r="AX80" s="5"/>
      <c r="AY80" s="9" t="str">
        <f ca="1">CONCATENATE("&gt;",INDIRECT(AV80&amp;2))</f>
        <v>&gt;2,21</v>
      </c>
      <c r="AZ80" s="5">
        <f ca="1">COUNTIF(INDIRECT(AV78&amp;AV76):INDIRECT(AV78&amp;AV77),AY80)</f>
        <v>4</v>
      </c>
      <c r="BA80" s="5">
        <f ca="1">COUNTIFS(INDIRECT(AV78&amp;AV76):INDIRECT(AV78&amp;AV77),AY80,INDIRECT(AV79&amp;AV76):INDIRECT(AV79&amp;AV77),"Iya")</f>
        <v>2</v>
      </c>
      <c r="BB80" s="5">
        <f ca="1">COUNTIFS(INDIRECT(AV78&amp;AV76):INDIRECT(AV78&amp;AV77),AY80,INDIRECT(AV79&amp;AV76):INDIRECT(AV79&amp;AV77),"Tidak")</f>
        <v>2</v>
      </c>
      <c r="BC80" s="6">
        <f t="shared" ref="BC80:BC83" ca="1" si="18">-(((BA80/AZ80)*IMLOG2(BA80/AZ80))+((BB80/AZ80)*IMLOG2(BB80/AZ80)))</f>
        <v>1</v>
      </c>
      <c r="BD80" s="43"/>
    </row>
    <row r="81" spans="48:56" x14ac:dyDescent="0.25">
      <c r="AV81" s="10">
        <f ca="1">MAX(BD79:BD100)</f>
        <v>0.17095059445466743</v>
      </c>
      <c r="AX81" s="5"/>
      <c r="AY81" s="5" t="str">
        <f ca="1">CONCATENATE("&lt;=",INDIRECT(AV80&amp;4))</f>
        <v>&lt;=3,46</v>
      </c>
      <c r="AZ81" s="5">
        <f ca="1">COUNTIF(INDIRECT(AV78&amp;AV76):INDIRECT(AV78&amp;AV77),AY81)</f>
        <v>3</v>
      </c>
      <c r="BA81" s="5">
        <f ca="1">COUNTIFS(INDIRECT(AV78&amp;AV76):INDIRECT(AV78&amp;AV77),AY81,INDIRECT(AV79&amp;AV76):INDIRECT(AV79&amp;AV77),"Iya")</f>
        <v>2</v>
      </c>
      <c r="BB81" s="5">
        <f ca="1">COUNTIFS(INDIRECT(AV78&amp;AV76):INDIRECT(AV78&amp;AV77),AY81,INDIRECT(AV79&amp;AV76):INDIRECT(AV79&amp;AV77),"Tidak")</f>
        <v>1</v>
      </c>
      <c r="BC81" s="6">
        <f t="shared" ca="1" si="18"/>
        <v>0.91829583405449056</v>
      </c>
      <c r="BD81" s="45">
        <f ca="1">BC77-(((AZ81/AZ77)*BC81)+((AZ82/AZ77)*BC82))</f>
        <v>1.9973094021973115E-2</v>
      </c>
    </row>
    <row r="82" spans="48:56" x14ac:dyDescent="0.25">
      <c r="AX82" s="5"/>
      <c r="AY82" s="5" t="str">
        <f ca="1">CONCATENATE("&gt;",INDIRECT(AV80&amp;4))</f>
        <v>&gt;3,46</v>
      </c>
      <c r="AZ82" s="5">
        <f ca="1">COUNTIF(INDIRECT(AV78&amp;AV76):INDIRECT(AV78&amp;AV77),AY82)</f>
        <v>2</v>
      </c>
      <c r="BA82" s="5">
        <f ca="1">COUNTIFS(INDIRECT(AV78&amp;AV76):INDIRECT(AV78&amp;AV77),AY82,INDIRECT(AV79&amp;AV76):INDIRECT(AV79&amp;AV77),"Iya")</f>
        <v>1</v>
      </c>
      <c r="BB82" s="5">
        <f ca="1">COUNTIFS(INDIRECT(AV78&amp;AV76):INDIRECT(AV78&amp;AV77),AY82,INDIRECT(AV79&amp;AV76):INDIRECT(AV79&amp;AV77),"Tidak")</f>
        <v>1</v>
      </c>
      <c r="BC82" s="6">
        <f t="shared" ca="1" si="18"/>
        <v>1</v>
      </c>
      <c r="BD82" s="45"/>
    </row>
    <row r="83" spans="48:56" x14ac:dyDescent="0.25">
      <c r="AX83" s="5"/>
      <c r="AY83" s="5" t="str">
        <f ca="1">CONCATENATE("&lt;=",INDIRECT(AV80&amp;6))</f>
        <v>&lt;=3,8</v>
      </c>
      <c r="AZ83" s="5">
        <f ca="1">COUNTIF(INDIRECT(AV78&amp;AV76):INDIRECT(AV78&amp;AV77),AY83)</f>
        <v>5</v>
      </c>
      <c r="BA83" s="5">
        <f ca="1">COUNTIFS(INDIRECT(AV78&amp;AV76):INDIRECT(AV78&amp;AV77),AY83,INDIRECT(AV79&amp;AV76):INDIRECT(AV79&amp;AV77),"Iya")</f>
        <v>3</v>
      </c>
      <c r="BB83" s="5">
        <f ca="1">COUNTIFS(INDIRECT(AV78&amp;AV76):INDIRECT(AV78&amp;AV77),AY83,INDIRECT(AV79&amp;AV76):INDIRECT(AV79&amp;AV77),"Tidak")</f>
        <v>2</v>
      </c>
      <c r="BC83" s="6">
        <f t="shared" ca="1" si="18"/>
        <v>0.97095059445466747</v>
      </c>
      <c r="BD83" s="45">
        <f ca="1">BC77-(((AZ83/AZ77)*BC83)+((AZ84/AZ77)*BC84))</f>
        <v>0</v>
      </c>
    </row>
    <row r="84" spans="48:56" x14ac:dyDescent="0.25">
      <c r="AX84" s="5"/>
      <c r="AY84" s="5" t="str">
        <f ca="1">CONCATENATE("&gt;",INDIRECT(AV80&amp;6))</f>
        <v>&gt;3,8</v>
      </c>
      <c r="AZ84" s="5">
        <f ca="1">COUNTIF(INDIRECT(AV78&amp;AV76):INDIRECT(AV78&amp;AV77),AY84)</f>
        <v>0</v>
      </c>
      <c r="BA84" s="5">
        <f ca="1">COUNTIFS(INDIRECT(AV78&amp;AV76):INDIRECT(AV78&amp;AV77),AY84,INDIRECT(AV79&amp;AV76):INDIRECT(AV79&amp;AV77),"Iya")</f>
        <v>0</v>
      </c>
      <c r="BB84" s="5">
        <f ca="1">COUNTIFS(INDIRECT(AV78&amp;AV76):INDIRECT(AV78&amp;AV77),AY84,INDIRECT(AV79&amp;AV76):INDIRECT(AV79&amp;AV77),"Tidak")</f>
        <v>0</v>
      </c>
      <c r="BC84" s="6">
        <v>0</v>
      </c>
      <c r="BD84" s="45"/>
    </row>
    <row r="85" spans="48:56" hidden="1" x14ac:dyDescent="0.25">
      <c r="AX85" s="5"/>
      <c r="AY85" s="5"/>
      <c r="AZ85" s="5"/>
      <c r="BA85" s="5"/>
      <c r="BB85" s="5"/>
      <c r="BC85" s="6"/>
      <c r="BD85" s="45"/>
    </row>
    <row r="86" spans="48:56" hidden="1" x14ac:dyDescent="0.25">
      <c r="AX86" s="5"/>
      <c r="AY86" s="5"/>
      <c r="AZ86" s="5"/>
      <c r="BA86" s="5"/>
      <c r="BB86" s="5"/>
      <c r="BC86" s="6"/>
      <c r="BD86" s="45"/>
    </row>
    <row r="87" spans="48:56" hidden="1" x14ac:dyDescent="0.25">
      <c r="AX87" s="5"/>
      <c r="AY87" s="5"/>
      <c r="AZ87" s="5"/>
      <c r="BA87" s="5"/>
      <c r="BB87" s="5"/>
      <c r="BC87" s="6"/>
      <c r="BD87" s="45"/>
    </row>
    <row r="88" spans="48:56" hidden="1" x14ac:dyDescent="0.25">
      <c r="AX88" s="5"/>
      <c r="AY88" s="5"/>
      <c r="AZ88" s="5"/>
      <c r="BA88" s="5"/>
      <c r="BB88" s="5"/>
      <c r="BC88" s="6"/>
      <c r="BD88" s="45"/>
    </row>
    <row r="89" spans="48:56" hidden="1" x14ac:dyDescent="0.25">
      <c r="AX89" s="5"/>
      <c r="AY89" s="5"/>
      <c r="AZ89" s="5"/>
      <c r="BA89" s="5"/>
      <c r="BB89" s="5"/>
      <c r="BC89" s="6"/>
      <c r="BD89" s="45"/>
    </row>
    <row r="90" spans="48:56" hidden="1" x14ac:dyDescent="0.25">
      <c r="AX90" s="5"/>
      <c r="AY90" s="5"/>
      <c r="AZ90" s="5"/>
      <c r="BA90" s="5"/>
      <c r="BB90" s="5"/>
      <c r="BC90" s="6"/>
      <c r="BD90" s="45"/>
    </row>
    <row r="91" spans="48:56" hidden="1" x14ac:dyDescent="0.25">
      <c r="AX91" s="5"/>
      <c r="AY91" s="9"/>
      <c r="AZ91" s="5"/>
      <c r="BA91" s="5"/>
      <c r="BB91" s="5"/>
      <c r="BC91" s="6"/>
      <c r="BD91" s="43"/>
    </row>
    <row r="92" spans="48:56" hidden="1" x14ac:dyDescent="0.25">
      <c r="AX92" s="5"/>
      <c r="AY92" s="9"/>
      <c r="AZ92" s="5"/>
      <c r="BA92" s="5"/>
      <c r="BB92" s="5"/>
      <c r="BC92" s="6"/>
      <c r="BD92" s="43"/>
    </row>
    <row r="93" spans="48:56" hidden="1" x14ac:dyDescent="0.25">
      <c r="AX93" s="5"/>
      <c r="AY93" s="14"/>
      <c r="AZ93" s="14"/>
      <c r="BA93" s="14"/>
      <c r="BB93" s="14"/>
      <c r="BC93" s="6"/>
      <c r="BD93" s="49"/>
    </row>
    <row r="94" spans="48:56" hidden="1" x14ac:dyDescent="0.25">
      <c r="AX94" s="5"/>
      <c r="AY94" s="14"/>
      <c r="AZ94" s="14"/>
      <c r="BA94" s="14"/>
      <c r="BB94" s="14"/>
      <c r="BC94" s="6"/>
      <c r="BD94" s="49"/>
    </row>
    <row r="95" spans="48:56" hidden="1" x14ac:dyDescent="0.25">
      <c r="AX95" s="5"/>
      <c r="AY95" s="5"/>
      <c r="AZ95" s="5"/>
      <c r="BA95" s="5"/>
      <c r="BB95" s="5"/>
      <c r="BC95" s="6"/>
      <c r="BD95" s="45"/>
    </row>
    <row r="96" spans="48:56" hidden="1" x14ac:dyDescent="0.25">
      <c r="AX96" s="5"/>
      <c r="AY96" s="5"/>
      <c r="AZ96" s="5"/>
      <c r="BA96" s="5"/>
      <c r="BB96" s="5"/>
      <c r="BC96" s="6"/>
      <c r="BD96" s="45"/>
    </row>
    <row r="97" spans="48:56" hidden="1" x14ac:dyDescent="0.25">
      <c r="AX97" s="5"/>
      <c r="AY97" s="5"/>
      <c r="AZ97" s="5"/>
      <c r="BA97" s="5"/>
      <c r="BB97" s="5"/>
      <c r="BC97" s="6"/>
      <c r="BD97" s="45"/>
    </row>
    <row r="98" spans="48:56" hidden="1" x14ac:dyDescent="0.25">
      <c r="AX98" s="5"/>
      <c r="AY98" s="5"/>
      <c r="AZ98" s="5"/>
      <c r="BA98" s="5"/>
      <c r="BB98" s="5"/>
      <c r="BC98" s="6"/>
      <c r="BD98" s="45"/>
    </row>
    <row r="99" spans="48:56" hidden="1" x14ac:dyDescent="0.25">
      <c r="AX99" s="5"/>
      <c r="AY99" s="5"/>
      <c r="AZ99" s="5"/>
      <c r="BA99" s="5"/>
      <c r="BB99" s="5"/>
      <c r="BC99" s="6"/>
      <c r="BD99" s="45"/>
    </row>
    <row r="100" spans="48:56" hidden="1" x14ac:dyDescent="0.25">
      <c r="AX100" s="5"/>
      <c r="AY100" s="5"/>
      <c r="AZ100" s="5"/>
      <c r="BA100" s="5"/>
      <c r="BB100" s="5"/>
      <c r="BC100" s="6"/>
      <c r="BD100" s="45"/>
    </row>
    <row r="101" spans="48:56" x14ac:dyDescent="0.25">
      <c r="AV101" s="8">
        <f>AV76</f>
        <v>2</v>
      </c>
      <c r="AW101" s="3" t="s">
        <v>37</v>
      </c>
      <c r="AX101" s="3"/>
      <c r="AY101" s="3"/>
      <c r="AZ101" s="3" t="s">
        <v>16</v>
      </c>
      <c r="BA101" s="3" t="s">
        <v>17</v>
      </c>
      <c r="BB101" s="3" t="s">
        <v>18</v>
      </c>
      <c r="BC101" s="3" t="s">
        <v>19</v>
      </c>
      <c r="BD101" s="3" t="s">
        <v>20</v>
      </c>
    </row>
    <row r="102" spans="48:56" x14ac:dyDescent="0.25">
      <c r="AV102" s="8">
        <f>AV77</f>
        <v>8</v>
      </c>
      <c r="AW102">
        <f>AW77+1</f>
        <v>5</v>
      </c>
      <c r="AX102" s="5" t="s">
        <v>21</v>
      </c>
      <c r="AY102" s="5"/>
      <c r="AZ102" s="5">
        <f ca="1">COUNTA(INDIRECT(AV103&amp;AV101):INDIRECT(AV103&amp;AV102))</f>
        <v>5</v>
      </c>
      <c r="BA102" s="5">
        <f ca="1">COUNTIF(INDIRECT(AV104&amp;AV101):INDIRECT(AV104&amp;AV102),"Iya")</f>
        <v>3</v>
      </c>
      <c r="BB102" s="5">
        <f ca="1">COUNTIF(INDIRECT(AV104&amp;AV101):INDIRECT(AV104&amp;AV102),"Tidak")</f>
        <v>2</v>
      </c>
      <c r="BC102" s="6">
        <f ca="1">-(((BA102/AZ102)*IMLOG2(BA102/AZ102))+((BB102/AZ102)*IMLOG2(BB102/AZ102)))</f>
        <v>0.97095059445466747</v>
      </c>
      <c r="BD102" s="5"/>
    </row>
    <row r="103" spans="48:56" x14ac:dyDescent="0.25">
      <c r="AV103" s="8" t="str">
        <f>CHAR(CODE(AV78)+4)</f>
        <v>Q</v>
      </c>
      <c r="AX103" s="9" t="str">
        <f ca="1">INDIRECT(AV103&amp;1)</f>
        <v>NR5</v>
      </c>
      <c r="AY103" s="5"/>
      <c r="AZ103" s="5"/>
      <c r="BA103" s="5"/>
      <c r="BB103" s="5"/>
      <c r="BC103" s="6"/>
      <c r="BD103" s="6"/>
    </row>
    <row r="104" spans="48:56" x14ac:dyDescent="0.25">
      <c r="AV104" s="8" t="str">
        <f t="shared" ref="AV104:AV105" si="19">CHAR(CODE(AV79)+4)</f>
        <v>R</v>
      </c>
      <c r="AX104" s="5"/>
      <c r="AY104" s="9" t="str">
        <f ca="1">CONCATENATE("&lt;=",INDIRECT(AV105&amp;2))</f>
        <v>&lt;=2,345</v>
      </c>
      <c r="AZ104" s="5">
        <f ca="1">COUNTIF(INDIRECT(AV103&amp;AV101):INDIRECT(AV103&amp;AV102),AY104)</f>
        <v>1</v>
      </c>
      <c r="BA104" s="5">
        <f ca="1">COUNTIFS(INDIRECT(AV103&amp;AV101):INDIRECT(AV103&amp;AV102),AY104,INDIRECT(AV104&amp;AV101):INDIRECT(AV104&amp;AV102),"Iya")</f>
        <v>1</v>
      </c>
      <c r="BB104" s="5">
        <f ca="1">COUNTIFS(INDIRECT(AV103&amp;AV101):INDIRECT(AV103&amp;AV102),AY104,INDIRECT(AV104&amp;AV101):INDIRECT(AV104&amp;AV102),"Tidak")</f>
        <v>0</v>
      </c>
      <c r="BC104" s="6">
        <v>0</v>
      </c>
      <c r="BD104" s="43">
        <f ca="1">BC102-(((AZ104/AZ102)*BC104)+((AZ105/AZ102)*BC105))</f>
        <v>0.17095059445466743</v>
      </c>
    </row>
    <row r="105" spans="48:56" x14ac:dyDescent="0.25">
      <c r="AV105" s="8" t="str">
        <f t="shared" si="19"/>
        <v>S</v>
      </c>
      <c r="AX105" s="5"/>
      <c r="AY105" s="9" t="str">
        <f ca="1">CONCATENATE("&gt;",INDIRECT(AV105&amp;2))</f>
        <v>&gt;2,345</v>
      </c>
      <c r="AZ105" s="5">
        <f ca="1">COUNTIF(INDIRECT(AV103&amp;AV101):INDIRECT(AV103&amp;AV102),AY105)</f>
        <v>4</v>
      </c>
      <c r="BA105" s="5">
        <f ca="1">COUNTIFS(INDIRECT(AV103&amp;AV101):INDIRECT(AV103&amp;AV102),AY105,INDIRECT(AV104&amp;AV101):INDIRECT(AV104&amp;AV102),"Iya")</f>
        <v>2</v>
      </c>
      <c r="BB105" s="5">
        <f ca="1">COUNTIFS(INDIRECT(AV103&amp;AV101):INDIRECT(AV103&amp;AV102),AY105,INDIRECT(AV104&amp;AV101):INDIRECT(AV104&amp;AV102),"Tidak")</f>
        <v>2</v>
      </c>
      <c r="BC105" s="6">
        <f t="shared" ref="BC105:BC108" ca="1" si="20">-(((BA105/AZ105)*IMLOG2(BA105/AZ105))+((BB105/AZ105)*IMLOG2(BB105/AZ105)))</f>
        <v>1</v>
      </c>
      <c r="BD105" s="43"/>
    </row>
    <row r="106" spans="48:56" x14ac:dyDescent="0.25">
      <c r="AV106" s="10">
        <f ca="1">MAX(BD104:BD125)</f>
        <v>0.17095059445466743</v>
      </c>
      <c r="AX106" s="5"/>
      <c r="AY106" s="5" t="str">
        <f ca="1">CONCATENATE("&lt;=",INDIRECT(AV105&amp;4))</f>
        <v>&lt;=3,605</v>
      </c>
      <c r="AZ106" s="5">
        <f ca="1">COUNTIF(INDIRECT(AV103&amp;AV101):INDIRECT(AV103&amp;AV102),AY106)</f>
        <v>3</v>
      </c>
      <c r="BA106" s="5">
        <f ca="1">COUNTIFS(INDIRECT(AV103&amp;AV101):INDIRECT(AV103&amp;AV102),AY106,INDIRECT(AV104&amp;AV101):INDIRECT(AV104&amp;AV102),"Iya")</f>
        <v>2</v>
      </c>
      <c r="BB106" s="5">
        <f ca="1">COUNTIFS(INDIRECT(AV103&amp;AV101):INDIRECT(AV103&amp;AV102),AY106,INDIRECT(AV104&amp;AV101):INDIRECT(AV104&amp;AV102),"Tidak")</f>
        <v>1</v>
      </c>
      <c r="BC106" s="6">
        <f t="shared" ca="1" si="20"/>
        <v>0.91829583405449056</v>
      </c>
      <c r="BD106" s="45">
        <f ca="1">BC102-(((AZ106/AZ102)*BC106)+((AZ107/AZ102)*BC107))</f>
        <v>1.9973094021973115E-2</v>
      </c>
    </row>
    <row r="107" spans="48:56" x14ac:dyDescent="0.25">
      <c r="AX107" s="5"/>
      <c r="AY107" s="5" t="str">
        <f ca="1">CONCATENATE("&gt;",INDIRECT(AV105&amp;4))</f>
        <v>&gt;3,605</v>
      </c>
      <c r="AZ107" s="5">
        <f ca="1">COUNTIF(INDIRECT(AV103&amp;AV101):INDIRECT(AV103&amp;AV102),AY107)</f>
        <v>2</v>
      </c>
      <c r="BA107" s="5">
        <f ca="1">COUNTIFS(INDIRECT(AV103&amp;AV101):INDIRECT(AV103&amp;AV102),AY107,INDIRECT(AV104&amp;AV101):INDIRECT(AV104&amp;AV102),"Iya")</f>
        <v>1</v>
      </c>
      <c r="BB107" s="5">
        <f ca="1">COUNTIFS(INDIRECT(AV103&amp;AV101):INDIRECT(AV103&amp;AV102),AY107,INDIRECT(AV104&amp;AV101):INDIRECT(AV104&amp;AV102),"Tidak")</f>
        <v>1</v>
      </c>
      <c r="BC107" s="6">
        <f t="shared" ca="1" si="20"/>
        <v>1</v>
      </c>
      <c r="BD107" s="45"/>
    </row>
    <row r="108" spans="48:56" x14ac:dyDescent="0.25">
      <c r="AX108" s="5"/>
      <c r="AY108" s="5" t="str">
        <f ca="1">CONCATENATE("&lt;=",INDIRECT(AV105&amp;6))</f>
        <v>&lt;=3,91</v>
      </c>
      <c r="AZ108" s="5">
        <f ca="1">COUNTIF(INDIRECT(AV103&amp;AV101):INDIRECT(AV103&amp;AV102),AY108)</f>
        <v>5</v>
      </c>
      <c r="BA108" s="5">
        <f ca="1">COUNTIFS(INDIRECT(AV103&amp;AV101):INDIRECT(AV103&amp;AV102),AY108,INDIRECT(AV104&amp;AV101):INDIRECT(AV104&amp;AV102),"Iya")</f>
        <v>3</v>
      </c>
      <c r="BB108" s="5">
        <f ca="1">COUNTIFS(INDIRECT(AV103&amp;AV101):INDIRECT(AV103&amp;AV102),AY108,INDIRECT(AV104&amp;AV101):INDIRECT(AV104&amp;AV102),"Tidak")</f>
        <v>2</v>
      </c>
      <c r="BC108" s="6">
        <f t="shared" ca="1" si="20"/>
        <v>0.97095059445466747</v>
      </c>
      <c r="BD108" s="45">
        <f ca="1">BC102-(((AZ108/AZ102)*BC108)+((AZ109/AZ102)*BC109))</f>
        <v>0</v>
      </c>
    </row>
    <row r="109" spans="48:56" x14ac:dyDescent="0.25">
      <c r="AX109" s="5"/>
      <c r="AY109" s="5" t="str">
        <f ca="1">CONCATENATE("&gt;",INDIRECT(AV105&amp;6))</f>
        <v>&gt;3,91</v>
      </c>
      <c r="AZ109" s="5">
        <f ca="1">COUNTIF(INDIRECT(AV103&amp;AV101):INDIRECT(AV103&amp;AV102),AY109)</f>
        <v>0</v>
      </c>
      <c r="BA109" s="5">
        <f ca="1">COUNTIFS(INDIRECT(AV103&amp;AV101):INDIRECT(AV103&amp;AV102),AY109,INDIRECT(AV104&amp;AV101):INDIRECT(AV104&amp;AV102),"Iya")</f>
        <v>0</v>
      </c>
      <c r="BB109" s="5">
        <f ca="1">COUNTIFS(INDIRECT(AV103&amp;AV101):INDIRECT(AV103&amp;AV102),AY109,INDIRECT(AV104&amp;AV101):INDIRECT(AV104&amp;AV102),"Tidak")</f>
        <v>0</v>
      </c>
      <c r="BC109" s="6">
        <v>0</v>
      </c>
      <c r="BD109" s="45"/>
    </row>
    <row r="110" spans="48:56" hidden="1" x14ac:dyDescent="0.25">
      <c r="AX110" s="5"/>
      <c r="AY110" s="5"/>
      <c r="AZ110" s="5"/>
      <c r="BA110" s="5"/>
      <c r="BB110" s="5"/>
      <c r="BC110" s="6"/>
      <c r="BD110" s="45"/>
    </row>
    <row r="111" spans="48:56" hidden="1" x14ac:dyDescent="0.25">
      <c r="AX111" s="5"/>
      <c r="AY111" s="5"/>
      <c r="AZ111" s="5"/>
      <c r="BA111" s="5"/>
      <c r="BB111" s="5"/>
      <c r="BC111" s="6"/>
      <c r="BD111" s="45"/>
    </row>
    <row r="112" spans="48:56" hidden="1" x14ac:dyDescent="0.25">
      <c r="AX112" s="5"/>
      <c r="AY112" s="5"/>
      <c r="AZ112" s="5"/>
      <c r="BA112" s="5"/>
      <c r="BB112" s="5"/>
      <c r="BC112" s="6"/>
      <c r="BD112" s="45"/>
    </row>
    <row r="113" spans="48:56" hidden="1" x14ac:dyDescent="0.25">
      <c r="AX113" s="5"/>
      <c r="AY113" s="5"/>
      <c r="AZ113" s="5"/>
      <c r="BA113" s="5"/>
      <c r="BB113" s="5"/>
      <c r="BC113" s="6"/>
      <c r="BD113" s="45"/>
    </row>
    <row r="114" spans="48:56" hidden="1" x14ac:dyDescent="0.25">
      <c r="AX114" s="5"/>
      <c r="AY114" s="5"/>
      <c r="AZ114" s="5"/>
      <c r="BA114" s="5"/>
      <c r="BB114" s="5"/>
      <c r="BC114" s="6"/>
      <c r="BD114" s="45"/>
    </row>
    <row r="115" spans="48:56" hidden="1" x14ac:dyDescent="0.25">
      <c r="AX115" s="5"/>
      <c r="AY115" s="5"/>
      <c r="AZ115" s="5"/>
      <c r="BA115" s="5"/>
      <c r="BB115" s="5"/>
      <c r="BC115" s="6"/>
      <c r="BD115" s="45"/>
    </row>
    <row r="116" spans="48:56" hidden="1" x14ac:dyDescent="0.25">
      <c r="AX116" s="5"/>
      <c r="AY116" s="9"/>
      <c r="AZ116" s="5"/>
      <c r="BA116" s="5"/>
      <c r="BB116" s="5"/>
      <c r="BC116" s="6"/>
      <c r="BD116" s="43"/>
    </row>
    <row r="117" spans="48:56" hidden="1" x14ac:dyDescent="0.25">
      <c r="AX117" s="5"/>
      <c r="AY117" s="9"/>
      <c r="AZ117" s="5"/>
      <c r="BA117" s="5"/>
      <c r="BB117" s="5"/>
      <c r="BC117" s="6"/>
      <c r="BD117" s="43"/>
    </row>
    <row r="118" spans="48:56" hidden="1" x14ac:dyDescent="0.25">
      <c r="AX118" s="5"/>
      <c r="AY118" s="14"/>
      <c r="AZ118" s="14"/>
      <c r="BA118" s="14"/>
      <c r="BB118" s="14"/>
      <c r="BC118" s="6"/>
      <c r="BD118" s="49"/>
    </row>
    <row r="119" spans="48:56" hidden="1" x14ac:dyDescent="0.25">
      <c r="AX119" s="5"/>
      <c r="AY119" s="14"/>
      <c r="AZ119" s="14"/>
      <c r="BA119" s="14"/>
      <c r="BB119" s="14"/>
      <c r="BC119" s="6"/>
      <c r="BD119" s="49"/>
    </row>
    <row r="120" spans="48:56" hidden="1" x14ac:dyDescent="0.25">
      <c r="AX120" s="5"/>
      <c r="AY120" s="5"/>
      <c r="AZ120" s="5"/>
      <c r="BA120" s="5"/>
      <c r="BB120" s="5"/>
      <c r="BC120" s="6"/>
      <c r="BD120" s="45"/>
    </row>
    <row r="121" spans="48:56" hidden="1" x14ac:dyDescent="0.25">
      <c r="AX121" s="5"/>
      <c r="AY121" s="5"/>
      <c r="AZ121" s="5"/>
      <c r="BA121" s="5"/>
      <c r="BB121" s="5"/>
      <c r="BC121" s="6"/>
      <c r="BD121" s="45"/>
    </row>
    <row r="122" spans="48:56" hidden="1" x14ac:dyDescent="0.25">
      <c r="AX122" s="5"/>
      <c r="AY122" s="9"/>
      <c r="AZ122" s="5"/>
      <c r="BA122" s="5"/>
      <c r="BB122" s="5"/>
      <c r="BC122" s="6"/>
      <c r="BD122" s="43"/>
    </row>
    <row r="123" spans="48:56" hidden="1" x14ac:dyDescent="0.25">
      <c r="AX123" s="5"/>
      <c r="AY123" s="9"/>
      <c r="AZ123" s="5"/>
      <c r="BA123" s="5"/>
      <c r="BB123" s="5"/>
      <c r="BC123" s="6"/>
      <c r="BD123" s="43"/>
    </row>
    <row r="124" spans="48:56" hidden="1" x14ac:dyDescent="0.25">
      <c r="AX124" s="5"/>
      <c r="AY124" s="5"/>
      <c r="AZ124" s="5"/>
      <c r="BA124" s="5"/>
      <c r="BB124" s="5"/>
      <c r="BC124" s="6"/>
      <c r="BD124" s="45"/>
    </row>
    <row r="125" spans="48:56" hidden="1" x14ac:dyDescent="0.25">
      <c r="AX125" s="5"/>
      <c r="AY125" s="5"/>
      <c r="AZ125" s="5"/>
      <c r="BA125" s="5"/>
      <c r="BB125" s="5"/>
      <c r="BC125" s="6"/>
      <c r="BD125" s="45"/>
    </row>
    <row r="126" spans="48:56" x14ac:dyDescent="0.25">
      <c r="AV126" s="8">
        <f>AV101</f>
        <v>2</v>
      </c>
      <c r="AW126" s="3" t="s">
        <v>37</v>
      </c>
      <c r="AX126" s="3"/>
      <c r="AY126" s="3"/>
      <c r="AZ126" s="3" t="s">
        <v>16</v>
      </c>
      <c r="BA126" s="3" t="s">
        <v>17</v>
      </c>
      <c r="BB126" s="3" t="s">
        <v>18</v>
      </c>
      <c r="BC126" s="3" t="s">
        <v>19</v>
      </c>
      <c r="BD126" s="3" t="s">
        <v>20</v>
      </c>
    </row>
    <row r="127" spans="48:56" x14ac:dyDescent="0.25">
      <c r="AV127" s="8">
        <f>AV102</f>
        <v>8</v>
      </c>
      <c r="AW127">
        <f>AW102+1</f>
        <v>6</v>
      </c>
      <c r="AX127" s="5" t="s">
        <v>21</v>
      </c>
      <c r="AY127" s="5"/>
      <c r="AZ127" s="5">
        <f ca="1">COUNTA(INDIRECT(AV128&amp;AV126):INDIRECT(AV128&amp;AV127))</f>
        <v>5</v>
      </c>
      <c r="BA127" s="5">
        <f ca="1">COUNTIF(INDIRECT(AV129&amp;AV126):INDIRECT(AV129&amp;AV127),"Iya")</f>
        <v>3</v>
      </c>
      <c r="BB127" s="5">
        <f ca="1">COUNTIF(INDIRECT(AV129&amp;AV126):INDIRECT(AV129&amp;AV127),"Tidak")</f>
        <v>2</v>
      </c>
      <c r="BC127" s="6">
        <f ca="1">-(((BA127/AZ127)*IMLOG2(BA127/AZ127))+((BB127/AZ127)*IMLOG2(BB127/AZ127)))</f>
        <v>0.97095059445466747</v>
      </c>
      <c r="BD127" s="5"/>
    </row>
    <row r="128" spans="48:56" x14ac:dyDescent="0.25">
      <c r="AV128" s="8" t="str">
        <f>CHAR(CODE(AV103)+4)</f>
        <v>U</v>
      </c>
      <c r="AX128" s="9" t="str">
        <f ca="1">INDIRECT(AV128&amp;1)</f>
        <v>NR6</v>
      </c>
      <c r="AY128" s="5"/>
      <c r="AZ128" s="5"/>
      <c r="BA128" s="5"/>
      <c r="BB128" s="5"/>
      <c r="BC128" s="6"/>
      <c r="BD128" s="6"/>
    </row>
    <row r="129" spans="36:56" x14ac:dyDescent="0.25">
      <c r="AV129" s="8" t="str">
        <f t="shared" ref="AV129:AV130" si="21">CHAR(CODE(AV104)+4)</f>
        <v>V</v>
      </c>
      <c r="AX129" s="5"/>
      <c r="AY129" s="9" t="str">
        <f ca="1">CONCATENATE("&lt;=",INDIRECT(AV130&amp;2))</f>
        <v>&lt;=2,26</v>
      </c>
      <c r="AZ129" s="5">
        <f ca="1">COUNTIF(INDIRECT(AV128&amp;AV126):INDIRECT(AV128&amp;AV127),AY129)</f>
        <v>1</v>
      </c>
      <c r="BA129" s="5">
        <f ca="1">COUNTIFS(INDIRECT(AV128&amp;AV126):INDIRECT(AV128&amp;AV127),AY129,INDIRECT(AV129&amp;AV126):INDIRECT(AV129&amp;AV127),"Iya")</f>
        <v>1</v>
      </c>
      <c r="BB129" s="5">
        <f ca="1">COUNTIFS(INDIRECT(AV128&amp;AV126):INDIRECT(AV128&amp;AV127),AY129,INDIRECT(AV129&amp;AV126):INDIRECT(AV129&amp;AV127),"Tidak")</f>
        <v>0</v>
      </c>
      <c r="BC129" s="6">
        <v>0</v>
      </c>
      <c r="BD129" s="43">
        <f ca="1">BC127-(((AZ129/AZ127)*BC129)+((AZ130/AZ127)*BC130))</f>
        <v>0.17095059445466743</v>
      </c>
    </row>
    <row r="130" spans="36:56" x14ac:dyDescent="0.25">
      <c r="AV130" s="8" t="str">
        <f t="shared" si="21"/>
        <v>W</v>
      </c>
      <c r="AX130" s="5"/>
      <c r="AY130" s="9" t="str">
        <f ca="1">CONCATENATE("&gt;",INDIRECT(AV130&amp;2))</f>
        <v>&gt;2,26</v>
      </c>
      <c r="AZ130" s="5">
        <f ca="1">COUNTIF(INDIRECT(AV128&amp;AV126):INDIRECT(AV128&amp;AV127),AY130)</f>
        <v>4</v>
      </c>
      <c r="BA130" s="5">
        <f ca="1">COUNTIFS(INDIRECT(AV128&amp;AV126):INDIRECT(AV128&amp;AV127),AY130,INDIRECT(AV129&amp;AV126):INDIRECT(AV129&amp;AV127),"Iya")</f>
        <v>2</v>
      </c>
      <c r="BB130" s="5">
        <f ca="1">COUNTIFS(INDIRECT(AV128&amp;AV126):INDIRECT(AV128&amp;AV127),AY130,INDIRECT(AV129&amp;AV126):INDIRECT(AV129&amp;AV127),"Tidak")</f>
        <v>2</v>
      </c>
      <c r="BC130" s="6">
        <f t="shared" ref="BC130:BC133" ca="1" si="22">-(((BA130/AZ130)*IMLOG2(BA130/AZ130))+((BB130/AZ130)*IMLOG2(BB130/AZ130)))</f>
        <v>1</v>
      </c>
      <c r="BD130" s="43"/>
    </row>
    <row r="131" spans="36:56" x14ac:dyDescent="0.25">
      <c r="AV131" s="10">
        <f ca="1">MAX(BD129:BD150)</f>
        <v>0.17095059445466743</v>
      </c>
      <c r="AX131" s="5"/>
      <c r="AY131" s="5" t="str">
        <f ca="1">CONCATENATE("&lt;=",INDIRECT(AV130&amp;4))</f>
        <v>&lt;=3,39</v>
      </c>
      <c r="AZ131" s="5">
        <f ca="1">COUNTIF(INDIRECT(AV128&amp;AV126):INDIRECT(AV128&amp;AV127),AY131)</f>
        <v>5</v>
      </c>
      <c r="BA131" s="5">
        <f ca="1">COUNTIFS(INDIRECT(AV128&amp;AV126):INDIRECT(AV128&amp;AV127),AY131,INDIRECT(AV129&amp;AV126):INDIRECT(AV129&amp;AV127),"Iya")</f>
        <v>3</v>
      </c>
      <c r="BB131" s="5">
        <f ca="1">COUNTIFS(INDIRECT(AV128&amp;AV126):INDIRECT(AV128&amp;AV127),AY131,INDIRECT(AV129&amp;AV126):INDIRECT(AV129&amp;AV127),"Tidak")</f>
        <v>2</v>
      </c>
      <c r="BC131" s="6">
        <f t="shared" ca="1" si="22"/>
        <v>0.97095059445466747</v>
      </c>
      <c r="BD131" s="45">
        <f ca="1">BC127-(((AZ131/AZ127)*BC131)+((AZ132/AZ127)*BC132))</f>
        <v>0</v>
      </c>
    </row>
    <row r="132" spans="36:56" x14ac:dyDescent="0.25">
      <c r="AX132" s="5"/>
      <c r="AY132" s="5" t="str">
        <f ca="1">CONCATENATE("&gt;",INDIRECT(AV130&amp;4))</f>
        <v>&gt;3,39</v>
      </c>
      <c r="AZ132" s="5">
        <f ca="1">COUNTIF(INDIRECT(AV128&amp;AV126):INDIRECT(AV128&amp;AV127),AY132)</f>
        <v>0</v>
      </c>
      <c r="BA132" s="5">
        <f ca="1">COUNTIFS(INDIRECT(AV128&amp;AV126):INDIRECT(AV128&amp;AV127),AY132,INDIRECT(AV129&amp;AV126):INDIRECT(AV129&amp;AV127),"Iya")</f>
        <v>0</v>
      </c>
      <c r="BB132" s="5">
        <f ca="1">COUNTIFS(INDIRECT(AV128&amp;AV126):INDIRECT(AV128&amp;AV127),AY132,INDIRECT(AV129&amp;AV126):INDIRECT(AV129&amp;AV127),"Tidak")</f>
        <v>0</v>
      </c>
      <c r="BC132" s="6">
        <v>0</v>
      </c>
      <c r="BD132" s="45"/>
    </row>
    <row r="133" spans="36:56" x14ac:dyDescent="0.25">
      <c r="AX133" s="5"/>
      <c r="AY133" s="5" t="str">
        <f ca="1">CONCATENATE("&lt;=",INDIRECT(AV130&amp;6))</f>
        <v>&lt;=3,39</v>
      </c>
      <c r="AZ133" s="5">
        <f ca="1">COUNTIF(INDIRECT(AV128&amp;AV126):INDIRECT(AV128&amp;AV127),AY133)</f>
        <v>5</v>
      </c>
      <c r="BA133" s="5">
        <f ca="1">COUNTIFS(INDIRECT(AV128&amp;AV126):INDIRECT(AV128&amp;AV127),AY133,INDIRECT(AV129&amp;AV126):INDIRECT(AV129&amp;AV127),"Iya")</f>
        <v>3</v>
      </c>
      <c r="BB133" s="5">
        <f ca="1">COUNTIFS(INDIRECT(AV128&amp;AV126):INDIRECT(AV128&amp;AV127),AY133,INDIRECT(AV129&amp;AV126):INDIRECT(AV129&amp;AV127),"Tidak")</f>
        <v>2</v>
      </c>
      <c r="BC133" s="6">
        <f t="shared" ca="1" si="22"/>
        <v>0.97095059445466747</v>
      </c>
      <c r="BD133" s="45">
        <f ca="1">BC127-(((AZ133/AZ127)*BC133)+((AZ134/AZ127)*BC134))</f>
        <v>0</v>
      </c>
    </row>
    <row r="134" spans="36:56" x14ac:dyDescent="0.25">
      <c r="AX134" s="5"/>
      <c r="AY134" s="5" t="str">
        <f ca="1">CONCATENATE("&gt;",INDIRECT(AV130&amp;6))</f>
        <v>&gt;3,39</v>
      </c>
      <c r="AZ134" s="5">
        <f ca="1">COUNTIF(INDIRECT(AV128&amp;AV126):INDIRECT(AV128&amp;AV127),AY134)</f>
        <v>0</v>
      </c>
      <c r="BA134" s="5">
        <f ca="1">COUNTIFS(INDIRECT(AV128&amp;AV126):INDIRECT(AV128&amp;AV127),AY134,INDIRECT(AV129&amp;AV126):INDIRECT(AV129&amp;AV127),"Iya")</f>
        <v>0</v>
      </c>
      <c r="BB134" s="5">
        <f ca="1">COUNTIFS(INDIRECT(AV128&amp;AV126):INDIRECT(AV128&amp;AV127),AY134,INDIRECT(AV129&amp;AV126):INDIRECT(AV129&amp;AV127),"Tidak")</f>
        <v>0</v>
      </c>
      <c r="BC134" s="6">
        <v>0</v>
      </c>
      <c r="BD134" s="45"/>
    </row>
    <row r="135" spans="36:56" hidden="1" x14ac:dyDescent="0.25">
      <c r="AJ135" s="16"/>
      <c r="AK135" s="16"/>
      <c r="AL135" s="16"/>
      <c r="AM135" s="16"/>
      <c r="AN135" s="16"/>
      <c r="AO135" s="16"/>
      <c r="AP135" s="16"/>
      <c r="AQ135" s="16"/>
      <c r="AR135" s="16"/>
      <c r="AX135" s="5"/>
      <c r="AY135" s="5"/>
      <c r="AZ135" s="5"/>
      <c r="BA135" s="5"/>
      <c r="BB135" s="5"/>
      <c r="BC135" s="6"/>
      <c r="BD135" s="45"/>
    </row>
    <row r="136" spans="36:56" hidden="1" x14ac:dyDescent="0.25">
      <c r="AJ136" s="16"/>
      <c r="AK136" s="16"/>
      <c r="AL136" s="16"/>
      <c r="AM136" s="16"/>
      <c r="AN136" s="16"/>
      <c r="AO136" s="16"/>
      <c r="AP136" s="16"/>
      <c r="AQ136" s="16"/>
      <c r="AR136" s="16"/>
      <c r="AX136" s="5"/>
      <c r="AY136" s="5"/>
      <c r="AZ136" s="5"/>
      <c r="BA136" s="5"/>
      <c r="BB136" s="5"/>
      <c r="BC136" s="6"/>
      <c r="BD136" s="45"/>
    </row>
    <row r="137" spans="36:56" hidden="1" x14ac:dyDescent="0.25">
      <c r="AJ137" s="16"/>
      <c r="AK137" s="16"/>
      <c r="AL137" s="16"/>
      <c r="AM137" s="16"/>
      <c r="AN137" s="16"/>
      <c r="AO137" s="16"/>
      <c r="AP137" s="16"/>
      <c r="AQ137" s="16"/>
      <c r="AR137" s="16"/>
      <c r="AX137" s="5"/>
      <c r="AY137" s="5"/>
      <c r="AZ137" s="5"/>
      <c r="BA137" s="5"/>
      <c r="BB137" s="5"/>
      <c r="BC137" s="6"/>
      <c r="BD137" s="45"/>
    </row>
    <row r="138" spans="36:56" hidden="1" x14ac:dyDescent="0.25">
      <c r="AJ138" s="16"/>
      <c r="AK138" s="16"/>
      <c r="AL138" s="16"/>
      <c r="AM138" s="16"/>
      <c r="AN138" s="16"/>
      <c r="AO138" s="16"/>
      <c r="AP138" s="16"/>
      <c r="AQ138" s="16"/>
      <c r="AR138" s="16"/>
      <c r="AX138" s="5"/>
      <c r="AY138" s="5"/>
      <c r="AZ138" s="5"/>
      <c r="BA138" s="5"/>
      <c r="BB138" s="5"/>
      <c r="BC138" s="6"/>
      <c r="BD138" s="45"/>
    </row>
    <row r="139" spans="36:56" hidden="1" x14ac:dyDescent="0.25">
      <c r="AJ139" s="16"/>
      <c r="AK139" s="16"/>
      <c r="AL139" s="16"/>
      <c r="AM139" s="16"/>
      <c r="AN139" s="16"/>
      <c r="AO139" s="16"/>
      <c r="AP139" s="16"/>
      <c r="AQ139" s="16"/>
      <c r="AR139" s="16"/>
      <c r="AX139" s="5"/>
      <c r="AY139" s="9"/>
      <c r="AZ139" s="5"/>
      <c r="BA139" s="5"/>
      <c r="BB139" s="5"/>
      <c r="BC139" s="6"/>
      <c r="BD139" s="43"/>
    </row>
    <row r="140" spans="36:56" hidden="1" x14ac:dyDescent="0.25">
      <c r="AJ140" s="16"/>
      <c r="AK140" s="16"/>
      <c r="AL140" s="16"/>
      <c r="AM140" s="16"/>
      <c r="AN140" s="16"/>
      <c r="AO140" s="16"/>
      <c r="AP140" s="16"/>
      <c r="AQ140" s="16"/>
      <c r="AR140" s="16"/>
      <c r="AX140" s="5"/>
      <c r="AY140" s="9"/>
      <c r="AZ140" s="5"/>
      <c r="BA140" s="5"/>
      <c r="BB140" s="5"/>
      <c r="BC140" s="6"/>
      <c r="BD140" s="43"/>
    </row>
    <row r="141" spans="36:56" hidden="1" x14ac:dyDescent="0.25"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X141" s="5"/>
      <c r="AY141" s="5"/>
      <c r="AZ141" s="5"/>
      <c r="BA141" s="5"/>
      <c r="BB141" s="5"/>
      <c r="BC141" s="6"/>
      <c r="BD141" s="45"/>
    </row>
    <row r="142" spans="36:56" hidden="1" x14ac:dyDescent="0.25"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X142" s="5"/>
      <c r="AY142" s="5"/>
      <c r="AZ142" s="5"/>
      <c r="BA142" s="5"/>
      <c r="BB142" s="5"/>
      <c r="BC142" s="6"/>
      <c r="BD142" s="45"/>
    </row>
    <row r="143" spans="36:56" hidden="1" x14ac:dyDescent="0.25"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X143" s="5"/>
      <c r="AY143" s="14"/>
      <c r="AZ143" s="14"/>
      <c r="BA143" s="14"/>
      <c r="BB143" s="14"/>
      <c r="BC143" s="6"/>
      <c r="BD143" s="49"/>
    </row>
    <row r="144" spans="36:56" hidden="1" x14ac:dyDescent="0.25"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X144" s="5"/>
      <c r="AY144" s="14"/>
      <c r="AZ144" s="14"/>
      <c r="BA144" s="14"/>
      <c r="BB144" s="14"/>
      <c r="BC144" s="6"/>
      <c r="BD144" s="49"/>
    </row>
    <row r="145" spans="36:56" hidden="1" x14ac:dyDescent="0.25"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X145" s="5"/>
      <c r="AY145" s="5"/>
      <c r="AZ145" s="5"/>
      <c r="BA145" s="5"/>
      <c r="BB145" s="5"/>
      <c r="BC145" s="6"/>
      <c r="BD145" s="45"/>
    </row>
    <row r="146" spans="36:56" hidden="1" x14ac:dyDescent="0.25">
      <c r="AJ146" s="16"/>
      <c r="AK146" s="16"/>
      <c r="AL146" s="16"/>
      <c r="AM146" s="17"/>
      <c r="AN146" s="16"/>
      <c r="AO146" s="16"/>
      <c r="AP146" s="16"/>
      <c r="AQ146" s="16"/>
      <c r="AR146" s="16"/>
      <c r="AS146" s="16"/>
      <c r="AT146" s="16"/>
      <c r="AU146" s="16"/>
      <c r="AX146" s="5"/>
      <c r="AY146" s="5"/>
      <c r="AZ146" s="5"/>
      <c r="BA146" s="5"/>
      <c r="BB146" s="5"/>
      <c r="BC146" s="6"/>
      <c r="BD146" s="45"/>
    </row>
    <row r="147" spans="36:56" hidden="1" x14ac:dyDescent="0.25"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X147" s="5"/>
      <c r="AY147" s="9"/>
      <c r="AZ147" s="5"/>
      <c r="BA147" s="5"/>
      <c r="BB147" s="5"/>
      <c r="BC147" s="6"/>
      <c r="BD147" s="43"/>
    </row>
    <row r="148" spans="36:56" hidden="1" x14ac:dyDescent="0.25"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X148" s="5"/>
      <c r="AY148" s="9"/>
      <c r="AZ148" s="5"/>
      <c r="BA148" s="5"/>
      <c r="BB148" s="5"/>
      <c r="BC148" s="6"/>
      <c r="BD148" s="43"/>
    </row>
    <row r="149" spans="36:56" hidden="1" x14ac:dyDescent="0.25"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X149" s="5"/>
      <c r="AY149" s="5"/>
      <c r="AZ149" s="5"/>
      <c r="BA149" s="5"/>
      <c r="BB149" s="5"/>
      <c r="BC149" s="6"/>
      <c r="BD149" s="45"/>
    </row>
    <row r="150" spans="36:56" hidden="1" x14ac:dyDescent="0.25"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X150" s="5"/>
      <c r="AY150" s="5"/>
      <c r="AZ150" s="5"/>
      <c r="BA150" s="5"/>
      <c r="BB150" s="5"/>
      <c r="BC150" s="6"/>
      <c r="BD150" s="45"/>
    </row>
    <row r="151" spans="36:56" x14ac:dyDescent="0.25">
      <c r="AL151" s="12"/>
      <c r="AM151" s="12"/>
      <c r="AN151" s="12"/>
      <c r="AO151" s="16"/>
      <c r="AP151" s="16"/>
      <c r="AQ151" s="16"/>
      <c r="AR151" s="16"/>
      <c r="AS151" s="16"/>
      <c r="AT151" s="16"/>
      <c r="AU151" s="16"/>
      <c r="AV151" s="8">
        <f>AV126</f>
        <v>2</v>
      </c>
      <c r="AW151" s="3" t="s">
        <v>37</v>
      </c>
      <c r="AX151" s="3"/>
      <c r="AY151" s="3"/>
      <c r="AZ151" s="3" t="s">
        <v>16</v>
      </c>
      <c r="BA151" s="3" t="s">
        <v>17</v>
      </c>
      <c r="BB151" s="3" t="s">
        <v>18</v>
      </c>
      <c r="BC151" s="3" t="s">
        <v>19</v>
      </c>
      <c r="BD151" s="3" t="s">
        <v>20</v>
      </c>
    </row>
    <row r="152" spans="36:56" x14ac:dyDescent="0.25">
      <c r="AO152" s="16"/>
      <c r="AP152" s="16"/>
      <c r="AQ152" s="16"/>
      <c r="AR152" s="16"/>
      <c r="AS152" s="16"/>
      <c r="AT152" s="16"/>
      <c r="AU152" s="16"/>
      <c r="AV152" s="8">
        <f>AV127</f>
        <v>8</v>
      </c>
      <c r="AW152">
        <f>AW127+1</f>
        <v>7</v>
      </c>
      <c r="AX152" s="5" t="s">
        <v>21</v>
      </c>
      <c r="AY152" s="5"/>
      <c r="AZ152" s="5">
        <f ca="1">COUNTA(INDIRECT(AV153&amp;AV151):INDIRECT(AV153&amp;AV152))</f>
        <v>5</v>
      </c>
      <c r="BA152" s="5">
        <f ca="1">COUNTIF(INDIRECT(AV154&amp;AV151):INDIRECT(AV154&amp;AV152),"Iya")</f>
        <v>3</v>
      </c>
      <c r="BB152" s="5">
        <f ca="1">COUNTIF(INDIRECT(AV154&amp;AV151):INDIRECT(AV154&amp;AV152),"Tidak")</f>
        <v>2</v>
      </c>
      <c r="BC152" s="6">
        <f ca="1">-(((BA152/AZ152)*IMLOG2(BA152/AZ152))+((BB152/AZ152)*IMLOG2(BB152/AZ152)))</f>
        <v>0.97095059445466747</v>
      </c>
      <c r="BD152" s="5"/>
    </row>
    <row r="153" spans="36:56" x14ac:dyDescent="0.25">
      <c r="AO153" s="16"/>
      <c r="AP153" s="16"/>
      <c r="AQ153" s="16"/>
      <c r="AR153" s="16"/>
      <c r="AS153" s="16"/>
      <c r="AT153" s="16"/>
      <c r="AU153" s="16"/>
      <c r="AV153" s="8" t="str">
        <f>CHAR(CODE(AV128)+4)</f>
        <v>Y</v>
      </c>
      <c r="AX153" s="9" t="str">
        <f ca="1">INDIRECT(AV153&amp;1)</f>
        <v>NR7</v>
      </c>
      <c r="AY153" s="5"/>
      <c r="AZ153" s="5"/>
      <c r="BA153" s="5"/>
      <c r="BB153" s="5"/>
      <c r="BC153" s="6"/>
      <c r="BD153" s="6"/>
    </row>
    <row r="154" spans="36:56" x14ac:dyDescent="0.25">
      <c r="AO154" s="16"/>
      <c r="AP154" s="16"/>
      <c r="AQ154" s="16"/>
      <c r="AR154" s="16"/>
      <c r="AS154" s="16"/>
      <c r="AT154" s="16"/>
      <c r="AU154" s="16"/>
      <c r="AV154" s="8" t="str">
        <f t="shared" ref="AV154" si="23">CHAR(CODE(AV129)+4)</f>
        <v>Z</v>
      </c>
      <c r="AX154" s="5"/>
      <c r="AY154" s="5" t="str">
        <f ca="1">CONCATENATE("&lt;=",INDIRECT(AV155&amp;2))</f>
        <v>&lt;=2,755</v>
      </c>
      <c r="AZ154" s="5">
        <f ca="1">COUNTIF(INDIRECT(AV153&amp;AV151):INDIRECT(AV153&amp;AV152),AY154)</f>
        <v>1</v>
      </c>
      <c r="BA154" s="5">
        <f ca="1">COUNTIFS(INDIRECT(AV153&amp;AV151):INDIRECT(AV153&amp;AV152),AY154,INDIRECT(AV154&amp;AV151):INDIRECT(AV154&amp;AV152),"Iya")</f>
        <v>1</v>
      </c>
      <c r="BB154" s="5">
        <f ca="1">COUNTIFS(INDIRECT(AV153&amp;AV151):INDIRECT(AV153&amp;AV152),AY154,INDIRECT(AV154&amp;AV151):INDIRECT(AV154&amp;AV152),"Tidak")</f>
        <v>0</v>
      </c>
      <c r="BC154" s="6">
        <v>0</v>
      </c>
      <c r="BD154" s="45">
        <f ca="1">BC152-(((AZ154/AZ152)*BC154)+((AZ155/AZ152)*BC155))</f>
        <v>0.17095059445466743</v>
      </c>
    </row>
    <row r="155" spans="36:56" x14ac:dyDescent="0.25">
      <c r="AV155" s="8" t="s">
        <v>38</v>
      </c>
      <c r="AX155" s="5"/>
      <c r="AY155" s="5" t="str">
        <f ca="1">CONCATENATE("&gt;",INDIRECT(AV155&amp;2))</f>
        <v>&gt;2,755</v>
      </c>
      <c r="AZ155" s="5">
        <f ca="1">COUNTIF(INDIRECT(AV153&amp;AV151):INDIRECT(AV153&amp;AV152),AY155)</f>
        <v>4</v>
      </c>
      <c r="BA155" s="5">
        <f ca="1">COUNTIFS(INDIRECT(AV153&amp;AV151):INDIRECT(AV153&amp;AV152),AY155,INDIRECT(AV154&amp;AV151):INDIRECT(AV154&amp;AV152),"Iya")</f>
        <v>2</v>
      </c>
      <c r="BB155" s="5">
        <f ca="1">COUNTIFS(INDIRECT(AV153&amp;AV151):INDIRECT(AV153&amp;AV152),AY155,INDIRECT(AV154&amp;AV151):INDIRECT(AV154&amp;AV152),"Tidak")</f>
        <v>2</v>
      </c>
      <c r="BC155" s="6">
        <f t="shared" ref="BC155:BC158" ca="1" si="24">-(((BA155/AZ155)*IMLOG2(BA155/AZ155))+((BB155/AZ155)*IMLOG2(BB155/AZ155)))</f>
        <v>1</v>
      </c>
      <c r="BD155" s="45"/>
    </row>
    <row r="156" spans="36:56" x14ac:dyDescent="0.25">
      <c r="AV156" s="10">
        <f ca="1">MAX(BD154:BD175)</f>
        <v>0.97095059445466747</v>
      </c>
      <c r="AX156" s="5"/>
      <c r="AY156" s="9" t="str">
        <f ca="1">CONCATENATE("&lt;=",INDIRECT(AV155&amp;4))</f>
        <v>&lt;=3,53</v>
      </c>
      <c r="AZ156" s="5">
        <f ca="1">COUNTIF(INDIRECT(AV153&amp;AV151):INDIRECT(AV153&amp;AV152),AY156)</f>
        <v>5</v>
      </c>
      <c r="BA156" s="5">
        <f ca="1">COUNTIFS(INDIRECT(AV153&amp;AV151):INDIRECT(AV153&amp;AV152),AY156,INDIRECT(AV154&amp;AV151):INDIRECT(AV154&amp;AV152),"Iya")</f>
        <v>3</v>
      </c>
      <c r="BB156" s="5">
        <f ca="1">COUNTIFS(INDIRECT(AV153&amp;AV151):INDIRECT(AV153&amp;AV152),AY156,INDIRECT(AV154&amp;AV151):INDIRECT(AV154&amp;AV152),"Tidak")</f>
        <v>2</v>
      </c>
      <c r="BC156" s="6">
        <v>0</v>
      </c>
      <c r="BD156" s="43">
        <f ca="1">BC152-(((AZ156/AZ152)*BC156)+((AZ157/AZ152)*BC157))</f>
        <v>0.97095059445466747</v>
      </c>
    </row>
    <row r="157" spans="36:56" x14ac:dyDescent="0.25">
      <c r="AX157" s="5"/>
      <c r="AY157" s="9" t="str">
        <f ca="1">CONCATENATE("&gt;",INDIRECT(AV155&amp;4))</f>
        <v>&gt;3,53</v>
      </c>
      <c r="AZ157" s="5">
        <f ca="1">COUNTIF(INDIRECT(AV153&amp;AV151):INDIRECT(AV153&amp;AV152),AY157)</f>
        <v>0</v>
      </c>
      <c r="BA157" s="5">
        <f ca="1">COUNTIFS(INDIRECT(AV153&amp;AV151):INDIRECT(AV153&amp;AV152),AY157,INDIRECT(AV154&amp;AV151):INDIRECT(AV154&amp;AV152),"Iya")</f>
        <v>0</v>
      </c>
      <c r="BB157" s="5">
        <f ca="1">COUNTIFS(INDIRECT(AV153&amp;AV151):INDIRECT(AV153&amp;AV152),AY157,INDIRECT(AV154&amp;AV151):INDIRECT(AV154&amp;AV152),"Tidak")</f>
        <v>0</v>
      </c>
      <c r="BC157" s="6">
        <v>0</v>
      </c>
      <c r="BD157" s="43"/>
    </row>
    <row r="158" spans="36:56" x14ac:dyDescent="0.25">
      <c r="AX158" s="5"/>
      <c r="AY158" s="5" t="str">
        <f ca="1">CONCATENATE("&lt;=",INDIRECT(AV155&amp;6))</f>
        <v>&lt;=3,53</v>
      </c>
      <c r="AZ158" s="5">
        <f ca="1">COUNTIF(INDIRECT(AV153&amp;AV151):INDIRECT(AV153&amp;AV152),AY158)</f>
        <v>5</v>
      </c>
      <c r="BA158" s="5">
        <f ca="1">COUNTIFS(INDIRECT(AV153&amp;AV151):INDIRECT(AV153&amp;AV152),AY158,INDIRECT(AV154&amp;AV151):INDIRECT(AV154&amp;AV152),"Iya")</f>
        <v>3</v>
      </c>
      <c r="BB158" s="5">
        <f ca="1">COUNTIFS(INDIRECT(AV153&amp;AV151):INDIRECT(AV153&amp;AV152),AY158,INDIRECT(AV154&amp;AV151):INDIRECT(AV154&amp;AV152),"Tidak")</f>
        <v>2</v>
      </c>
      <c r="BC158" s="6">
        <f t="shared" ca="1" si="24"/>
        <v>0.97095059445466747</v>
      </c>
      <c r="BD158" s="45">
        <f ca="1">BC152-(((AZ158/AZ152)*BC158)+((AZ159/AZ152)*BC159))</f>
        <v>0</v>
      </c>
    </row>
    <row r="159" spans="36:56" x14ac:dyDescent="0.25">
      <c r="AX159" s="5"/>
      <c r="AY159" s="5" t="str">
        <f ca="1">CONCATENATE("&gt;",INDIRECT(AV155&amp;6))</f>
        <v>&gt;3,53</v>
      </c>
      <c r="AZ159" s="5">
        <f ca="1">COUNTIF(INDIRECT(AV153&amp;AV151):INDIRECT(AV153&amp;AV152),AY159)</f>
        <v>0</v>
      </c>
      <c r="BA159" s="5">
        <f ca="1">COUNTIFS(INDIRECT(AV153&amp;AV151):INDIRECT(AV153&amp;AV152),AY159,INDIRECT(AV154&amp;AV151):INDIRECT(AV154&amp;AV152),"Iya")</f>
        <v>0</v>
      </c>
      <c r="BB159" s="5">
        <f ca="1">COUNTIFS(INDIRECT(AV153&amp;AV151):INDIRECT(AV153&amp;AV152),AY159,INDIRECT(AV154&amp;AV151):INDIRECT(AV154&amp;AV152),"Tidak")</f>
        <v>0</v>
      </c>
      <c r="BC159" s="6">
        <v>0</v>
      </c>
      <c r="BD159" s="45"/>
    </row>
    <row r="160" spans="36:56" hidden="1" x14ac:dyDescent="0.25">
      <c r="AX160" s="5"/>
      <c r="AY160" s="5"/>
      <c r="AZ160" s="5"/>
      <c r="BA160" s="5"/>
      <c r="BB160" s="5"/>
      <c r="BC160" s="6"/>
      <c r="BD160" s="45"/>
    </row>
    <row r="161" spans="48:56" hidden="1" x14ac:dyDescent="0.25">
      <c r="AX161" s="5"/>
      <c r="AY161" s="5"/>
      <c r="AZ161" s="5"/>
      <c r="BA161" s="5"/>
      <c r="BB161" s="5"/>
      <c r="BC161" s="6"/>
      <c r="BD161" s="45"/>
    </row>
    <row r="162" spans="48:56" hidden="1" x14ac:dyDescent="0.25">
      <c r="AX162" s="5"/>
      <c r="AY162" s="5"/>
      <c r="AZ162" s="5"/>
      <c r="BA162" s="5"/>
      <c r="BB162" s="5"/>
      <c r="BC162" s="6"/>
      <c r="BD162" s="45"/>
    </row>
    <row r="163" spans="48:56" hidden="1" x14ac:dyDescent="0.25">
      <c r="AX163" s="5"/>
      <c r="AY163" s="5"/>
      <c r="AZ163" s="5"/>
      <c r="BA163" s="5"/>
      <c r="BB163" s="5"/>
      <c r="BC163" s="6"/>
      <c r="BD163" s="45"/>
    </row>
    <row r="164" spans="48:56" hidden="1" x14ac:dyDescent="0.25">
      <c r="AX164" s="5"/>
      <c r="AY164" s="9"/>
      <c r="AZ164" s="5"/>
      <c r="BA164" s="5"/>
      <c r="BB164" s="5"/>
      <c r="BC164" s="6"/>
      <c r="BD164" s="43"/>
    </row>
    <row r="165" spans="48:56" hidden="1" x14ac:dyDescent="0.25">
      <c r="AX165" s="5"/>
      <c r="AY165" s="9"/>
      <c r="AZ165" s="5"/>
      <c r="BA165" s="5"/>
      <c r="BB165" s="5"/>
      <c r="BC165" s="6"/>
      <c r="BD165" s="43"/>
    </row>
    <row r="166" spans="48:56" hidden="1" x14ac:dyDescent="0.25">
      <c r="AX166" s="5"/>
      <c r="AY166" s="5"/>
      <c r="AZ166" s="5"/>
      <c r="BA166" s="5"/>
      <c r="BB166" s="5"/>
      <c r="BC166" s="6"/>
      <c r="BD166" s="45"/>
    </row>
    <row r="167" spans="48:56" hidden="1" x14ac:dyDescent="0.25">
      <c r="AX167" s="5"/>
      <c r="AY167" s="5"/>
      <c r="AZ167" s="5"/>
      <c r="BA167" s="5"/>
      <c r="BB167" s="5"/>
      <c r="BC167" s="6"/>
      <c r="BD167" s="45"/>
    </row>
    <row r="168" spans="48:56" hidden="1" x14ac:dyDescent="0.25">
      <c r="AX168" s="5"/>
      <c r="AY168" s="14"/>
      <c r="AZ168" s="14"/>
      <c r="BA168" s="14"/>
      <c r="BB168" s="14"/>
      <c r="BC168" s="6"/>
      <c r="BD168" s="49"/>
    </row>
    <row r="169" spans="48:56" hidden="1" x14ac:dyDescent="0.25">
      <c r="AX169" s="5"/>
      <c r="AY169" s="14"/>
      <c r="AZ169" s="14"/>
      <c r="BA169" s="14"/>
      <c r="BB169" s="14"/>
      <c r="BC169" s="6"/>
      <c r="BD169" s="49"/>
    </row>
    <row r="170" spans="48:56" hidden="1" x14ac:dyDescent="0.25">
      <c r="AX170" s="5"/>
      <c r="AY170" s="5"/>
      <c r="AZ170" s="5"/>
      <c r="BA170" s="5"/>
      <c r="BB170" s="5"/>
      <c r="BC170" s="6"/>
      <c r="BD170" s="45"/>
    </row>
    <row r="171" spans="48:56" hidden="1" x14ac:dyDescent="0.25">
      <c r="AX171" s="5"/>
      <c r="AY171" s="5"/>
      <c r="AZ171" s="5"/>
      <c r="BA171" s="5"/>
      <c r="BB171" s="5"/>
      <c r="BC171" s="6"/>
      <c r="BD171" s="45"/>
    </row>
    <row r="172" spans="48:56" hidden="1" x14ac:dyDescent="0.25">
      <c r="AX172" s="5"/>
      <c r="AY172" s="5"/>
      <c r="AZ172" s="5"/>
      <c r="BA172" s="5"/>
      <c r="BB172" s="5"/>
      <c r="BC172" s="6"/>
      <c r="BD172" s="45"/>
    </row>
    <row r="173" spans="48:56" hidden="1" x14ac:dyDescent="0.25">
      <c r="AX173" s="5"/>
      <c r="AY173" s="5"/>
      <c r="AZ173" s="5"/>
      <c r="BA173" s="5"/>
      <c r="BB173" s="5"/>
      <c r="BC173" s="6"/>
      <c r="BD173" s="45"/>
    </row>
    <row r="174" spans="48:56" hidden="1" x14ac:dyDescent="0.25">
      <c r="AX174" s="5"/>
      <c r="AY174" s="5"/>
      <c r="AZ174" s="5"/>
      <c r="BA174" s="5"/>
      <c r="BB174" s="5"/>
      <c r="BC174" s="6"/>
      <c r="BD174" s="45"/>
    </row>
    <row r="175" spans="48:56" hidden="1" x14ac:dyDescent="0.25">
      <c r="AX175" s="5"/>
      <c r="AY175" s="5"/>
      <c r="AZ175" s="5"/>
      <c r="BA175" s="5"/>
      <c r="BB175" s="5"/>
      <c r="BC175" s="6"/>
      <c r="BD175" s="45"/>
    </row>
    <row r="176" spans="48:56" x14ac:dyDescent="0.25">
      <c r="AV176" s="8">
        <f>AV151</f>
        <v>2</v>
      </c>
      <c r="AW176" s="3" t="s">
        <v>37</v>
      </c>
      <c r="AX176" s="3"/>
      <c r="AY176" s="3"/>
      <c r="AZ176" s="3" t="s">
        <v>16</v>
      </c>
      <c r="BA176" s="3" t="s">
        <v>17</v>
      </c>
      <c r="BB176" s="3" t="s">
        <v>18</v>
      </c>
      <c r="BC176" s="3" t="s">
        <v>19</v>
      </c>
      <c r="BD176" s="3" t="s">
        <v>20</v>
      </c>
    </row>
    <row r="177" spans="48:56" x14ac:dyDescent="0.25">
      <c r="AV177" s="8">
        <f>AV152</f>
        <v>8</v>
      </c>
      <c r="AW177">
        <f>AW152+1</f>
        <v>8</v>
      </c>
      <c r="AX177" s="5" t="s">
        <v>21</v>
      </c>
      <c r="AY177" s="5"/>
      <c r="AZ177" s="5">
        <f ca="1">COUNTA(INDIRECT(AV178&amp;AV176):INDIRECT(AV178&amp;AV177))</f>
        <v>5</v>
      </c>
      <c r="BA177" s="5">
        <f ca="1">COUNTIF(INDIRECT(AV179&amp;AV176):INDIRECT(AV179&amp;AV177),"Iya")</f>
        <v>3</v>
      </c>
      <c r="BB177" s="5">
        <f ca="1">COUNTIF(INDIRECT(AV179&amp;AV176):INDIRECT(AV179&amp;AV177),"Tidak")</f>
        <v>2</v>
      </c>
      <c r="BC177" s="6">
        <f ca="1">-(((BA177/AZ177)*IMLOG2(BA177/AZ177))+((BB177/AZ177)*IMLOG2(BB177/AZ177)))</f>
        <v>0.97095059445466747</v>
      </c>
      <c r="BD177" s="5"/>
    </row>
    <row r="178" spans="48:56" x14ac:dyDescent="0.25">
      <c r="AV178" s="8" t="s">
        <v>39</v>
      </c>
      <c r="AX178" s="9" t="str">
        <f ca="1">INDIRECT(AV178&amp;1)</f>
        <v>IP</v>
      </c>
      <c r="AY178" s="5"/>
      <c r="AZ178" s="5"/>
      <c r="BA178" s="5"/>
      <c r="BB178" s="5"/>
      <c r="BC178" s="6"/>
      <c r="BD178" s="6"/>
    </row>
    <row r="179" spans="48:56" x14ac:dyDescent="0.25">
      <c r="AV179" s="8" t="s">
        <v>40</v>
      </c>
      <c r="AX179" s="5"/>
      <c r="AY179" s="5" t="str">
        <f ca="1">CONCATENATE("&lt;=",INDIRECT(AV180&amp;2))</f>
        <v>&lt;=3,15</v>
      </c>
      <c r="AZ179" s="5">
        <f ca="1">COUNTIF(INDIRECT(AV178&amp;AV176):INDIRECT(AV178&amp;AV177),AY179)</f>
        <v>1</v>
      </c>
      <c r="BA179" s="5">
        <f ca="1">COUNTIFS(INDIRECT(AV178&amp;AV176):INDIRECT(AV178&amp;AV177),AY179,INDIRECT(AV179&amp;AV176):INDIRECT(AV179&amp;AV177),"Iya")</f>
        <v>0</v>
      </c>
      <c r="BB179" s="5">
        <f ca="1">COUNTIFS(INDIRECT(AV178&amp;AV176):INDIRECT(AV178&amp;AV177),AY179,INDIRECT(AV179&amp;AV176):INDIRECT(AV179&amp;AV177),"Tidak")</f>
        <v>1</v>
      </c>
      <c r="BC179" s="6">
        <v>0</v>
      </c>
      <c r="BD179" s="43">
        <f ca="1">BC177-(((AZ179/AZ177)*BC179)+((AZ180/AZ177)*BC180))</f>
        <v>0.32192809488736107</v>
      </c>
    </row>
    <row r="180" spans="48:56" x14ac:dyDescent="0.25">
      <c r="AV180" s="8" t="s">
        <v>41</v>
      </c>
      <c r="AX180" s="5"/>
      <c r="AY180" s="5" t="str">
        <f ca="1">CONCATENATE("&gt;",INDIRECT(AV180&amp;2))</f>
        <v>&gt;3,15</v>
      </c>
      <c r="AZ180" s="5">
        <f ca="1">COUNTIF(INDIRECT(AV178&amp;AV176):INDIRECT(AV178&amp;AV177),AY180)</f>
        <v>4</v>
      </c>
      <c r="BA180" s="5">
        <f ca="1">COUNTIFS(INDIRECT(AV178&amp;AV176):INDIRECT(AV178&amp;AV177),AY180,INDIRECT(AV179&amp;AV176):INDIRECT(AV179&amp;AV177),"Iya")</f>
        <v>3</v>
      </c>
      <c r="BB180" s="5">
        <f ca="1">COUNTIFS(INDIRECT(AV178&amp;AV176):INDIRECT(AV178&amp;AV177),AY180,INDIRECT(AV179&amp;AV176):INDIRECT(AV179&amp;AV177),"Tidak")</f>
        <v>1</v>
      </c>
      <c r="BC180" s="6">
        <f t="shared" ref="BC180:BC183" ca="1" si="25">-(((BA180/AZ180)*IMLOG2(BA180/AZ180))+((BB180/AZ180)*IMLOG2(BB180/AZ180)))</f>
        <v>0.81127812445913294</v>
      </c>
      <c r="BD180" s="43"/>
    </row>
    <row r="181" spans="48:56" x14ac:dyDescent="0.25">
      <c r="AV181" s="10">
        <f ca="1">MAX(BD179:BD200)</f>
        <v>0.32192809488736107</v>
      </c>
      <c r="AX181" s="5"/>
      <c r="AY181" s="5" t="str">
        <f ca="1">CONCATENATE("&lt;=",INDIRECT(AV180&amp;4))</f>
        <v>&lt;=3,395</v>
      </c>
      <c r="AZ181" s="5">
        <f ca="1">COUNTIF(INDIRECT(AV178&amp;AV176):INDIRECT(AV178&amp;AV177),AY181)</f>
        <v>3</v>
      </c>
      <c r="BA181" s="5">
        <f ca="1">COUNTIFS(INDIRECT(AV178&amp;AV176):INDIRECT(AV178&amp;AV177),AY181,INDIRECT(AV179&amp;AV176):INDIRECT(AV179&amp;AV177),"Iya")</f>
        <v>2</v>
      </c>
      <c r="BB181" s="5">
        <f ca="1">COUNTIFS(INDIRECT(AV178&amp;AV176):INDIRECT(AV178&amp;AV177),AY181,INDIRECT(AV179&amp;AV176):INDIRECT(AV179&amp;AV177),"Tidak")</f>
        <v>1</v>
      </c>
      <c r="BC181" s="6">
        <f t="shared" ca="1" si="25"/>
        <v>0.91829583405449056</v>
      </c>
      <c r="BD181" s="45">
        <f ca="1">BC177-(((AZ181/AZ177)*BC181)+((AZ182/AZ177)*BC182))</f>
        <v>1.9973094021973115E-2</v>
      </c>
    </row>
    <row r="182" spans="48:56" x14ac:dyDescent="0.25">
      <c r="AX182" s="5"/>
      <c r="AY182" s="5" t="str">
        <f ca="1">CONCATENATE("&gt;",INDIRECT(AV180&amp;4))</f>
        <v>&gt;3,395</v>
      </c>
      <c r="AZ182" s="5">
        <f ca="1">COUNTIF(INDIRECT(AV178&amp;AV176):INDIRECT(AV178&amp;AV177),AY182)</f>
        <v>2</v>
      </c>
      <c r="BA182" s="5">
        <f ca="1">COUNTIFS(INDIRECT(AV178&amp;AV176):INDIRECT(AV178&amp;AV177),AY182,INDIRECT(AV179&amp;AV176):INDIRECT(AV179&amp;AV177),"Iya")</f>
        <v>1</v>
      </c>
      <c r="BB182" s="5">
        <f ca="1">COUNTIFS(INDIRECT(AV178&amp;AV176):INDIRECT(AV178&amp;AV177),AY182,INDIRECT(AV179&amp;AV176):INDIRECT(AV179&amp;AV177),"Tidak")</f>
        <v>1</v>
      </c>
      <c r="BC182" s="6">
        <f t="shared" ca="1" si="25"/>
        <v>1</v>
      </c>
      <c r="BD182" s="45"/>
    </row>
    <row r="183" spans="48:56" x14ac:dyDescent="0.25">
      <c r="AX183" s="5"/>
      <c r="AY183" s="5" t="str">
        <f ca="1">CONCATENATE("&lt;=",INDIRECT(AV180&amp;6))</f>
        <v>&lt;=3,73</v>
      </c>
      <c r="AZ183" s="5">
        <f ca="1">COUNTIF(INDIRECT(AV178&amp;AV176):INDIRECT(AV178&amp;AV177),AY183)</f>
        <v>5</v>
      </c>
      <c r="BA183" s="5">
        <f ca="1">COUNTIFS(INDIRECT(AV178&amp;AV176):INDIRECT(AV178&amp;AV177),AY183,INDIRECT(AV179&amp;AV176):INDIRECT(AV179&amp;AV177),"Iya")</f>
        <v>3</v>
      </c>
      <c r="BB183" s="5">
        <f ca="1">COUNTIFS(INDIRECT(AV178&amp;AV176):INDIRECT(AV178&amp;AV177),AY183,INDIRECT(AV179&amp;AV176):INDIRECT(AV179&amp;AV177),"Tidak")</f>
        <v>2</v>
      </c>
      <c r="BC183" s="6">
        <f t="shared" ca="1" si="25"/>
        <v>0.97095059445466747</v>
      </c>
      <c r="BD183" s="45">
        <f ca="1">BC177-(((AZ183/AZ177)*BC183)+((AZ184/AZ177)*BC184))</f>
        <v>0</v>
      </c>
    </row>
    <row r="184" spans="48:56" x14ac:dyDescent="0.25">
      <c r="AX184" s="5"/>
      <c r="AY184" s="5" t="str">
        <f ca="1">CONCATENATE("&gt;",INDIRECT(AV180&amp;6))</f>
        <v>&gt;3,73</v>
      </c>
      <c r="AZ184" s="5">
        <f ca="1">COUNTIF(INDIRECT(AV178&amp;AV176):INDIRECT(AV178&amp;AV177),AY184)</f>
        <v>0</v>
      </c>
      <c r="BA184" s="5">
        <f ca="1">COUNTIFS(INDIRECT(AV178&amp;AV176):INDIRECT(AV178&amp;AV177),AY184,INDIRECT(AV179&amp;AV176):INDIRECT(AV179&amp;AV177),"Iya")</f>
        <v>0</v>
      </c>
      <c r="BB184" s="5">
        <f ca="1">COUNTIFS(INDIRECT(AV178&amp;AV176):INDIRECT(AV178&amp;AV177),AY184,INDIRECT(AV179&amp;AV176):INDIRECT(AV179&amp;AV177),"Tidak")</f>
        <v>0</v>
      </c>
      <c r="BC184" s="6">
        <v>0</v>
      </c>
      <c r="BD184" s="45"/>
    </row>
    <row r="185" spans="48:56" x14ac:dyDescent="0.25">
      <c r="AX185" s="5"/>
      <c r="AY185" s="5"/>
      <c r="AZ185" s="5"/>
      <c r="BA185" s="5"/>
      <c r="BB185" s="5"/>
      <c r="BC185" s="6"/>
      <c r="BD185" s="45"/>
    </row>
    <row r="186" spans="48:56" x14ac:dyDescent="0.25">
      <c r="AX186" s="5"/>
      <c r="AY186" s="5"/>
      <c r="AZ186" s="5"/>
      <c r="BA186" s="5"/>
      <c r="BB186" s="5"/>
      <c r="BC186" s="6"/>
      <c r="BD186" s="45"/>
    </row>
    <row r="187" spans="48:56" hidden="1" x14ac:dyDescent="0.25">
      <c r="AX187" s="5"/>
      <c r="AY187" s="5"/>
      <c r="AZ187" s="5"/>
      <c r="BA187" s="5"/>
      <c r="BB187" s="5"/>
      <c r="BC187" s="6"/>
      <c r="BD187" s="45"/>
    </row>
    <row r="188" spans="48:56" hidden="1" x14ac:dyDescent="0.25">
      <c r="AX188" s="5"/>
      <c r="AY188" s="5"/>
      <c r="AZ188" s="5"/>
      <c r="BA188" s="5"/>
      <c r="BB188" s="5"/>
      <c r="BC188" s="6"/>
      <c r="BD188" s="45"/>
    </row>
    <row r="189" spans="48:56" hidden="1" x14ac:dyDescent="0.25">
      <c r="AX189" s="5"/>
      <c r="AY189" s="5"/>
      <c r="AZ189" s="5"/>
      <c r="BA189" s="5"/>
      <c r="BB189" s="5"/>
      <c r="BC189" s="6"/>
      <c r="BD189" s="45"/>
    </row>
    <row r="190" spans="48:56" hidden="1" x14ac:dyDescent="0.25">
      <c r="AX190" s="5"/>
      <c r="AY190" s="5"/>
      <c r="AZ190" s="5"/>
      <c r="BA190" s="5"/>
      <c r="BB190" s="5"/>
      <c r="BC190" s="6"/>
      <c r="BD190" s="45"/>
    </row>
    <row r="191" spans="48:56" hidden="1" x14ac:dyDescent="0.25">
      <c r="AX191" s="5"/>
      <c r="AY191" s="5"/>
      <c r="AZ191" s="5"/>
      <c r="BA191" s="5"/>
      <c r="BB191" s="5"/>
      <c r="BC191" s="6"/>
      <c r="BD191" s="45"/>
    </row>
    <row r="192" spans="48:56" hidden="1" x14ac:dyDescent="0.25">
      <c r="AX192" s="5"/>
      <c r="AY192" s="5"/>
      <c r="AZ192" s="5"/>
      <c r="BA192" s="5"/>
      <c r="BB192" s="5"/>
      <c r="BC192" s="6"/>
      <c r="BD192" s="45"/>
    </row>
    <row r="193" spans="48:56" hidden="1" x14ac:dyDescent="0.25">
      <c r="AX193" s="5"/>
      <c r="AY193" s="14"/>
      <c r="AZ193" s="14"/>
      <c r="BA193" s="14"/>
      <c r="BB193" s="14"/>
      <c r="BC193" s="6"/>
      <c r="BD193" s="49"/>
    </row>
    <row r="194" spans="48:56" hidden="1" x14ac:dyDescent="0.25">
      <c r="AX194" s="5"/>
      <c r="AY194" s="14"/>
      <c r="AZ194" s="14"/>
      <c r="BA194" s="14"/>
      <c r="BB194" s="14"/>
      <c r="BC194" s="6"/>
      <c r="BD194" s="49"/>
    </row>
    <row r="195" spans="48:56" hidden="1" x14ac:dyDescent="0.25">
      <c r="AX195" s="5"/>
      <c r="AY195" s="5"/>
      <c r="AZ195" s="5"/>
      <c r="BA195" s="5"/>
      <c r="BB195" s="5"/>
      <c r="BC195" s="6"/>
      <c r="BD195" s="45"/>
    </row>
    <row r="196" spans="48:56" hidden="1" x14ac:dyDescent="0.25">
      <c r="AX196" s="5"/>
      <c r="AY196" s="5"/>
      <c r="AZ196" s="5"/>
      <c r="BA196" s="5"/>
      <c r="BB196" s="5"/>
      <c r="BC196" s="6"/>
      <c r="BD196" s="45"/>
    </row>
    <row r="197" spans="48:56" hidden="1" x14ac:dyDescent="0.25">
      <c r="AX197" s="5"/>
      <c r="AY197" s="5"/>
      <c r="AZ197" s="5"/>
      <c r="BA197" s="5"/>
      <c r="BB197" s="5"/>
      <c r="BC197" s="6"/>
      <c r="BD197" s="45"/>
    </row>
    <row r="198" spans="48:56" hidden="1" x14ac:dyDescent="0.25">
      <c r="AX198" s="5"/>
      <c r="AY198" s="5"/>
      <c r="AZ198" s="5"/>
      <c r="BA198" s="5"/>
      <c r="BB198" s="5"/>
      <c r="BC198" s="6"/>
      <c r="BD198" s="45"/>
    </row>
    <row r="199" spans="48:56" hidden="1" x14ac:dyDescent="0.25">
      <c r="AX199" s="5"/>
      <c r="AY199" s="5"/>
      <c r="AZ199" s="5"/>
      <c r="BA199" s="5"/>
      <c r="BB199" s="5"/>
      <c r="BC199" s="6"/>
      <c r="BD199" s="45"/>
    </row>
    <row r="200" spans="48:56" hidden="1" x14ac:dyDescent="0.25">
      <c r="AX200" s="5"/>
      <c r="AY200" s="5"/>
      <c r="AZ200" s="5"/>
      <c r="BA200" s="5"/>
      <c r="BB200" s="5"/>
      <c r="BC200" s="6"/>
      <c r="BD200" s="45"/>
    </row>
    <row r="201" spans="48:56" x14ac:dyDescent="0.25">
      <c r="AV201" s="8">
        <f>AV176</f>
        <v>2</v>
      </c>
      <c r="AW201" s="3" t="s">
        <v>37</v>
      </c>
      <c r="AX201" s="3"/>
      <c r="AY201" s="3"/>
      <c r="AZ201" s="3" t="s">
        <v>16</v>
      </c>
      <c r="BA201" s="3" t="s">
        <v>17</v>
      </c>
      <c r="BB201" s="3" t="s">
        <v>18</v>
      </c>
      <c r="BC201" s="3" t="s">
        <v>19</v>
      </c>
      <c r="BD201" s="3" t="s">
        <v>20</v>
      </c>
    </row>
    <row r="202" spans="48:56" x14ac:dyDescent="0.25">
      <c r="AV202" s="8">
        <f>AV177</f>
        <v>8</v>
      </c>
      <c r="AW202">
        <f>AW177+1</f>
        <v>9</v>
      </c>
      <c r="AX202" s="5" t="s">
        <v>21</v>
      </c>
      <c r="AY202" s="5"/>
      <c r="AZ202" s="5">
        <f ca="1">COUNTA(INDIRECT(AV203&amp;AV201):INDIRECT(AV203&amp;AV202))</f>
        <v>5</v>
      </c>
      <c r="BA202" s="5">
        <f ca="1">COUNTIF(INDIRECT(AV204&amp;AV201):INDIRECT(AV204&amp;AV202),"Iya")</f>
        <v>3</v>
      </c>
      <c r="BB202" s="5">
        <f ca="1">COUNTIF(INDIRECT(AV204&amp;AV201):INDIRECT(AV204&amp;AV202),"Tidak")</f>
        <v>2</v>
      </c>
      <c r="BC202" s="6">
        <f ca="1">-(((BA202/AZ202)*IMLOG2(BA202/AZ202))+((BB202/AZ202)*IMLOG2(BB202/AZ202)))</f>
        <v>0.97095059445466747</v>
      </c>
      <c r="BD202" s="5"/>
    </row>
    <row r="203" spans="48:56" x14ac:dyDescent="0.25">
      <c r="AV203" s="8" t="s">
        <v>42</v>
      </c>
      <c r="AX203" s="9" t="str">
        <f ca="1">INDIRECT(AV203&amp;1)</f>
        <v>Penghasilan Orang Tua</v>
      </c>
      <c r="AY203" s="5"/>
      <c r="AZ203" s="5"/>
      <c r="BA203" s="5"/>
      <c r="BB203" s="5"/>
      <c r="BC203" s="6"/>
      <c r="BD203" s="6"/>
    </row>
    <row r="204" spans="48:56" x14ac:dyDescent="0.25">
      <c r="AV204" s="8" t="s">
        <v>43</v>
      </c>
      <c r="AX204" s="5"/>
      <c r="AY204" s="5" t="str">
        <f ca="1">CONCATENATE("&lt;=",INDIRECT(AV205&amp;2))</f>
        <v>&lt;=600000</v>
      </c>
      <c r="AZ204" s="5">
        <f ca="1">COUNTIF(INDIRECT(AV203&amp;AV201):INDIRECT(AV203&amp;AV202),AY204)</f>
        <v>1</v>
      </c>
      <c r="BA204" s="5">
        <f ca="1">COUNTIFS(INDIRECT(AV203&amp;AV201):INDIRECT(AV203&amp;AV202),AY204,INDIRECT(AV204&amp;AV201):INDIRECT(AV204&amp;AV202),"Iya")</f>
        <v>1</v>
      </c>
      <c r="BB204" s="5">
        <f ca="1">COUNTIFS(INDIRECT(AV203&amp;AV201):INDIRECT(AV203&amp;AV202),AY204,INDIRECT(AV204&amp;AV201):INDIRECT(AV204&amp;AV202),"Tidak")</f>
        <v>0</v>
      </c>
      <c r="BC204" s="6">
        <v>0</v>
      </c>
      <c r="BD204" s="45">
        <f ca="1">BC202-(((AZ204/AZ202)*BC204)+((AZ205/AZ202)*BC205))</f>
        <v>0.17095059445466743</v>
      </c>
    </row>
    <row r="205" spans="48:56" x14ac:dyDescent="0.25">
      <c r="AV205" s="8" t="s">
        <v>44</v>
      </c>
      <c r="AX205" s="5"/>
      <c r="AY205" s="5" t="str">
        <f ca="1">CONCATENATE("&gt;",INDIRECT(AV205&amp;2))</f>
        <v>&gt;600000</v>
      </c>
      <c r="AZ205" s="5">
        <f ca="1">COUNTIF(INDIRECT(AV203&amp;AV201):INDIRECT(AV203&amp;AV202),AY205)</f>
        <v>4</v>
      </c>
      <c r="BA205" s="5">
        <f ca="1">COUNTIFS(INDIRECT(AV203&amp;AV201):INDIRECT(AV203&amp;AV202),AY205,INDIRECT(AV204&amp;AV201):INDIRECT(AV204&amp;AV202),"Iya")</f>
        <v>2</v>
      </c>
      <c r="BB205" s="5">
        <f ca="1">COUNTIFS(INDIRECT(AV203&amp;AV201):INDIRECT(AV203&amp;AV202),AY205,INDIRECT(AV204&amp;AV201):INDIRECT(AV204&amp;AV202),"Tidak")</f>
        <v>2</v>
      </c>
      <c r="BC205" s="6">
        <f t="shared" ref="BC205:BC208" ca="1" si="26">-(((BA205/AZ205)*IMLOG2(BA205/AZ205))+((BB205/AZ205)*IMLOG2(BB205/AZ205)))</f>
        <v>1</v>
      </c>
      <c r="BD205" s="45"/>
    </row>
    <row r="206" spans="48:56" x14ac:dyDescent="0.25">
      <c r="AV206" s="10">
        <f ca="1">MAX(BD204:BD225)</f>
        <v>0.41997309402197314</v>
      </c>
      <c r="AX206" s="5"/>
      <c r="AY206" s="9" t="str">
        <f ca="1">CONCATENATE("&lt;=",INDIRECT(AV205&amp;4))</f>
        <v>&lt;=900000</v>
      </c>
      <c r="AZ206" s="5">
        <f ca="1">COUNTIF(INDIRECT(AV203&amp;AV201):INDIRECT(AV203&amp;AV202),AY206)</f>
        <v>3</v>
      </c>
      <c r="BA206" s="5">
        <f ca="1">COUNTIFS(INDIRECT(AV203&amp;AV201):INDIRECT(AV203&amp;AV202),AY206,INDIRECT(AV204&amp;AV201):INDIRECT(AV204&amp;AV202),"Iya")</f>
        <v>1</v>
      </c>
      <c r="BB206" s="5">
        <f ca="1">COUNTIFS(INDIRECT(AV203&amp;AV201):INDIRECT(AV203&amp;AV202),AY206,INDIRECT(AV204&amp;AV201):INDIRECT(AV204&amp;AV202),"Tidak")</f>
        <v>2</v>
      </c>
      <c r="BC206" s="6">
        <f t="shared" ca="1" si="26"/>
        <v>0.91829583405449056</v>
      </c>
      <c r="BD206" s="43">
        <f ca="1">BC202-(((AZ206/AZ202)*BC206)+((AZ207/AZ202)*BC207))</f>
        <v>0.41997309402197314</v>
      </c>
    </row>
    <row r="207" spans="48:56" x14ac:dyDescent="0.25">
      <c r="AX207" s="5"/>
      <c r="AY207" s="9" t="str">
        <f ca="1">CONCATENATE("&gt;",INDIRECT(AV205&amp;4))</f>
        <v>&gt;900000</v>
      </c>
      <c r="AZ207" s="5">
        <f ca="1">COUNTIF(INDIRECT(AV203&amp;AV201):INDIRECT(AV203&amp;AV202),AY207)</f>
        <v>2</v>
      </c>
      <c r="BA207" s="5">
        <f ca="1">COUNTIFS(INDIRECT(AV203&amp;AV201):INDIRECT(AV203&amp;AV202),AY207,INDIRECT(AV204&amp;AV201):INDIRECT(AV204&amp;AV202),"Iya")</f>
        <v>2</v>
      </c>
      <c r="BB207" s="5">
        <f ca="1">COUNTIFS(INDIRECT(AV203&amp;AV201):INDIRECT(AV203&amp;AV202),AY207,INDIRECT(AV204&amp;AV201):INDIRECT(AV204&amp;AV202),"Tidak")</f>
        <v>0</v>
      </c>
      <c r="BC207" s="6">
        <v>0</v>
      </c>
      <c r="BD207" s="43"/>
    </row>
    <row r="208" spans="48:56" x14ac:dyDescent="0.25">
      <c r="AX208" s="5"/>
      <c r="AY208" s="5" t="str">
        <f ca="1">CONCATENATE("&lt;=",INDIRECT(AV205&amp;6))</f>
        <v>&lt;=1000000</v>
      </c>
      <c r="AZ208" s="5">
        <f ca="1">COUNTIF(INDIRECT(AV203&amp;AV201):INDIRECT(AV203&amp;AV202),AY208)</f>
        <v>5</v>
      </c>
      <c r="BA208" s="5">
        <f ca="1">COUNTIFS(INDIRECT(AV203&amp;AV201):INDIRECT(AV203&amp;AV202),AY208,INDIRECT(AV204&amp;AV201):INDIRECT(AV204&amp;AV202),"Iya")</f>
        <v>3</v>
      </c>
      <c r="BB208" s="5">
        <f ca="1">COUNTIFS(INDIRECT(AV203&amp;AV201):INDIRECT(AV203&amp;AV202),AY208,INDIRECT(AV204&amp;AV201):INDIRECT(AV204&amp;AV202),"Tidak")</f>
        <v>2</v>
      </c>
      <c r="BC208" s="6">
        <f t="shared" ca="1" si="26"/>
        <v>0.97095059445466747</v>
      </c>
      <c r="BD208" s="45">
        <f ca="1">BC202-(((AZ208/AZ202)*BC208)+((AZ209/AZ202)*BC209))</f>
        <v>0</v>
      </c>
    </row>
    <row r="209" spans="50:56" x14ac:dyDescent="0.25">
      <c r="AX209" s="5"/>
      <c r="AY209" s="5" t="str">
        <f ca="1">CONCATENATE("&gt;",INDIRECT(AV205&amp;6))</f>
        <v>&gt;1000000</v>
      </c>
      <c r="AZ209" s="5">
        <f ca="1">COUNTIF(INDIRECT(AV203&amp;AV201):INDIRECT(AV203&amp;AV202),AY209)</f>
        <v>0</v>
      </c>
      <c r="BA209" s="5">
        <f ca="1">COUNTIFS(INDIRECT(AV203&amp;AV201):INDIRECT(AV203&amp;AV202),AY209,INDIRECT(AV204&amp;AV201):INDIRECT(AV204&amp;AV202),"Iya")</f>
        <v>0</v>
      </c>
      <c r="BB209" s="5">
        <f ca="1">COUNTIFS(INDIRECT(AV203&amp;AV201):INDIRECT(AV203&amp;AV202),AY209,INDIRECT(AV204&amp;AV201):INDIRECT(AV204&amp;AV202),"Tidak")</f>
        <v>0</v>
      </c>
      <c r="BC209" s="6">
        <v>0</v>
      </c>
      <c r="BD209" s="45"/>
    </row>
    <row r="210" spans="50:56" hidden="1" x14ac:dyDescent="0.25">
      <c r="AX210" s="5"/>
      <c r="AY210" s="5"/>
      <c r="AZ210" s="5"/>
      <c r="BA210" s="5"/>
      <c r="BB210" s="5"/>
      <c r="BC210" s="6"/>
      <c r="BD210" s="45"/>
    </row>
    <row r="211" spans="50:56" hidden="1" x14ac:dyDescent="0.25">
      <c r="AX211" s="5"/>
      <c r="AY211" s="5"/>
      <c r="AZ211" s="5"/>
      <c r="BA211" s="5"/>
      <c r="BB211" s="5"/>
      <c r="BC211" s="6"/>
      <c r="BD211" s="45"/>
    </row>
    <row r="212" spans="50:56" hidden="1" x14ac:dyDescent="0.25">
      <c r="AX212" s="5"/>
      <c r="AY212" s="5"/>
      <c r="AZ212" s="5"/>
      <c r="BA212" s="5"/>
      <c r="BB212" s="5"/>
      <c r="BC212" s="6"/>
      <c r="BD212" s="45"/>
    </row>
    <row r="213" spans="50:56" hidden="1" x14ac:dyDescent="0.25">
      <c r="AX213" s="5"/>
      <c r="AY213" s="5"/>
      <c r="AZ213" s="5"/>
      <c r="BA213" s="5"/>
      <c r="BB213" s="5"/>
      <c r="BC213" s="6"/>
      <c r="BD213" s="45"/>
    </row>
    <row r="214" spans="50:56" hidden="1" x14ac:dyDescent="0.25">
      <c r="AX214" s="5"/>
      <c r="AY214" s="5"/>
      <c r="AZ214" s="5"/>
      <c r="BA214" s="5"/>
      <c r="BB214" s="5"/>
      <c r="BC214" s="6"/>
      <c r="BD214" s="45"/>
    </row>
    <row r="215" spans="50:56" hidden="1" x14ac:dyDescent="0.25">
      <c r="AX215" s="5"/>
      <c r="AY215" s="5"/>
      <c r="AZ215" s="5"/>
      <c r="BA215" s="5"/>
      <c r="BB215" s="5"/>
      <c r="BC215" s="6"/>
      <c r="BD215" s="45"/>
    </row>
    <row r="216" spans="50:56" hidden="1" x14ac:dyDescent="0.25">
      <c r="AX216" s="5"/>
      <c r="AY216" s="5"/>
      <c r="AZ216" s="5"/>
      <c r="BA216" s="5"/>
      <c r="BB216" s="5"/>
      <c r="BC216" s="6"/>
      <c r="BD216" s="45"/>
    </row>
    <row r="217" spans="50:56" hidden="1" x14ac:dyDescent="0.25">
      <c r="AX217" s="5"/>
      <c r="AY217" s="5"/>
      <c r="AZ217" s="5"/>
      <c r="BA217" s="5"/>
      <c r="BB217" s="5"/>
      <c r="BC217" s="6"/>
      <c r="BD217" s="45"/>
    </row>
    <row r="218" spans="50:56" hidden="1" x14ac:dyDescent="0.25">
      <c r="AX218" s="5"/>
      <c r="AY218" s="14"/>
      <c r="AZ218" s="14"/>
      <c r="BA218" s="14"/>
      <c r="BB218" s="14"/>
      <c r="BC218" s="6"/>
      <c r="BD218" s="49"/>
    </row>
    <row r="219" spans="50:56" hidden="1" x14ac:dyDescent="0.25">
      <c r="AX219" s="5"/>
      <c r="AY219" s="14"/>
      <c r="AZ219" s="14"/>
      <c r="BA219" s="14"/>
      <c r="BB219" s="14"/>
      <c r="BC219" s="6"/>
      <c r="BD219" s="49"/>
    </row>
    <row r="220" spans="50:56" hidden="1" x14ac:dyDescent="0.25">
      <c r="AX220" s="5"/>
      <c r="AY220" s="5"/>
      <c r="AZ220" s="5"/>
      <c r="BA220" s="5"/>
      <c r="BB220" s="5"/>
      <c r="BC220" s="6"/>
      <c r="BD220" s="45"/>
    </row>
    <row r="221" spans="50:56" hidden="1" x14ac:dyDescent="0.25">
      <c r="AX221" s="5"/>
      <c r="AY221" s="5"/>
      <c r="AZ221" s="5"/>
      <c r="BA221" s="5"/>
      <c r="BB221" s="5"/>
      <c r="BC221" s="6"/>
      <c r="BD221" s="45"/>
    </row>
    <row r="222" spans="50:56" hidden="1" x14ac:dyDescent="0.25">
      <c r="AX222" s="5"/>
      <c r="AY222" s="5"/>
      <c r="AZ222" s="5"/>
      <c r="BA222" s="5"/>
      <c r="BB222" s="5"/>
      <c r="BC222" s="6"/>
      <c r="BD222" s="45"/>
    </row>
    <row r="223" spans="50:56" hidden="1" x14ac:dyDescent="0.25">
      <c r="AX223" s="5"/>
      <c r="AY223" s="5"/>
      <c r="AZ223" s="5"/>
      <c r="BA223" s="5"/>
      <c r="BB223" s="5"/>
      <c r="BC223" s="6"/>
      <c r="BD223" s="45"/>
    </row>
    <row r="224" spans="50:56" hidden="1" x14ac:dyDescent="0.25">
      <c r="AX224" s="5"/>
      <c r="AY224" s="5"/>
      <c r="AZ224" s="5"/>
      <c r="BA224" s="5"/>
      <c r="BB224" s="5"/>
      <c r="BC224" s="6"/>
      <c r="BD224" s="45"/>
    </row>
    <row r="225" spans="48:56" hidden="1" x14ac:dyDescent="0.25">
      <c r="AX225" s="5"/>
      <c r="AY225" s="5"/>
      <c r="AZ225" s="5"/>
      <c r="BA225" s="5"/>
      <c r="BB225" s="5"/>
      <c r="BC225" s="6"/>
      <c r="BD225" s="45"/>
    </row>
    <row r="226" spans="48:56" x14ac:dyDescent="0.25">
      <c r="AV226" s="8">
        <f>AV201</f>
        <v>2</v>
      </c>
      <c r="AW226" s="3" t="s">
        <v>37</v>
      </c>
      <c r="AX226" s="3"/>
      <c r="AY226" s="3"/>
      <c r="AZ226" s="3" t="s">
        <v>16</v>
      </c>
      <c r="BA226" s="3" t="s">
        <v>17</v>
      </c>
      <c r="BB226" s="3" t="s">
        <v>18</v>
      </c>
      <c r="BC226" s="3" t="s">
        <v>19</v>
      </c>
      <c r="BD226" s="3" t="s">
        <v>20</v>
      </c>
    </row>
    <row r="227" spans="48:56" x14ac:dyDescent="0.25">
      <c r="AV227" s="8">
        <f>AV202</f>
        <v>8</v>
      </c>
      <c r="AW227">
        <f>AW202+1</f>
        <v>10</v>
      </c>
      <c r="AX227" s="5" t="s">
        <v>21</v>
      </c>
      <c r="AY227" s="5"/>
      <c r="AZ227" s="5">
        <f ca="1">COUNTA(INDIRECT(AV228&amp;AV226):INDIRECT(AV228&amp;AV227))</f>
        <v>5</v>
      </c>
      <c r="BA227" s="5">
        <f ca="1">COUNTIF(INDIRECT(AV229&amp;AV226):INDIRECT(AV229&amp;AV227),"Iya")</f>
        <v>3</v>
      </c>
      <c r="BB227" s="5">
        <f ca="1">COUNTIF(INDIRECT(AV229&amp;AV226):INDIRECT(AV229&amp;AV227),"Tidak")</f>
        <v>2</v>
      </c>
      <c r="BC227" s="6">
        <f ca="1">-(((BA227/AZ227)*IMLOG2(BA227/AZ227))+((BB227/AZ227)*IMLOG2(BB227/AZ227)))</f>
        <v>0.97095059445466747</v>
      </c>
      <c r="BD227" s="5"/>
    </row>
    <row r="228" spans="48:56" x14ac:dyDescent="0.25">
      <c r="AV228" s="8" t="s">
        <v>45</v>
      </c>
      <c r="AX228" s="9" t="str">
        <f ca="1">INDIRECT(AV228&amp;1)</f>
        <v>Tanggungan Orang Tua</v>
      </c>
      <c r="AY228" s="5"/>
      <c r="AZ228" s="5"/>
      <c r="BA228" s="5"/>
      <c r="BB228" s="5"/>
      <c r="BC228" s="6"/>
      <c r="BD228" s="6"/>
    </row>
    <row r="229" spans="48:56" x14ac:dyDescent="0.25">
      <c r="AV229" s="8" t="s">
        <v>46</v>
      </c>
      <c r="AX229" s="5"/>
      <c r="AY229" s="5" t="str">
        <f ca="1">CONCATENATE("&lt;=",INDIRECT(AV230&amp;2))</f>
        <v>&lt;=1</v>
      </c>
      <c r="AZ229" s="5">
        <f ca="1">COUNTIF(INDIRECT(AV228&amp;AV226):INDIRECT(AV228&amp;AV227),AY229)</f>
        <v>3</v>
      </c>
      <c r="BA229" s="5">
        <f ca="1">COUNTIFS(INDIRECT(AV228&amp;AV226):INDIRECT(AV228&amp;AV227),AY229,INDIRECT(AV229&amp;AV226):INDIRECT(AV229&amp;AV227),"Iya")</f>
        <v>1</v>
      </c>
      <c r="BB229" s="5">
        <f ca="1">COUNTIFS(INDIRECT(AV228&amp;AV226):INDIRECT(AV228&amp;AV227),AY229,INDIRECT(AV229&amp;AV226):INDIRECT(AV229&amp;AV227),"Tidak")</f>
        <v>2</v>
      </c>
      <c r="BC229" s="6">
        <f t="shared" ref="BC229:BC233" ca="1" si="27">-(((BA229/AZ229)*IMLOG2(BA229/AZ229))+((BB229/AZ229)*IMLOG2(BB229/AZ229)))</f>
        <v>0.91829583405449056</v>
      </c>
      <c r="BD229" s="45">
        <f ca="1">BC227-(((AZ229/AZ227)*BC229)+((AZ230/AZ227)*BC230))</f>
        <v>0.41997309402197314</v>
      </c>
    </row>
    <row r="230" spans="48:56" x14ac:dyDescent="0.25">
      <c r="AV230" s="8" t="s">
        <v>47</v>
      </c>
      <c r="AX230" s="5"/>
      <c r="AY230" s="5" t="str">
        <f ca="1">CONCATENATE("&gt;",INDIRECT(AV230&amp;2))</f>
        <v>&gt;1</v>
      </c>
      <c r="AZ230" s="5">
        <f ca="1">COUNTIF(INDIRECT(AV228&amp;AV226):INDIRECT(AV228&amp;AV227),AY230)</f>
        <v>2</v>
      </c>
      <c r="BA230" s="5">
        <f ca="1">COUNTIFS(INDIRECT(AV228&amp;AV226):INDIRECT(AV228&amp;AV227),AY230,INDIRECT(AV229&amp;AV226):INDIRECT(AV229&amp;AV227),"Iya")</f>
        <v>2</v>
      </c>
      <c r="BB230" s="5">
        <f ca="1">COUNTIFS(INDIRECT(AV228&amp;AV226):INDIRECT(AV228&amp;AV227),AY230,INDIRECT(AV229&amp;AV226):INDIRECT(AV229&amp;AV227),"Tidak")</f>
        <v>0</v>
      </c>
      <c r="BC230" s="6">
        <v>0</v>
      </c>
      <c r="BD230" s="45"/>
    </row>
    <row r="231" spans="48:56" x14ac:dyDescent="0.25">
      <c r="AV231" s="10">
        <f ca="1">MAX(BD229:BD250)</f>
        <v>0.41997309402197314</v>
      </c>
      <c r="AX231" s="5"/>
      <c r="AY231" s="9" t="str">
        <f ca="1">CONCATENATE("&lt;=",INDIRECT(AV230&amp;4))</f>
        <v>&lt;=2</v>
      </c>
      <c r="AZ231" s="5">
        <f ca="1">COUNTIF(INDIRECT(AV228&amp;AV226):INDIRECT(AV228&amp;AV227),AY231)</f>
        <v>3</v>
      </c>
      <c r="BA231" s="5">
        <f ca="1">COUNTIFS(INDIRECT(AV228&amp;AV226):INDIRECT(AV228&amp;AV227),AY231,INDIRECT(AV229&amp;AV226):INDIRECT(AV229&amp;AV227),"Iya")</f>
        <v>1</v>
      </c>
      <c r="BB231" s="5">
        <f ca="1">COUNTIFS(INDIRECT(AV228&amp;AV226):INDIRECT(AV228&amp;AV227),AY231,INDIRECT(AV229&amp;AV226):INDIRECT(AV229&amp;AV227),"Tidak")</f>
        <v>2</v>
      </c>
      <c r="BC231" s="6">
        <f t="shared" ca="1" si="27"/>
        <v>0.91829583405449056</v>
      </c>
      <c r="BD231" s="43">
        <f ca="1">BC227-(((AZ231/AZ227)*BC231)+((AZ232/AZ227)*BC232))</f>
        <v>0.41997309402197314</v>
      </c>
    </row>
    <row r="232" spans="48:56" x14ac:dyDescent="0.25">
      <c r="AX232" s="5"/>
      <c r="AY232" s="9" t="str">
        <f ca="1">CONCATENATE("&gt;",INDIRECT(AV230&amp;4))</f>
        <v>&gt;2</v>
      </c>
      <c r="AZ232" s="5">
        <f ca="1">COUNTIF(INDIRECT(AV228&amp;AV226):INDIRECT(AV228&amp;AV227),AY232)</f>
        <v>2</v>
      </c>
      <c r="BA232" s="5">
        <f ca="1">COUNTIFS(INDIRECT(AV228&amp;AV226):INDIRECT(AV228&amp;AV227),AY232,INDIRECT(AV229&amp;AV226):INDIRECT(AV229&amp;AV227),"Iya")</f>
        <v>2</v>
      </c>
      <c r="BB232" s="5">
        <f ca="1">COUNTIFS(INDIRECT(AV228&amp;AV226):INDIRECT(AV228&amp;AV227),AY232,INDIRECT(AV229&amp;AV226):INDIRECT(AV229&amp;AV227),"Tidak")</f>
        <v>0</v>
      </c>
      <c r="BC232" s="6">
        <v>0</v>
      </c>
      <c r="BD232" s="43"/>
    </row>
    <row r="233" spans="48:56" x14ac:dyDescent="0.25">
      <c r="AX233" s="5"/>
      <c r="AY233" s="5" t="str">
        <f ca="1">CONCATENATE("&lt;=",INDIRECT(AV230&amp;6))</f>
        <v>&lt;=3</v>
      </c>
      <c r="AZ233" s="5">
        <f ca="1">COUNTIF(INDIRECT(AV228&amp;AV226):INDIRECT(AV228&amp;AV227),AY233)</f>
        <v>5</v>
      </c>
      <c r="BA233" s="5">
        <f ca="1">COUNTIFS(INDIRECT(AV228&amp;AV226):INDIRECT(AV228&amp;AV227),AY233,INDIRECT(AV229&amp;AV226):INDIRECT(AV229&amp;AV227),"Iya")</f>
        <v>3</v>
      </c>
      <c r="BB233" s="5">
        <f ca="1">COUNTIFS(INDIRECT(AV228&amp;AV226):INDIRECT(AV228&amp;AV227),AY233,INDIRECT(AV229&amp;AV226):INDIRECT(AV229&amp;AV227),"Tidak")</f>
        <v>2</v>
      </c>
      <c r="BC233" s="6">
        <f t="shared" ca="1" si="27"/>
        <v>0.97095059445466747</v>
      </c>
      <c r="BD233" s="45">
        <f ca="1">BC227-(((AZ233/AZ227)*BC233)+((AZ234/AZ227)*BC234))</f>
        <v>0</v>
      </c>
    </row>
    <row r="234" spans="48:56" x14ac:dyDescent="0.25">
      <c r="AX234" s="5"/>
      <c r="AY234" s="5" t="str">
        <f ca="1">CONCATENATE("&gt;",INDIRECT(AV230&amp;6))</f>
        <v>&gt;3</v>
      </c>
      <c r="AZ234" s="5">
        <f ca="1">COUNTIF(INDIRECT(AV228&amp;AV226):INDIRECT(AV228&amp;AV227),AY234)</f>
        <v>0</v>
      </c>
      <c r="BA234" s="5">
        <f ca="1">COUNTIFS(INDIRECT(AV228&amp;AV226):INDIRECT(AV228&amp;AV227),AY234,INDIRECT(AV229&amp;AV226):INDIRECT(AV229&amp;AV227),"Iya")</f>
        <v>0</v>
      </c>
      <c r="BB234" s="5">
        <f ca="1">COUNTIFS(INDIRECT(AV228&amp;AV226):INDIRECT(AV228&amp;AV227),AY234,INDIRECT(AV229&amp;AV226):INDIRECT(AV229&amp;AV227),"Tidak")</f>
        <v>0</v>
      </c>
      <c r="BC234" s="6">
        <v>0</v>
      </c>
      <c r="BD234" s="45"/>
    </row>
    <row r="235" spans="48:56" hidden="1" x14ac:dyDescent="0.25">
      <c r="AX235" s="5"/>
      <c r="AY235" s="5"/>
      <c r="AZ235" s="5"/>
      <c r="BA235" s="5"/>
      <c r="BB235" s="5"/>
      <c r="BC235" s="6"/>
      <c r="BD235" s="45"/>
    </row>
    <row r="236" spans="48:56" hidden="1" x14ac:dyDescent="0.25">
      <c r="AX236" s="5"/>
      <c r="AY236" s="5"/>
      <c r="AZ236" s="5"/>
      <c r="BA236" s="5"/>
      <c r="BB236" s="5"/>
      <c r="BC236" s="6"/>
      <c r="BD236" s="45"/>
    </row>
    <row r="237" spans="48:56" hidden="1" x14ac:dyDescent="0.25">
      <c r="AX237" s="5"/>
      <c r="AY237" s="5"/>
      <c r="AZ237" s="5"/>
      <c r="BA237" s="5"/>
      <c r="BB237" s="5"/>
      <c r="BC237" s="6"/>
      <c r="BD237" s="45"/>
    </row>
    <row r="238" spans="48:56" hidden="1" x14ac:dyDescent="0.25">
      <c r="AX238" s="5"/>
      <c r="AY238" s="5"/>
      <c r="AZ238" s="5"/>
      <c r="BA238" s="5"/>
      <c r="BB238" s="5"/>
      <c r="BC238" s="6"/>
      <c r="BD238" s="45"/>
    </row>
    <row r="239" spans="48:56" hidden="1" x14ac:dyDescent="0.25">
      <c r="AX239" s="5"/>
      <c r="AY239" s="5"/>
      <c r="AZ239" s="5"/>
      <c r="BA239" s="5"/>
      <c r="BB239" s="5"/>
      <c r="BC239" s="6"/>
      <c r="BD239" s="45"/>
    </row>
    <row r="240" spans="48:56" hidden="1" x14ac:dyDescent="0.25">
      <c r="AX240" s="5"/>
      <c r="AY240" s="5"/>
      <c r="AZ240" s="5"/>
      <c r="BA240" s="5"/>
      <c r="BB240" s="5"/>
      <c r="BC240" s="6"/>
      <c r="BD240" s="45"/>
    </row>
    <row r="241" spans="48:56" hidden="1" x14ac:dyDescent="0.25">
      <c r="AX241" s="5"/>
      <c r="AY241" s="5"/>
      <c r="AZ241" s="5"/>
      <c r="BA241" s="5"/>
      <c r="BB241" s="5"/>
      <c r="BC241" s="6"/>
      <c r="BD241" s="45"/>
    </row>
    <row r="242" spans="48:56" hidden="1" x14ac:dyDescent="0.25">
      <c r="AX242" s="5"/>
      <c r="AY242" s="5"/>
      <c r="AZ242" s="5"/>
      <c r="BA242" s="5"/>
      <c r="BB242" s="5"/>
      <c r="BC242" s="6"/>
      <c r="BD242" s="45"/>
    </row>
    <row r="243" spans="48:56" hidden="1" x14ac:dyDescent="0.25">
      <c r="AX243" s="5"/>
      <c r="AY243" s="14"/>
      <c r="AZ243" s="14"/>
      <c r="BA243" s="14"/>
      <c r="BB243" s="14"/>
      <c r="BC243" s="6"/>
      <c r="BD243" s="49"/>
    </row>
    <row r="244" spans="48:56" hidden="1" x14ac:dyDescent="0.25">
      <c r="AX244" s="5"/>
      <c r="AY244" s="14"/>
      <c r="AZ244" s="14"/>
      <c r="BA244" s="14"/>
      <c r="BB244" s="14"/>
      <c r="BC244" s="6"/>
      <c r="BD244" s="49"/>
    </row>
    <row r="245" spans="48:56" hidden="1" x14ac:dyDescent="0.25">
      <c r="AX245" s="5"/>
      <c r="AY245" s="5"/>
      <c r="AZ245" s="5"/>
      <c r="BA245" s="5"/>
      <c r="BB245" s="5"/>
      <c r="BC245" s="6"/>
      <c r="BD245" s="45"/>
    </row>
    <row r="246" spans="48:56" hidden="1" x14ac:dyDescent="0.25">
      <c r="AX246" s="5"/>
      <c r="AY246" s="5"/>
      <c r="AZ246" s="5"/>
      <c r="BA246" s="5"/>
      <c r="BB246" s="5"/>
      <c r="BC246" s="6"/>
      <c r="BD246" s="45"/>
    </row>
    <row r="247" spans="48:56" hidden="1" x14ac:dyDescent="0.25">
      <c r="AX247" s="5"/>
      <c r="AY247" s="9"/>
      <c r="AZ247" s="5"/>
      <c r="BA247" s="5"/>
      <c r="BB247" s="5"/>
      <c r="BC247" s="6"/>
      <c r="BD247" s="43"/>
    </row>
    <row r="248" spans="48:56" hidden="1" x14ac:dyDescent="0.25">
      <c r="AX248" s="5"/>
      <c r="AY248" s="9"/>
      <c r="AZ248" s="5"/>
      <c r="BA248" s="5"/>
      <c r="BB248" s="5"/>
      <c r="BC248" s="6"/>
      <c r="BD248" s="43"/>
    </row>
    <row r="249" spans="48:56" hidden="1" x14ac:dyDescent="0.25">
      <c r="AX249" s="5"/>
      <c r="AY249" s="5"/>
      <c r="AZ249" s="5"/>
      <c r="BA249" s="5"/>
      <c r="BB249" s="5"/>
      <c r="BC249" s="6"/>
      <c r="BD249" s="45"/>
    </row>
    <row r="250" spans="48:56" hidden="1" x14ac:dyDescent="0.25">
      <c r="AX250" s="5"/>
      <c r="AY250" s="5"/>
      <c r="AZ250" s="5"/>
      <c r="BA250" s="5"/>
      <c r="BB250" s="5"/>
      <c r="BC250" s="6"/>
      <c r="BD250" s="45"/>
    </row>
    <row r="251" spans="48:56" x14ac:dyDescent="0.25">
      <c r="AV251" s="8">
        <f>AV226</f>
        <v>2</v>
      </c>
      <c r="AW251" s="3" t="s">
        <v>37</v>
      </c>
      <c r="AX251" s="3"/>
      <c r="AY251" s="3"/>
      <c r="AZ251" s="3" t="s">
        <v>16</v>
      </c>
      <c r="BA251" s="3" t="s">
        <v>17</v>
      </c>
      <c r="BB251" s="3" t="s">
        <v>18</v>
      </c>
      <c r="BC251" s="3" t="s">
        <v>19</v>
      </c>
      <c r="BD251" s="3" t="s">
        <v>20</v>
      </c>
    </row>
    <row r="252" spans="48:56" x14ac:dyDescent="0.25">
      <c r="AV252" s="8">
        <f>AV227</f>
        <v>8</v>
      </c>
      <c r="AW252">
        <f>AW227+1</f>
        <v>11</v>
      </c>
      <c r="AX252" s="5" t="s">
        <v>21</v>
      </c>
      <c r="AY252" s="5"/>
      <c r="AZ252" s="5">
        <f ca="1">COUNTA(INDIRECT(AV253&amp;AV251):INDIRECT(AV253&amp;AV252))</f>
        <v>5</v>
      </c>
      <c r="BA252" s="5">
        <f ca="1">COUNTIF(INDIRECT(AV254&amp;AV251):INDIRECT(AV254&amp;AV252),"Iya")</f>
        <v>3</v>
      </c>
      <c r="BB252" s="5">
        <f ca="1">COUNTIF(INDIRECT(AV254&amp;AV251):INDIRECT(AV254&amp;AV252),"Tidak")</f>
        <v>2</v>
      </c>
      <c r="BC252" s="6">
        <f ca="1">-(((BA252/AZ252)*IMLOG2(BA252/AZ252))+((BB252/AZ252)*IMLOG2(BB252/AZ252)))</f>
        <v>0.97095059445466747</v>
      </c>
      <c r="BD252" s="5"/>
    </row>
    <row r="253" spans="48:56" x14ac:dyDescent="0.25">
      <c r="AV253" s="8" t="s">
        <v>48</v>
      </c>
      <c r="AX253" s="9" t="str">
        <f ca="1">INDIRECT(AV253&amp;1)</f>
        <v>Tahun Masuk</v>
      </c>
      <c r="AY253" s="5"/>
      <c r="AZ253" s="5"/>
      <c r="BA253" s="5"/>
      <c r="BB253" s="5"/>
      <c r="BC253" s="6"/>
      <c r="BD253" s="6"/>
    </row>
    <row r="254" spans="48:56" x14ac:dyDescent="0.25">
      <c r="AV254" s="8" t="s">
        <v>49</v>
      </c>
      <c r="AX254" s="5"/>
      <c r="AY254" s="9" t="str">
        <f ca="1">CONCATENATE("&lt;=",INDIRECT(AV255&amp;2))</f>
        <v>&lt;=2017</v>
      </c>
      <c r="AZ254" s="5">
        <f ca="1">COUNTIF(INDIRECT(AV253&amp;AV251):INDIRECT(AV253&amp;AV252),AY254)</f>
        <v>2</v>
      </c>
      <c r="BA254" s="5">
        <f ca="1">COUNTIFS(INDIRECT(AV253&amp;AV251):INDIRECT(AV253&amp;AV252),AY254,INDIRECT(AV254&amp;AV251):INDIRECT(AV254&amp;AV252),"Iya")</f>
        <v>1</v>
      </c>
      <c r="BB254" s="5">
        <f ca="1">COUNTIFS(INDIRECT(AV253&amp;AV251):INDIRECT(AV253&amp;AV252),AY254,INDIRECT(AV254&amp;AV251):INDIRECT(AV254&amp;AV252),"Tidak")</f>
        <v>1</v>
      </c>
      <c r="BC254" s="6">
        <f t="shared" ref="BC254:BC258" ca="1" si="28">-(((BA254/AZ254)*IMLOG2(BA254/AZ254))+((BB254/AZ254)*IMLOG2(BB254/AZ254)))</f>
        <v>1</v>
      </c>
      <c r="BD254" s="43">
        <f ca="1">BC252-(((AZ254/AZ252)*BC254)+((AZ255/AZ252)*BC255))</f>
        <v>1.9973094021973115E-2</v>
      </c>
    </row>
    <row r="255" spans="48:56" x14ac:dyDescent="0.25">
      <c r="AV255" s="8" t="s">
        <v>50</v>
      </c>
      <c r="AX255" s="5"/>
      <c r="AY255" s="9" t="str">
        <f ca="1">CONCATENATE("&gt;",INDIRECT(AV255&amp;2))</f>
        <v>&gt;2017</v>
      </c>
      <c r="AZ255" s="5">
        <f ca="1">COUNTIF(INDIRECT(AV253&amp;AV251):INDIRECT(AV253&amp;AV252),AY255)</f>
        <v>3</v>
      </c>
      <c r="BA255" s="5">
        <f ca="1">COUNTIFS(INDIRECT(AV253&amp;AV251):INDIRECT(AV253&amp;AV252),AY255,INDIRECT(AV254&amp;AV251):INDIRECT(AV254&amp;AV252),"Iya")</f>
        <v>2</v>
      </c>
      <c r="BB255" s="5">
        <f ca="1">COUNTIFS(INDIRECT(AV253&amp;AV251):INDIRECT(AV253&amp;AV252),AY255,INDIRECT(AV254&amp;AV251):INDIRECT(AV254&amp;AV252),"Tidak")</f>
        <v>1</v>
      </c>
      <c r="BC255" s="6">
        <f t="shared" ca="1" si="28"/>
        <v>0.91829583405449056</v>
      </c>
      <c r="BD255" s="43"/>
    </row>
    <row r="256" spans="48:56" x14ac:dyDescent="0.25">
      <c r="AV256" s="10">
        <f ca="1">MAX(BD254:BD275)</f>
        <v>1.9973094021973115E-2</v>
      </c>
      <c r="AX256" s="5"/>
      <c r="AY256" s="5" t="str">
        <f ca="1">CONCATENATE("&lt;=",INDIRECT(AV255&amp;4))</f>
        <v>&lt;=2018</v>
      </c>
      <c r="AZ256" s="5">
        <f ca="1">COUNTIF(INDIRECT(AV253&amp;AV251):INDIRECT(AV253&amp;AV252),AY256)</f>
        <v>5</v>
      </c>
      <c r="BA256" s="5">
        <f ca="1">COUNTIFS(INDIRECT(AV253&amp;AV251):INDIRECT(AV253&amp;AV252),AY256,INDIRECT(AV254&amp;AV251):INDIRECT(AV254&amp;AV252),"Iya")</f>
        <v>3</v>
      </c>
      <c r="BB256" s="5">
        <f ca="1">COUNTIFS(INDIRECT(AV253&amp;AV251):INDIRECT(AV253&amp;AV252),AY256,INDIRECT(AV254&amp;AV251):INDIRECT(AV254&amp;AV252),"Tidak")</f>
        <v>2</v>
      </c>
      <c r="BC256" s="6">
        <f t="shared" ca="1" si="28"/>
        <v>0.97095059445466747</v>
      </c>
      <c r="BD256" s="45">
        <f ca="1">BC252-(((AZ256/AZ252)*BC256)+((AZ257/AZ252)*BC257))</f>
        <v>0</v>
      </c>
    </row>
    <row r="257" spans="50:56" x14ac:dyDescent="0.25">
      <c r="AX257" s="5"/>
      <c r="AY257" s="5" t="str">
        <f ca="1">CONCATENATE("&gt;",INDIRECT(AV255&amp;4))</f>
        <v>&gt;2018</v>
      </c>
      <c r="AZ257" s="5">
        <f ca="1">COUNTIF(INDIRECT(AV253&amp;AV251):INDIRECT(AV253&amp;AV252),AY257)</f>
        <v>0</v>
      </c>
      <c r="BA257" s="5">
        <f ca="1">COUNTIFS(INDIRECT(AV253&amp;AV251):INDIRECT(AV253&amp;AV252),AY257,INDIRECT(AV254&amp;AV251):INDIRECT(AV254&amp;AV252),"Iya")</f>
        <v>0</v>
      </c>
      <c r="BB257" s="5">
        <f ca="1">COUNTIFS(INDIRECT(AV253&amp;AV251):INDIRECT(AV253&amp;AV252),AY257,INDIRECT(AV254&amp;AV251):INDIRECT(AV254&amp;AV252),"Tidak")</f>
        <v>0</v>
      </c>
      <c r="BC257" s="6">
        <v>0</v>
      </c>
      <c r="BD257" s="45"/>
    </row>
    <row r="258" spans="50:56" x14ac:dyDescent="0.25">
      <c r="AX258" s="5"/>
      <c r="AY258" s="5" t="str">
        <f ca="1">CONCATENATE("&lt;=",INDIRECT(AV255&amp;6))</f>
        <v>&lt;=2018</v>
      </c>
      <c r="AZ258" s="5">
        <f ca="1">COUNTIF(INDIRECT(AV253&amp;AV251):INDIRECT(AV253&amp;AV252),AY258)</f>
        <v>5</v>
      </c>
      <c r="BA258" s="5">
        <f ca="1">COUNTIFS(INDIRECT(AV253&amp;AV251):INDIRECT(AV253&amp;AV252),AY258,INDIRECT(AV254&amp;AV251):INDIRECT(AV254&amp;AV252),"Iya")</f>
        <v>3</v>
      </c>
      <c r="BB258" s="5">
        <f ca="1">COUNTIFS(INDIRECT(AV253&amp;AV251):INDIRECT(AV253&amp;AV252),AY258,INDIRECT(AV254&amp;AV251):INDIRECT(AV254&amp;AV252),"Tidak")</f>
        <v>2</v>
      </c>
      <c r="BC258" s="6">
        <f t="shared" ca="1" si="28"/>
        <v>0.97095059445466747</v>
      </c>
      <c r="BD258" s="45">
        <f ca="1">BC252-(((AZ258/AZ252)*BC258)+((AZ259/AZ252)*BC259))</f>
        <v>0</v>
      </c>
    </row>
    <row r="259" spans="50:56" x14ac:dyDescent="0.25">
      <c r="AX259" s="5"/>
      <c r="AY259" s="5" t="str">
        <f ca="1">CONCATENATE("&gt;",INDIRECT(AV255&amp;6))</f>
        <v>&gt;2018</v>
      </c>
      <c r="AZ259" s="5">
        <f ca="1">COUNTIF(INDIRECT(AV253&amp;AV251):INDIRECT(AV253&amp;AV252),AY259)</f>
        <v>0</v>
      </c>
      <c r="BA259" s="5">
        <f ca="1">COUNTIFS(INDIRECT(AV253&amp;AV251):INDIRECT(AV253&amp;AV252),AY259,INDIRECT(AV254&amp;AV251):INDIRECT(AV254&amp;AV252),"Iya")</f>
        <v>0</v>
      </c>
      <c r="BB259" s="5">
        <f ca="1">COUNTIFS(INDIRECT(AV253&amp;AV251):INDIRECT(AV253&amp;AV252),AY259,INDIRECT(AV254&amp;AV251):INDIRECT(AV254&amp;AV252),"Tidak")</f>
        <v>0</v>
      </c>
      <c r="BC259" s="6">
        <v>0</v>
      </c>
      <c r="BD259" s="45"/>
    </row>
    <row r="260" spans="50:56" hidden="1" x14ac:dyDescent="0.25">
      <c r="AX260" s="5"/>
      <c r="AY260" s="5"/>
      <c r="AZ260" s="5"/>
      <c r="BA260" s="5"/>
      <c r="BB260" s="5"/>
      <c r="BC260" s="6"/>
      <c r="BD260" s="45"/>
    </row>
    <row r="261" spans="50:56" hidden="1" x14ac:dyDescent="0.25">
      <c r="AX261" s="5"/>
      <c r="AY261" s="5"/>
      <c r="AZ261" s="5"/>
      <c r="BA261" s="5"/>
      <c r="BB261" s="5"/>
      <c r="BC261" s="6"/>
      <c r="BD261" s="45"/>
    </row>
    <row r="262" spans="50:56" hidden="1" x14ac:dyDescent="0.25">
      <c r="AX262" s="5"/>
      <c r="AY262" s="9"/>
      <c r="AZ262" s="5"/>
      <c r="BA262" s="5"/>
      <c r="BB262" s="5"/>
      <c r="BC262" s="6"/>
      <c r="BD262" s="43"/>
    </row>
    <row r="263" spans="50:56" hidden="1" x14ac:dyDescent="0.25">
      <c r="AX263" s="5"/>
      <c r="AY263" s="9"/>
      <c r="AZ263" s="5"/>
      <c r="BA263" s="5"/>
      <c r="BB263" s="5"/>
      <c r="BC263" s="6"/>
      <c r="BD263" s="43"/>
    </row>
    <row r="264" spans="50:56" hidden="1" x14ac:dyDescent="0.25">
      <c r="AX264" s="5"/>
      <c r="AY264" s="5"/>
      <c r="AZ264" s="5"/>
      <c r="BA264" s="5"/>
      <c r="BB264" s="5"/>
      <c r="BC264" s="6"/>
      <c r="BD264" s="45"/>
    </row>
    <row r="265" spans="50:56" hidden="1" x14ac:dyDescent="0.25">
      <c r="AX265" s="5"/>
      <c r="AY265" s="5"/>
      <c r="AZ265" s="5"/>
      <c r="BA265" s="5"/>
      <c r="BB265" s="5"/>
      <c r="BC265" s="6"/>
      <c r="BD265" s="45"/>
    </row>
    <row r="266" spans="50:56" hidden="1" x14ac:dyDescent="0.25">
      <c r="AX266" s="5"/>
      <c r="AY266" s="5"/>
      <c r="AZ266" s="5"/>
      <c r="BA266" s="5"/>
      <c r="BB266" s="5"/>
      <c r="BC266" s="6"/>
      <c r="BD266" s="45"/>
    </row>
    <row r="267" spans="50:56" hidden="1" x14ac:dyDescent="0.25">
      <c r="AX267" s="5"/>
      <c r="AY267" s="5"/>
      <c r="AZ267" s="5"/>
      <c r="BA267" s="5"/>
      <c r="BB267" s="5"/>
      <c r="BC267" s="6"/>
      <c r="BD267" s="45"/>
    </row>
    <row r="268" spans="50:56" hidden="1" x14ac:dyDescent="0.25">
      <c r="AX268" s="5"/>
      <c r="AY268" s="14"/>
      <c r="AZ268" s="14"/>
      <c r="BA268" s="14"/>
      <c r="BB268" s="14"/>
      <c r="BC268" s="6"/>
      <c r="BD268" s="49"/>
    </row>
    <row r="269" spans="50:56" hidden="1" x14ac:dyDescent="0.25">
      <c r="AX269" s="5"/>
      <c r="AY269" s="14"/>
      <c r="AZ269" s="14"/>
      <c r="BA269" s="14"/>
      <c r="BB269" s="14"/>
      <c r="BC269" s="6"/>
      <c r="BD269" s="49"/>
    </row>
    <row r="270" spans="50:56" hidden="1" x14ac:dyDescent="0.25">
      <c r="AX270" s="5"/>
      <c r="AY270" s="5"/>
      <c r="AZ270" s="5"/>
      <c r="BA270" s="5"/>
      <c r="BB270" s="5"/>
      <c r="BC270" s="6"/>
      <c r="BD270" s="45"/>
    </row>
    <row r="271" spans="50:56" hidden="1" x14ac:dyDescent="0.25">
      <c r="AX271" s="5"/>
      <c r="AY271" s="5"/>
      <c r="AZ271" s="5"/>
      <c r="BA271" s="5"/>
      <c r="BB271" s="5"/>
      <c r="BC271" s="6"/>
      <c r="BD271" s="45"/>
    </row>
    <row r="272" spans="50:56" hidden="1" x14ac:dyDescent="0.25">
      <c r="AX272" s="5"/>
      <c r="AY272" s="5"/>
      <c r="AZ272" s="5"/>
      <c r="BA272" s="5"/>
      <c r="BB272" s="5"/>
      <c r="BC272" s="6"/>
      <c r="BD272" s="45"/>
    </row>
    <row r="273" spans="48:56" hidden="1" x14ac:dyDescent="0.25">
      <c r="AX273" s="5"/>
      <c r="AY273" s="5"/>
      <c r="AZ273" s="5"/>
      <c r="BA273" s="5"/>
      <c r="BB273" s="5"/>
      <c r="BC273" s="6"/>
      <c r="BD273" s="45"/>
    </row>
    <row r="274" spans="48:56" hidden="1" x14ac:dyDescent="0.25">
      <c r="AX274" s="5"/>
      <c r="AY274" s="5"/>
      <c r="AZ274" s="5"/>
      <c r="BA274" s="5"/>
      <c r="BB274" s="5"/>
      <c r="BC274" s="6"/>
      <c r="BD274" s="45"/>
    </row>
    <row r="275" spans="48:56" hidden="1" x14ac:dyDescent="0.25">
      <c r="AX275" s="5"/>
      <c r="AY275" s="5"/>
      <c r="AZ275" s="5"/>
      <c r="BA275" s="5"/>
      <c r="BB275" s="5"/>
      <c r="BC275" s="6"/>
      <c r="BD275" s="45"/>
    </row>
    <row r="276" spans="48:56" x14ac:dyDescent="0.25">
      <c r="AV276" s="8">
        <f>AV251</f>
        <v>2</v>
      </c>
      <c r="AW276" s="3" t="s">
        <v>37</v>
      </c>
      <c r="AX276" s="3"/>
      <c r="AY276" s="3"/>
      <c r="AZ276" s="3" t="s">
        <v>16</v>
      </c>
      <c r="BA276" s="3" t="s">
        <v>17</v>
      </c>
      <c r="BB276" s="3" t="s">
        <v>18</v>
      </c>
      <c r="BC276" s="3" t="s">
        <v>19</v>
      </c>
      <c r="BD276" s="3" t="s">
        <v>20</v>
      </c>
    </row>
    <row r="277" spans="48:56" x14ac:dyDescent="0.25">
      <c r="AV277" s="8">
        <f>AV252</f>
        <v>8</v>
      </c>
      <c r="AW277">
        <f>AW252+1</f>
        <v>12</v>
      </c>
      <c r="AX277" s="5" t="s">
        <v>21</v>
      </c>
      <c r="AY277" s="5"/>
      <c r="AZ277" s="5">
        <f ca="1">COUNTA(INDIRECT(AV278&amp;AV276):INDIRECT(AV278&amp;AV277))</f>
        <v>5</v>
      </c>
      <c r="BA277" s="5">
        <f ca="1">COUNTIF(INDIRECT(AV279&amp;AV276):INDIRECT(AV279&amp;AV277),"Iya")</f>
        <v>3</v>
      </c>
      <c r="BB277" s="5">
        <f ca="1">COUNTIF(INDIRECT(AV279&amp;AV276):INDIRECT(AV279&amp;AV277),"Tidak")</f>
        <v>2</v>
      </c>
      <c r="BC277" s="6">
        <f ca="1">-(((BA277/AZ277)*IMLOG2(BA277/AZ277))+((BB277/AZ277)*IMLOG2(BB277/AZ277)))</f>
        <v>0.97095059445466747</v>
      </c>
      <c r="BD277" s="5"/>
    </row>
    <row r="278" spans="48:56" x14ac:dyDescent="0.25">
      <c r="AV278" s="8" t="s">
        <v>51</v>
      </c>
      <c r="AX278" s="9" t="str">
        <f ca="1">INDIRECT(AV278&amp;1)</f>
        <v>Usia</v>
      </c>
      <c r="AY278" s="5"/>
      <c r="AZ278" s="5"/>
      <c r="BA278" s="5"/>
      <c r="BB278" s="5"/>
      <c r="BC278" s="6"/>
      <c r="BD278" s="6"/>
    </row>
    <row r="279" spans="48:56" x14ac:dyDescent="0.25">
      <c r="AV279" s="8" t="s">
        <v>52</v>
      </c>
      <c r="AX279" s="5"/>
      <c r="AY279" s="5" t="str">
        <f ca="1">CONCATENATE("&lt;=",INDIRECT(AV280&amp;2))</f>
        <v>&lt;=18,5</v>
      </c>
      <c r="AZ279" s="5">
        <f ca="1">COUNTIF(INDIRECT(AV278&amp;AV276):INDIRECT(AV278&amp;AV277),AY279)</f>
        <v>1</v>
      </c>
      <c r="BA279" s="5">
        <f ca="1">COUNTIFS(INDIRECT(AV278&amp;AV276):INDIRECT(AV278&amp;AV277),AY279,INDIRECT(AV279&amp;AV276):INDIRECT(AV279&amp;AV277),"Iya")</f>
        <v>1</v>
      </c>
      <c r="BB279" s="5">
        <f ca="1">COUNTIFS(INDIRECT(AV278&amp;AV276):INDIRECT(AV278&amp;AV277),AY279,INDIRECT(AV279&amp;AV276):INDIRECT(AV279&amp;AV277),"Tidak")</f>
        <v>0</v>
      </c>
      <c r="BC279" s="6">
        <v>0</v>
      </c>
      <c r="BD279" s="45">
        <f ca="1">BC277-(((AZ279/AZ277)*BC279)+((AZ280/AZ277)*BC280))</f>
        <v>0.17095059445466743</v>
      </c>
    </row>
    <row r="280" spans="48:56" x14ac:dyDescent="0.25">
      <c r="AV280" s="8" t="s">
        <v>53</v>
      </c>
      <c r="AX280" s="5"/>
      <c r="AY280" s="5" t="str">
        <f ca="1">CONCATENATE("&gt;",INDIRECT(AV280&amp;2))</f>
        <v>&gt;18,5</v>
      </c>
      <c r="AZ280" s="5">
        <f ca="1">COUNTIF(INDIRECT(AV278&amp;AV276):INDIRECT(AV278&amp;AV277),AY280)</f>
        <v>4</v>
      </c>
      <c r="BA280" s="5">
        <f ca="1">COUNTIFS(INDIRECT(AV278&amp;AV276):INDIRECT(AV278&amp;AV277),AY280,INDIRECT(AV279&amp;AV276):INDIRECT(AV279&amp;AV277),"Iya")</f>
        <v>2</v>
      </c>
      <c r="BB280" s="5">
        <f ca="1">COUNTIFS(INDIRECT(AV278&amp;AV276):INDIRECT(AV278&amp;AV277),AY280,INDIRECT(AV279&amp;AV276):INDIRECT(AV279&amp;AV277),"Tidak")</f>
        <v>2</v>
      </c>
      <c r="BC280" s="6">
        <f t="shared" ref="BC280:BC283" ca="1" si="29">-(((BA280/AZ280)*IMLOG2(BA280/AZ280))+((BB280/AZ280)*IMLOG2(BB280/AZ280)))</f>
        <v>1</v>
      </c>
      <c r="BD280" s="45"/>
    </row>
    <row r="281" spans="48:56" x14ac:dyDescent="0.25">
      <c r="AV281" s="10">
        <f ca="1">MAX(BD279:BD300)</f>
        <v>0.17095059445466743</v>
      </c>
      <c r="AX281" s="5"/>
      <c r="AY281" s="9" t="str">
        <f ca="1">CONCATENATE("&lt;=",INDIRECT(AV280&amp;4))</f>
        <v>&lt;=19</v>
      </c>
      <c r="AZ281" s="5">
        <f ca="1">COUNTIF(INDIRECT(AV278&amp;AV276):INDIRECT(AV278&amp;AV277),AY281)</f>
        <v>4</v>
      </c>
      <c r="BA281" s="5">
        <f ca="1">COUNTIFS(INDIRECT(AV278&amp;AV276):INDIRECT(AV278&amp;AV277),AY281,INDIRECT(AV279&amp;AV276):INDIRECT(AV279&amp;AV277),"Iya")</f>
        <v>2</v>
      </c>
      <c r="BB281" s="5">
        <f ca="1">COUNTIFS(INDIRECT(AV278&amp;AV276):INDIRECT(AV278&amp;AV277),AY281,INDIRECT(AV279&amp;AV276):INDIRECT(AV279&amp;AV277),"Tidak")</f>
        <v>2</v>
      </c>
      <c r="BC281" s="6">
        <f t="shared" ca="1" si="29"/>
        <v>1</v>
      </c>
      <c r="BD281" s="43">
        <f ca="1">BC277-(((AZ281/AZ277)*BC281)+((AZ282/AZ277)*BC282))</f>
        <v>0.17095059445466743</v>
      </c>
    </row>
    <row r="282" spans="48:56" x14ac:dyDescent="0.25">
      <c r="AX282" s="5"/>
      <c r="AY282" s="9" t="str">
        <f ca="1">CONCATENATE("&gt;",INDIRECT(AV280&amp;4))</f>
        <v>&gt;19</v>
      </c>
      <c r="AZ282" s="5">
        <f ca="1">COUNTIF(INDIRECT(AV278&amp;AV276):INDIRECT(AV278&amp;AV277),AY282)</f>
        <v>1</v>
      </c>
      <c r="BA282" s="5">
        <f ca="1">COUNTIFS(INDIRECT(AV278&amp;AV276):INDIRECT(AV278&amp;AV277),AY282,INDIRECT(AV279&amp;AV276):INDIRECT(AV279&amp;AV277),"Iya")</f>
        <v>1</v>
      </c>
      <c r="BB282" s="5">
        <f ca="1">COUNTIFS(INDIRECT(AV278&amp;AV276):INDIRECT(AV278&amp;AV277),AY282,INDIRECT(AV279&amp;AV276):INDIRECT(AV279&amp;AV277),"Tidak")</f>
        <v>0</v>
      </c>
      <c r="BC282" s="6">
        <v>0</v>
      </c>
      <c r="BD282" s="43"/>
    </row>
    <row r="283" spans="48:56" x14ac:dyDescent="0.25">
      <c r="AX283" s="5"/>
      <c r="AY283" s="5" t="str">
        <f ca="1">CONCATENATE("&lt;=",INDIRECT(AV280&amp;6))</f>
        <v>&lt;=20</v>
      </c>
      <c r="AZ283" s="5">
        <f ca="1">COUNTIF(INDIRECT(AV278&amp;AV276):INDIRECT(AV278&amp;AV277),AY283)</f>
        <v>5</v>
      </c>
      <c r="BA283" s="5">
        <f ca="1">COUNTIFS(INDIRECT(AV278&amp;AV276):INDIRECT(AV278&amp;AV277),AY283,INDIRECT(AV279&amp;AV276):INDIRECT(AV279&amp;AV277),"Iya")</f>
        <v>3</v>
      </c>
      <c r="BB283" s="5">
        <f ca="1">COUNTIFS(INDIRECT(AV278&amp;AV276):INDIRECT(AV278&amp;AV277),AY283,INDIRECT(AV279&amp;AV276):INDIRECT(AV279&amp;AV277),"Tidak")</f>
        <v>2</v>
      </c>
      <c r="BC283" s="6">
        <f t="shared" ca="1" si="29"/>
        <v>0.97095059445466747</v>
      </c>
      <c r="BD283" s="45">
        <f ca="1">BC277-(((AZ283/AZ277)*BC283)+((AZ284/AZ277)*BC284))</f>
        <v>0</v>
      </c>
    </row>
    <row r="284" spans="48:56" x14ac:dyDescent="0.25">
      <c r="AX284" s="5"/>
      <c r="AY284" s="5" t="str">
        <f ca="1">CONCATENATE("&gt;",INDIRECT(AV280&amp;6))</f>
        <v>&gt;20</v>
      </c>
      <c r="AZ284" s="5">
        <f ca="1">COUNTIF(INDIRECT(AV278&amp;AV276):INDIRECT(AV278&amp;AV277),AY284)</f>
        <v>0</v>
      </c>
      <c r="BA284" s="5">
        <f ca="1">COUNTIFS(INDIRECT(AV278&amp;AV276):INDIRECT(AV278&amp;AV277),AY284,INDIRECT(AV279&amp;AV276):INDIRECT(AV279&amp;AV277),"Iya")</f>
        <v>0</v>
      </c>
      <c r="BB284" s="5">
        <f ca="1">COUNTIFS(INDIRECT(AV278&amp;AV276):INDIRECT(AV278&amp;AV277),AY284,INDIRECT(AV279&amp;AV276):INDIRECT(AV279&amp;AV277),"Tidak")</f>
        <v>0</v>
      </c>
      <c r="BC284" s="6">
        <v>0</v>
      </c>
      <c r="BD284" s="45"/>
    </row>
    <row r="285" spans="48:56" x14ac:dyDescent="0.25">
      <c r="AX285" s="5"/>
      <c r="AY285" s="5"/>
      <c r="AZ285" s="5"/>
      <c r="BA285" s="5"/>
      <c r="BB285" s="5"/>
      <c r="BC285" s="6"/>
      <c r="BD285" s="45"/>
    </row>
    <row r="286" spans="48:56" x14ac:dyDescent="0.25">
      <c r="AX286" s="5"/>
      <c r="AY286" s="5"/>
      <c r="AZ286" s="5"/>
      <c r="BA286" s="5"/>
      <c r="BB286" s="5"/>
      <c r="BC286" s="6"/>
      <c r="BD286" s="45"/>
    </row>
    <row r="287" spans="48:56" x14ac:dyDescent="0.25">
      <c r="AX287" s="5"/>
      <c r="AY287" s="9"/>
      <c r="AZ287" s="5"/>
      <c r="BA287" s="5"/>
      <c r="BB287" s="5"/>
      <c r="BC287" s="6"/>
      <c r="BD287" s="43"/>
    </row>
    <row r="288" spans="48:56" x14ac:dyDescent="0.25">
      <c r="AX288" s="5"/>
      <c r="AY288" s="9"/>
      <c r="AZ288" s="5"/>
      <c r="BA288" s="5"/>
      <c r="BB288" s="5"/>
      <c r="BC288" s="6"/>
      <c r="BD288" s="43"/>
    </row>
    <row r="289" spans="50:56" x14ac:dyDescent="0.25">
      <c r="AX289" s="5"/>
      <c r="AY289" s="5"/>
      <c r="AZ289" s="5"/>
      <c r="BA289" s="5"/>
      <c r="BB289" s="5"/>
      <c r="BC289" s="6"/>
      <c r="BD289" s="45"/>
    </row>
    <row r="290" spans="50:56" x14ac:dyDescent="0.25">
      <c r="AX290" s="5"/>
      <c r="AY290" s="5"/>
      <c r="AZ290" s="5"/>
      <c r="BA290" s="5"/>
      <c r="BB290" s="5"/>
      <c r="BC290" s="6"/>
      <c r="BD290" s="45"/>
    </row>
    <row r="291" spans="50:56" x14ac:dyDescent="0.25">
      <c r="AX291" s="5"/>
      <c r="AY291" s="5"/>
      <c r="AZ291" s="5"/>
      <c r="BA291" s="5"/>
      <c r="BB291" s="5"/>
      <c r="BC291" s="6"/>
      <c r="BD291" s="45"/>
    </row>
    <row r="292" spans="50:56" x14ac:dyDescent="0.25">
      <c r="AX292" s="5"/>
      <c r="AY292" s="5"/>
      <c r="AZ292" s="5"/>
      <c r="BA292" s="5"/>
      <c r="BB292" s="5"/>
      <c r="BC292" s="6"/>
      <c r="BD292" s="45"/>
    </row>
    <row r="293" spans="50:56" x14ac:dyDescent="0.25">
      <c r="AX293" s="5"/>
      <c r="AY293" s="14"/>
      <c r="AZ293" s="14"/>
      <c r="BA293" s="14"/>
      <c r="BB293" s="14"/>
      <c r="BC293" s="6"/>
      <c r="BD293" s="49"/>
    </row>
    <row r="294" spans="50:56" x14ac:dyDescent="0.25">
      <c r="AX294" s="5"/>
      <c r="AY294" s="14"/>
      <c r="AZ294" s="14"/>
      <c r="BA294" s="14"/>
      <c r="BB294" s="14"/>
      <c r="BC294" s="6"/>
      <c r="BD294" s="49"/>
    </row>
    <row r="295" spans="50:56" x14ac:dyDescent="0.25">
      <c r="AX295" s="5"/>
      <c r="AY295" s="5"/>
      <c r="AZ295" s="5"/>
      <c r="BA295" s="5"/>
      <c r="BB295" s="5"/>
      <c r="BC295" s="6"/>
      <c r="BD295" s="45"/>
    </row>
    <row r="296" spans="50:56" x14ac:dyDescent="0.25">
      <c r="AX296" s="5"/>
      <c r="AY296" s="5"/>
      <c r="AZ296" s="5"/>
      <c r="BA296" s="5"/>
      <c r="BB296" s="5"/>
      <c r="BC296" s="6"/>
      <c r="BD296" s="45"/>
    </row>
    <row r="297" spans="50:56" x14ac:dyDescent="0.25">
      <c r="AX297" s="5"/>
      <c r="AY297" s="5"/>
      <c r="AZ297" s="5"/>
      <c r="BA297" s="5"/>
      <c r="BB297" s="5"/>
      <c r="BC297" s="6"/>
      <c r="BD297" s="45"/>
    </row>
    <row r="298" spans="50:56" x14ac:dyDescent="0.25">
      <c r="AX298" s="5"/>
      <c r="AY298" s="5"/>
      <c r="AZ298" s="5"/>
      <c r="BA298" s="5"/>
      <c r="BB298" s="5"/>
      <c r="BC298" s="6"/>
      <c r="BD298" s="45"/>
    </row>
    <row r="299" spans="50:56" x14ac:dyDescent="0.25">
      <c r="AX299" s="5"/>
      <c r="AY299" s="5"/>
      <c r="AZ299" s="5"/>
      <c r="BA299" s="5"/>
      <c r="BB299" s="5"/>
      <c r="BC299" s="6"/>
      <c r="BD299" s="45"/>
    </row>
    <row r="300" spans="50:56" x14ac:dyDescent="0.25">
      <c r="AX300" s="5"/>
      <c r="AY300" s="5"/>
      <c r="AZ300" s="5"/>
      <c r="BA300" s="5"/>
      <c r="BB300" s="5"/>
      <c r="BC300" s="6"/>
      <c r="BD300" s="45"/>
    </row>
  </sheetData>
  <mergeCells count="165">
    <mergeCell ref="AA2:AA3"/>
    <mergeCell ref="AE2:AE3"/>
    <mergeCell ref="AI2:AI3"/>
    <mergeCell ref="AM2:AM3"/>
    <mergeCell ref="AQ2:AQ3"/>
    <mergeCell ref="AU2:AU3"/>
    <mergeCell ref="C2:C3"/>
    <mergeCell ref="G2:G3"/>
    <mergeCell ref="K2:K3"/>
    <mergeCell ref="O2:O3"/>
    <mergeCell ref="S2:S3"/>
    <mergeCell ref="W2:W3"/>
    <mergeCell ref="BD4:BD5"/>
    <mergeCell ref="C6:C7"/>
    <mergeCell ref="G6:G7"/>
    <mergeCell ref="K6:K7"/>
    <mergeCell ref="O6:O7"/>
    <mergeCell ref="S6:S7"/>
    <mergeCell ref="W6:W7"/>
    <mergeCell ref="AA6:AA7"/>
    <mergeCell ref="AE6:AE7"/>
    <mergeCell ref="AI6:AI7"/>
    <mergeCell ref="AA4:AA5"/>
    <mergeCell ref="AE4:AE5"/>
    <mergeCell ref="AI4:AI5"/>
    <mergeCell ref="AM4:AM5"/>
    <mergeCell ref="AQ4:AQ5"/>
    <mergeCell ref="AU4:AU5"/>
    <mergeCell ref="C4:C5"/>
    <mergeCell ref="G4:G5"/>
    <mergeCell ref="K4:K5"/>
    <mergeCell ref="O4:O5"/>
    <mergeCell ref="S4:S5"/>
    <mergeCell ref="W4:W5"/>
    <mergeCell ref="BD8:BD9"/>
    <mergeCell ref="BD10:BD11"/>
    <mergeCell ref="BD12:BD13"/>
    <mergeCell ref="BD14:BD15"/>
    <mergeCell ref="BD16:BD17"/>
    <mergeCell ref="BD18:BD19"/>
    <mergeCell ref="AM6:AM7"/>
    <mergeCell ref="AQ6:AQ7"/>
    <mergeCell ref="AU6:AU7"/>
    <mergeCell ref="BD6:BD7"/>
    <mergeCell ref="BD41:BD42"/>
    <mergeCell ref="BD43:BD44"/>
    <mergeCell ref="BD45:BD46"/>
    <mergeCell ref="BD47:BD48"/>
    <mergeCell ref="BD49:BD50"/>
    <mergeCell ref="BD54:BD55"/>
    <mergeCell ref="BD29:BD30"/>
    <mergeCell ref="BD31:BD32"/>
    <mergeCell ref="BD33:BD34"/>
    <mergeCell ref="BD35:BD36"/>
    <mergeCell ref="BD37:BD38"/>
    <mergeCell ref="BD39:BD40"/>
    <mergeCell ref="BD68:BD69"/>
    <mergeCell ref="BD70:BD71"/>
    <mergeCell ref="BD72:BD73"/>
    <mergeCell ref="BD74:BD75"/>
    <mergeCell ref="BD79:BD80"/>
    <mergeCell ref="BD81:BD82"/>
    <mergeCell ref="BD56:BD57"/>
    <mergeCell ref="BD58:BD59"/>
    <mergeCell ref="BD60:BD61"/>
    <mergeCell ref="BD62:BD63"/>
    <mergeCell ref="BD64:BD65"/>
    <mergeCell ref="BD66:BD67"/>
    <mergeCell ref="BD95:BD96"/>
    <mergeCell ref="BD97:BD98"/>
    <mergeCell ref="BD99:BD100"/>
    <mergeCell ref="BD104:BD105"/>
    <mergeCell ref="BD106:BD107"/>
    <mergeCell ref="BD108:BD109"/>
    <mergeCell ref="BD83:BD84"/>
    <mergeCell ref="BD85:BD86"/>
    <mergeCell ref="BD87:BD88"/>
    <mergeCell ref="BD89:BD90"/>
    <mergeCell ref="BD91:BD92"/>
    <mergeCell ref="BD93:BD94"/>
    <mergeCell ref="BD122:BD123"/>
    <mergeCell ref="BD124:BD125"/>
    <mergeCell ref="BD129:BD130"/>
    <mergeCell ref="BD131:BD132"/>
    <mergeCell ref="BD133:BD134"/>
    <mergeCell ref="BD135:BD136"/>
    <mergeCell ref="BD110:BD111"/>
    <mergeCell ref="BD112:BD113"/>
    <mergeCell ref="BD114:BD115"/>
    <mergeCell ref="BD116:BD117"/>
    <mergeCell ref="BD118:BD119"/>
    <mergeCell ref="BD120:BD121"/>
    <mergeCell ref="BD149:BD150"/>
    <mergeCell ref="BD154:BD155"/>
    <mergeCell ref="BD156:BD157"/>
    <mergeCell ref="BD158:BD159"/>
    <mergeCell ref="BD160:BD161"/>
    <mergeCell ref="BD162:BD163"/>
    <mergeCell ref="BD137:BD138"/>
    <mergeCell ref="BD139:BD140"/>
    <mergeCell ref="BD141:BD142"/>
    <mergeCell ref="BD143:BD144"/>
    <mergeCell ref="BD145:BD146"/>
    <mergeCell ref="BD147:BD148"/>
    <mergeCell ref="BD179:BD180"/>
    <mergeCell ref="BD181:BD182"/>
    <mergeCell ref="BD183:BD184"/>
    <mergeCell ref="BD185:BD186"/>
    <mergeCell ref="BD187:BD188"/>
    <mergeCell ref="BD189:BD190"/>
    <mergeCell ref="BD164:BD165"/>
    <mergeCell ref="BD166:BD167"/>
    <mergeCell ref="BD168:BD169"/>
    <mergeCell ref="BD170:BD171"/>
    <mergeCell ref="BD172:BD173"/>
    <mergeCell ref="BD174:BD175"/>
    <mergeCell ref="BD206:BD207"/>
    <mergeCell ref="BD208:BD209"/>
    <mergeCell ref="BD210:BD211"/>
    <mergeCell ref="BD212:BD213"/>
    <mergeCell ref="BD214:BD215"/>
    <mergeCell ref="BD216:BD217"/>
    <mergeCell ref="BD191:BD192"/>
    <mergeCell ref="BD193:BD194"/>
    <mergeCell ref="BD195:BD196"/>
    <mergeCell ref="BD197:BD198"/>
    <mergeCell ref="BD199:BD200"/>
    <mergeCell ref="BD204:BD205"/>
    <mergeCell ref="BD233:BD234"/>
    <mergeCell ref="BD235:BD236"/>
    <mergeCell ref="BD237:BD238"/>
    <mergeCell ref="BD239:BD240"/>
    <mergeCell ref="BD241:BD242"/>
    <mergeCell ref="BD243:BD244"/>
    <mergeCell ref="BD218:BD219"/>
    <mergeCell ref="BD220:BD221"/>
    <mergeCell ref="BD222:BD223"/>
    <mergeCell ref="BD224:BD225"/>
    <mergeCell ref="BD229:BD230"/>
    <mergeCell ref="BD231:BD232"/>
    <mergeCell ref="BD260:BD261"/>
    <mergeCell ref="BD262:BD263"/>
    <mergeCell ref="BD264:BD265"/>
    <mergeCell ref="BD266:BD267"/>
    <mergeCell ref="BD268:BD269"/>
    <mergeCell ref="BD270:BD271"/>
    <mergeCell ref="BD245:BD246"/>
    <mergeCell ref="BD247:BD248"/>
    <mergeCell ref="BD249:BD250"/>
    <mergeCell ref="BD254:BD255"/>
    <mergeCell ref="BD256:BD257"/>
    <mergeCell ref="BD258:BD259"/>
    <mergeCell ref="BD299:BD300"/>
    <mergeCell ref="BD287:BD288"/>
    <mergeCell ref="BD289:BD290"/>
    <mergeCell ref="BD291:BD292"/>
    <mergeCell ref="BD293:BD294"/>
    <mergeCell ref="BD295:BD296"/>
    <mergeCell ref="BD297:BD298"/>
    <mergeCell ref="BD272:BD273"/>
    <mergeCell ref="BD274:BD275"/>
    <mergeCell ref="BD279:BD280"/>
    <mergeCell ref="BD281:BD282"/>
    <mergeCell ref="BD283:BD284"/>
    <mergeCell ref="BD285:BD2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CF58-7434-4744-B32F-4CC2BB45274E}">
  <dimension ref="A1:BE300"/>
  <sheetViews>
    <sheetView topLeftCell="AV232" workbookViewId="0">
      <selection activeCell="BD279" activeCellId="1" sqref="AY279:AY280 BD279:BD280"/>
    </sheetView>
  </sheetViews>
  <sheetFormatPr defaultRowHeight="15" x14ac:dyDescent="0.25"/>
  <sheetData>
    <row r="1" spans="1:56" x14ac:dyDescent="0.25">
      <c r="A1" s="20" t="s">
        <v>0</v>
      </c>
      <c r="B1" s="20" t="s">
        <v>12</v>
      </c>
      <c r="C1" s="21" t="s">
        <v>36</v>
      </c>
      <c r="E1" s="20" t="s">
        <v>1</v>
      </c>
      <c r="F1" s="20" t="s">
        <v>12</v>
      </c>
      <c r="G1" s="21" t="s">
        <v>36</v>
      </c>
      <c r="I1" s="20" t="s">
        <v>2</v>
      </c>
      <c r="J1" s="20" t="s">
        <v>12</v>
      </c>
      <c r="K1" s="21" t="s">
        <v>36</v>
      </c>
      <c r="M1" s="20" t="s">
        <v>3</v>
      </c>
      <c r="N1" s="20" t="s">
        <v>12</v>
      </c>
      <c r="O1" s="21" t="s">
        <v>36</v>
      </c>
      <c r="Q1" s="20" t="s">
        <v>4</v>
      </c>
      <c r="R1" s="20" t="s">
        <v>12</v>
      </c>
      <c r="S1" s="21" t="s">
        <v>36</v>
      </c>
      <c r="U1" s="20" t="s">
        <v>5</v>
      </c>
      <c r="V1" s="20" t="s">
        <v>12</v>
      </c>
      <c r="W1" s="21" t="s">
        <v>36</v>
      </c>
      <c r="Y1" s="20" t="s">
        <v>6</v>
      </c>
      <c r="Z1" s="20" t="s">
        <v>12</v>
      </c>
      <c r="AA1" s="21" t="s">
        <v>36</v>
      </c>
      <c r="AC1" s="20" t="s">
        <v>7</v>
      </c>
      <c r="AD1" s="20" t="s">
        <v>12</v>
      </c>
      <c r="AE1" s="21" t="s">
        <v>36</v>
      </c>
      <c r="AG1" s="20" t="s">
        <v>8</v>
      </c>
      <c r="AH1" s="20" t="s">
        <v>12</v>
      </c>
      <c r="AI1" s="21" t="s">
        <v>36</v>
      </c>
      <c r="AK1" s="20" t="s">
        <v>9</v>
      </c>
      <c r="AL1" s="20" t="s">
        <v>12</v>
      </c>
      <c r="AM1" s="21" t="s">
        <v>36</v>
      </c>
      <c r="AO1" s="20" t="s">
        <v>10</v>
      </c>
      <c r="AP1" s="20" t="s">
        <v>12</v>
      </c>
      <c r="AQ1" s="21" t="s">
        <v>36</v>
      </c>
      <c r="AS1" s="20" t="s">
        <v>11</v>
      </c>
      <c r="AT1" s="20" t="s">
        <v>12</v>
      </c>
      <c r="AU1" s="21" t="s">
        <v>36</v>
      </c>
      <c r="AV1" s="8">
        <v>2</v>
      </c>
      <c r="AW1" s="3" t="s">
        <v>37</v>
      </c>
      <c r="AX1" s="3"/>
      <c r="AY1" s="3"/>
      <c r="AZ1" s="3" t="s">
        <v>16</v>
      </c>
      <c r="BA1" s="3" t="s">
        <v>17</v>
      </c>
      <c r="BB1" s="3" t="s">
        <v>18</v>
      </c>
      <c r="BC1" s="3" t="s">
        <v>19</v>
      </c>
      <c r="BD1" s="3" t="s">
        <v>20</v>
      </c>
    </row>
    <row r="2" spans="1:56" x14ac:dyDescent="0.25">
      <c r="A2" s="21">
        <v>3.06</v>
      </c>
      <c r="B2" s="22" t="s">
        <v>14</v>
      </c>
      <c r="C2" s="48">
        <f>AVERAGE(A2:A3)</f>
        <v>3.1100000000000003</v>
      </c>
      <c r="E2" s="21">
        <v>3.21</v>
      </c>
      <c r="F2" s="22" t="s">
        <v>13</v>
      </c>
      <c r="G2" s="48">
        <f>AVERAGE(E2:E3)</f>
        <v>3.2450000000000001</v>
      </c>
      <c r="I2" s="21">
        <v>2.67</v>
      </c>
      <c r="J2" s="22"/>
      <c r="K2" s="48">
        <f>AVERAGE(I2:I3)</f>
        <v>3.1550000000000002</v>
      </c>
      <c r="M2" s="21">
        <v>2.89</v>
      </c>
      <c r="N2" s="22" t="s">
        <v>13</v>
      </c>
      <c r="O2" s="48">
        <f>AVERAGE(M2:M3)</f>
        <v>3.05</v>
      </c>
      <c r="Q2" s="21">
        <v>2.64</v>
      </c>
      <c r="R2" s="22" t="s">
        <v>13</v>
      </c>
      <c r="S2" s="48">
        <f>AVERAGE(Q2:Q3)</f>
        <v>3.05</v>
      </c>
      <c r="U2" s="21">
        <v>2.58</v>
      </c>
      <c r="V2" s="22" t="s">
        <v>13</v>
      </c>
      <c r="W2" s="48">
        <f>AVERAGE(U2:U3)</f>
        <v>2.9850000000000003</v>
      </c>
      <c r="Y2" s="21">
        <v>3.25</v>
      </c>
      <c r="Z2" s="22" t="s">
        <v>13</v>
      </c>
      <c r="AA2" s="48">
        <f>AVERAGE(Y2:Y3)</f>
        <v>3.3899999999999997</v>
      </c>
      <c r="AC2" s="21">
        <v>3.02</v>
      </c>
      <c r="AD2" s="22" t="s">
        <v>13</v>
      </c>
      <c r="AE2" s="48">
        <f>AVERAGE(AC2:AC3)</f>
        <v>3.1799999999999997</v>
      </c>
      <c r="AG2" s="21">
        <v>500000</v>
      </c>
      <c r="AH2" s="22" t="s">
        <v>14</v>
      </c>
      <c r="AI2" s="48">
        <f>AVERAGE(AG2:AG3)</f>
        <v>600000</v>
      </c>
      <c r="AK2" s="21">
        <v>1</v>
      </c>
      <c r="AL2" s="22"/>
      <c r="AM2" s="48">
        <f>AVERAGE(AK2:AK3)</f>
        <v>1</v>
      </c>
      <c r="AO2" s="21">
        <v>2017</v>
      </c>
      <c r="AP2" s="22" t="s">
        <v>13</v>
      </c>
      <c r="AQ2" s="48">
        <f>AVERAGE(AO2:AO3)</f>
        <v>2017.5</v>
      </c>
      <c r="AS2" s="21">
        <v>19</v>
      </c>
      <c r="AT2" s="22" t="s">
        <v>13</v>
      </c>
      <c r="AU2" s="48">
        <f>AVERAGE(AS2:AS3)</f>
        <v>19</v>
      </c>
      <c r="AV2" s="8">
        <v>4</v>
      </c>
      <c r="AW2">
        <v>1</v>
      </c>
      <c r="AX2" s="5" t="s">
        <v>21</v>
      </c>
      <c r="AY2" s="5"/>
      <c r="AZ2" s="5">
        <f ca="1">COUNTA(INDIRECT(AV3&amp;AV1):INDIRECT(AV3&amp;AV2))</f>
        <v>3</v>
      </c>
      <c r="BA2" s="5">
        <f ca="1">COUNTIF(INDIRECT(AV4&amp;AV1):INDIRECT(AV4&amp;AV2),"Iya")</f>
        <v>1</v>
      </c>
      <c r="BB2" s="5">
        <f ca="1">COUNTIF(INDIRECT(AV4&amp;AV1):INDIRECT(AV4&amp;AV2),"Tidak")</f>
        <v>2</v>
      </c>
      <c r="BC2" s="6">
        <f ca="1">-(((BA2/AZ2)*IMLOG2(BA2/AZ2))+((BB2/AZ2)*IMLOG2(BB2/AZ2)))</f>
        <v>0.91829583405449056</v>
      </c>
      <c r="BD2" s="5"/>
    </row>
    <row r="3" spans="1:56" x14ac:dyDescent="0.25">
      <c r="A3" s="21">
        <v>3.16</v>
      </c>
      <c r="B3" s="22" t="s">
        <v>13</v>
      </c>
      <c r="C3" s="48"/>
      <c r="E3" s="21">
        <v>3.28</v>
      </c>
      <c r="F3" s="22" t="s">
        <v>14</v>
      </c>
      <c r="G3" s="48"/>
      <c r="I3" s="21">
        <v>3.64</v>
      </c>
      <c r="J3" s="22"/>
      <c r="K3" s="48"/>
      <c r="M3" s="21">
        <v>3.21</v>
      </c>
      <c r="N3" s="22" t="s">
        <v>14</v>
      </c>
      <c r="O3" s="48"/>
      <c r="Q3" s="21">
        <v>3.46</v>
      </c>
      <c r="R3" s="22" t="s">
        <v>14</v>
      </c>
      <c r="S3" s="48"/>
      <c r="U3" s="21">
        <v>3.39</v>
      </c>
      <c r="V3" s="22" t="s">
        <v>14</v>
      </c>
      <c r="W3" s="48"/>
      <c r="Y3" s="21">
        <v>3.53</v>
      </c>
      <c r="Z3" s="22" t="s">
        <v>14</v>
      </c>
      <c r="AA3" s="48"/>
      <c r="AC3" s="21">
        <v>3.34</v>
      </c>
      <c r="AD3" s="22" t="s">
        <v>14</v>
      </c>
      <c r="AE3" s="48"/>
      <c r="AG3" s="21">
        <v>700000</v>
      </c>
      <c r="AH3" s="22" t="s">
        <v>13</v>
      </c>
      <c r="AI3" s="48"/>
      <c r="AK3" s="21">
        <v>1</v>
      </c>
      <c r="AL3" s="22"/>
      <c r="AM3" s="48"/>
      <c r="AO3" s="21">
        <v>2018</v>
      </c>
      <c r="AP3" s="22" t="s">
        <v>13</v>
      </c>
      <c r="AQ3" s="48"/>
      <c r="AS3" s="21">
        <v>19</v>
      </c>
      <c r="AT3" s="22" t="s">
        <v>13</v>
      </c>
      <c r="AU3" s="48"/>
      <c r="AV3" s="8" t="s">
        <v>35</v>
      </c>
      <c r="AX3" s="9" t="s">
        <v>0</v>
      </c>
      <c r="AY3" s="5"/>
      <c r="AZ3" s="5"/>
      <c r="BA3" s="5"/>
      <c r="BB3" s="5"/>
      <c r="BC3" s="6"/>
      <c r="BD3" s="6"/>
    </row>
    <row r="4" spans="1:56" x14ac:dyDescent="0.25">
      <c r="A4" s="21">
        <v>3.24</v>
      </c>
      <c r="B4" s="22" t="s">
        <v>13</v>
      </c>
      <c r="C4" s="48">
        <f>AVERAGE(A4:A5)</f>
        <v>3.24</v>
      </c>
      <c r="E4" s="21">
        <v>3.38</v>
      </c>
      <c r="F4" s="22" t="s">
        <v>13</v>
      </c>
      <c r="G4" s="48">
        <f>AVERAGE(E4:E5)</f>
        <v>3.38</v>
      </c>
      <c r="I4" s="21">
        <v>3.74</v>
      </c>
      <c r="J4" s="22"/>
      <c r="K4" s="48">
        <f>AVERAGE(I4:I5)</f>
        <v>3.74</v>
      </c>
      <c r="M4" s="21">
        <v>3.8</v>
      </c>
      <c r="N4" s="22" t="s">
        <v>13</v>
      </c>
      <c r="O4" s="48">
        <f>AVERAGE(M4:M5)</f>
        <v>3.8</v>
      </c>
      <c r="Q4" s="21">
        <v>3.75</v>
      </c>
      <c r="R4" s="22" t="s">
        <v>13</v>
      </c>
      <c r="S4" s="48">
        <f>AVERAGE(Q4:Q5)</f>
        <v>3.75</v>
      </c>
      <c r="U4" s="21">
        <v>3.39</v>
      </c>
      <c r="V4" s="22" t="s">
        <v>13</v>
      </c>
      <c r="W4" s="48">
        <f>AVERAGE(U4:U5)</f>
        <v>3.39</v>
      </c>
      <c r="Y4" s="21">
        <v>3.53</v>
      </c>
      <c r="Z4" s="22" t="s">
        <v>13</v>
      </c>
      <c r="AA4" s="48">
        <f>AVERAGE(Y4:Y5)</f>
        <v>3.53</v>
      </c>
      <c r="AC4" s="21">
        <v>3.45</v>
      </c>
      <c r="AD4" s="22" t="s">
        <v>13</v>
      </c>
      <c r="AE4" s="48">
        <f>AVERAGE(AC4:AC5)</f>
        <v>3.45</v>
      </c>
      <c r="AG4" s="21">
        <v>800000</v>
      </c>
      <c r="AH4" s="22" t="s">
        <v>13</v>
      </c>
      <c r="AI4" s="48">
        <f>AVERAGE(AG4:AG5)</f>
        <v>800000</v>
      </c>
      <c r="AK4" s="21">
        <v>3</v>
      </c>
      <c r="AL4" s="22"/>
      <c r="AM4" s="48">
        <f>AVERAGE(AK4:AK5)</f>
        <v>3</v>
      </c>
      <c r="AO4" s="21">
        <v>2018</v>
      </c>
      <c r="AP4" s="22" t="s">
        <v>14</v>
      </c>
      <c r="AQ4" s="48">
        <f>AVERAGE(AO4:AO5)</f>
        <v>2018</v>
      </c>
      <c r="AS4" s="21">
        <v>20</v>
      </c>
      <c r="AT4" s="22" t="s">
        <v>14</v>
      </c>
      <c r="AU4" s="48">
        <f>AVERAGE(AS4:AS5)</f>
        <v>20</v>
      </c>
      <c r="AV4" s="8" t="s">
        <v>22</v>
      </c>
      <c r="AX4" s="5"/>
      <c r="AY4" s="9" t="str">
        <f ca="1">CONCATENATE("&lt;=",INDIRECT(AV5&amp;2))</f>
        <v>&lt;=3,11</v>
      </c>
      <c r="AZ4" s="5">
        <f ca="1">COUNTIF(INDIRECT(AV3&amp;AV1):INDIRECT(AV3&amp;AV2),AY4)</f>
        <v>1</v>
      </c>
      <c r="BA4" s="5">
        <f ca="1">COUNTIFS(INDIRECT(AV3&amp;AV1):INDIRECT(AV3&amp;AV2),AY4,INDIRECT(AV4&amp;AV1):INDIRECT(AV4&amp;AV2),"Iya")</f>
        <v>1</v>
      </c>
      <c r="BB4" s="5">
        <f ca="1">COUNTIFS(INDIRECT(AV3&amp;AV1):INDIRECT(AV3&amp;AV2),AY4,INDIRECT(AV4&amp;AV1):INDIRECT(AV4&amp;AV2),"Tidak")</f>
        <v>0</v>
      </c>
      <c r="BC4" s="6">
        <v>0</v>
      </c>
      <c r="BD4" s="43">
        <f ca="1">BC2-(((AZ4/AZ2)*BC4)+((AZ5/AZ2)*BC5))</f>
        <v>0.91829583405449056</v>
      </c>
    </row>
    <row r="5" spans="1:56" x14ac:dyDescent="0.25">
      <c r="A5" s="21"/>
      <c r="B5" s="22"/>
      <c r="C5" s="48"/>
      <c r="E5" s="21"/>
      <c r="F5" s="22"/>
      <c r="G5" s="48"/>
      <c r="I5" s="21"/>
      <c r="J5" s="22"/>
      <c r="K5" s="48"/>
      <c r="M5" s="21"/>
      <c r="N5" s="22"/>
      <c r="O5" s="48"/>
      <c r="Q5" s="21"/>
      <c r="R5" s="22"/>
      <c r="S5" s="48"/>
      <c r="U5" s="21"/>
      <c r="V5" s="22"/>
      <c r="W5" s="48"/>
      <c r="Y5" s="21"/>
      <c r="Z5" s="22"/>
      <c r="AA5" s="48"/>
      <c r="AC5" s="21"/>
      <c r="AD5" s="22"/>
      <c r="AE5" s="48"/>
      <c r="AG5" s="21"/>
      <c r="AH5" s="22"/>
      <c r="AI5" s="48"/>
      <c r="AK5" s="21"/>
      <c r="AL5" s="22"/>
      <c r="AM5" s="48"/>
      <c r="AO5" s="21"/>
      <c r="AP5" s="22"/>
      <c r="AQ5" s="48"/>
      <c r="AS5" s="21"/>
      <c r="AT5" s="22"/>
      <c r="AU5" s="48"/>
      <c r="AV5" s="8" t="s">
        <v>23</v>
      </c>
      <c r="AX5" s="5"/>
      <c r="AY5" s="9" t="str">
        <f ca="1">CONCATENATE("&gt;",INDIRECT(AV5&amp;2))</f>
        <v>&gt;3,11</v>
      </c>
      <c r="AZ5" s="5">
        <f ca="1">COUNTIF(INDIRECT(AV3&amp;AV1):INDIRECT(AV3&amp;AV2),AY5)</f>
        <v>2</v>
      </c>
      <c r="BA5" s="5">
        <f ca="1">COUNTIFS(INDIRECT(AV3&amp;AV1):INDIRECT(AV3&amp;AV2),AY5,INDIRECT(AV4&amp;AV1):INDIRECT(AV4&amp;AV2),"Iya")</f>
        <v>0</v>
      </c>
      <c r="BB5" s="5">
        <f ca="1">COUNTIFS(INDIRECT(AV3&amp;AV1):INDIRECT(AV3&amp;AV2),AY5,INDIRECT(AV4&amp;AV1):INDIRECT(AV4&amp;AV2),"Tidak")</f>
        <v>2</v>
      </c>
      <c r="BC5" s="6">
        <v>0</v>
      </c>
      <c r="BD5" s="43"/>
    </row>
    <row r="6" spans="1:56" x14ac:dyDescent="0.25">
      <c r="AV6" s="10">
        <f ca="1">MAX(BD4:BD25)</f>
        <v>0.91829583405449056</v>
      </c>
      <c r="AX6" s="5"/>
      <c r="AY6" s="5" t="str">
        <f ca="1">CONCATENATE("&lt;=",INDIRECT(AV5&amp;4))</f>
        <v>&lt;=3,24</v>
      </c>
      <c r="AZ6" s="5">
        <f ca="1">COUNTIF(INDIRECT(AV3&amp;AV1):INDIRECT(AV3&amp;AV2),AY6)</f>
        <v>3</v>
      </c>
      <c r="BA6" s="5">
        <f ca="1">COUNTIFS(INDIRECT(AV3&amp;AV1):INDIRECT(AV3&amp;AV2),AY6,INDIRECT(AV4&amp;AV1):INDIRECT(AV4&amp;AV2),"Iya")</f>
        <v>1</v>
      </c>
      <c r="BB6" s="5">
        <f ca="1">COUNTIFS(INDIRECT(AV3&amp;AV1):INDIRECT(AV3&amp;AV2),AY6,INDIRECT(AV4&amp;AV1):INDIRECT(AV4&amp;AV2),"Tidak")</f>
        <v>2</v>
      </c>
      <c r="BC6" s="6">
        <f t="shared" ref="BC6" ca="1" si="0">-(((BA6/AZ6)*IMLOG2(BA6/AZ6))+((BB6/AZ6)*IMLOG2(BB6/AZ6)))</f>
        <v>0.91829583405449056</v>
      </c>
      <c r="BD6" s="45">
        <f ca="1">BC2-(((AZ6/AZ2)*BC6)+((AZ7/AZ2)*BC7))</f>
        <v>0</v>
      </c>
    </row>
    <row r="7" spans="1:56" x14ac:dyDescent="0.25">
      <c r="AX7" s="5"/>
      <c r="AY7" s="5" t="str">
        <f ca="1">CONCATENATE("&gt;",INDIRECT(AV5&amp;4))</f>
        <v>&gt;3,24</v>
      </c>
      <c r="AZ7" s="5">
        <f ca="1">COUNTIF(INDIRECT(AV3&amp;AV1):INDIRECT(AV3&amp;AV2),AY7)</f>
        <v>0</v>
      </c>
      <c r="BA7" s="5">
        <f ca="1">COUNTIFS(INDIRECT(AV3&amp;AV1):INDIRECT(AV3&amp;AV2),AY7,INDIRECT(AV4&amp;AV1):INDIRECT(AV4&amp;AV2),"Iya")</f>
        <v>0</v>
      </c>
      <c r="BB7" s="5">
        <f ca="1">COUNTIFS(INDIRECT(AV3&amp;AV1):INDIRECT(AV3&amp;AV2),AY7,INDIRECT(AV4&amp;AV1):INDIRECT(AV4&amp;AV2),"Tidak")</f>
        <v>0</v>
      </c>
      <c r="BC7" s="6">
        <v>0</v>
      </c>
      <c r="BD7" s="45"/>
    </row>
    <row r="8" spans="1:56" hidden="1" x14ac:dyDescent="0.25">
      <c r="AX8" s="5"/>
      <c r="AY8" s="5"/>
      <c r="AZ8" s="5"/>
      <c r="BA8" s="5"/>
      <c r="BB8" s="5"/>
      <c r="BC8" s="6"/>
      <c r="BD8" s="45"/>
    </row>
    <row r="9" spans="1:56" hidden="1" x14ac:dyDescent="0.25">
      <c r="AX9" s="5"/>
      <c r="AY9" s="5"/>
      <c r="AZ9" s="5"/>
      <c r="BA9" s="5"/>
      <c r="BB9" s="5"/>
      <c r="BC9" s="6"/>
      <c r="BD9" s="45"/>
    </row>
    <row r="10" spans="1:56" hidden="1" x14ac:dyDescent="0.25">
      <c r="AX10" s="5"/>
      <c r="AY10" s="5"/>
      <c r="AZ10" s="5"/>
      <c r="BA10" s="5"/>
      <c r="BB10" s="5"/>
      <c r="BC10" s="6"/>
      <c r="BD10" s="45"/>
    </row>
    <row r="11" spans="1:56" hidden="1" x14ac:dyDescent="0.25">
      <c r="AX11" s="5"/>
      <c r="AY11" s="5"/>
      <c r="AZ11" s="5"/>
      <c r="BA11" s="5"/>
      <c r="BB11" s="5"/>
      <c r="BC11" s="6"/>
      <c r="BD11" s="45"/>
    </row>
    <row r="12" spans="1:56" hidden="1" x14ac:dyDescent="0.25">
      <c r="AX12" s="5"/>
      <c r="AY12" s="5"/>
      <c r="AZ12" s="5"/>
      <c r="BA12" s="5"/>
      <c r="BB12" s="5"/>
      <c r="BC12" s="6"/>
      <c r="BD12" s="45"/>
    </row>
    <row r="13" spans="1:56" hidden="1" x14ac:dyDescent="0.25">
      <c r="AX13" s="5"/>
      <c r="AY13" s="5"/>
      <c r="AZ13" s="5"/>
      <c r="BA13" s="5"/>
      <c r="BB13" s="5"/>
      <c r="BC13" s="6"/>
      <c r="BD13" s="45"/>
    </row>
    <row r="14" spans="1:56" hidden="1" x14ac:dyDescent="0.25">
      <c r="AX14" s="5"/>
      <c r="AY14" s="5"/>
      <c r="AZ14" s="5"/>
      <c r="BA14" s="5"/>
      <c r="BB14" s="5"/>
      <c r="BC14" s="6"/>
      <c r="BD14" s="45"/>
    </row>
    <row r="15" spans="1:56" hidden="1" x14ac:dyDescent="0.25">
      <c r="AX15" s="5"/>
      <c r="AY15" s="5"/>
      <c r="AZ15" s="5"/>
      <c r="BA15" s="5"/>
      <c r="BB15" s="5"/>
      <c r="BC15" s="6"/>
      <c r="BD15" s="45"/>
    </row>
    <row r="16" spans="1:56" hidden="1" x14ac:dyDescent="0.25">
      <c r="AX16" s="5"/>
      <c r="AY16" s="9"/>
      <c r="AZ16" s="5"/>
      <c r="BA16" s="5"/>
      <c r="BB16" s="5"/>
      <c r="BC16" s="6"/>
      <c r="BD16" s="43"/>
    </row>
    <row r="17" spans="41:57" hidden="1" x14ac:dyDescent="0.25">
      <c r="AX17" s="5"/>
      <c r="AY17" s="9"/>
      <c r="AZ17" s="5"/>
      <c r="BA17" s="5"/>
      <c r="BB17" s="5"/>
      <c r="BC17" s="6"/>
      <c r="BD17" s="43"/>
    </row>
    <row r="18" spans="41:57" hidden="1" x14ac:dyDescent="0.25">
      <c r="AO18" s="11"/>
      <c r="AP18" s="11"/>
      <c r="AQ18" s="11"/>
      <c r="AR18" s="11"/>
      <c r="AS18" s="11"/>
      <c r="AT18" s="11"/>
      <c r="AU18" s="11"/>
      <c r="AX18" s="5"/>
      <c r="AY18" s="14"/>
      <c r="AZ18" s="14"/>
      <c r="BA18" s="14"/>
      <c r="BB18" s="14"/>
      <c r="BC18" s="6"/>
      <c r="BD18" s="49"/>
      <c r="BE18" s="6"/>
    </row>
    <row r="19" spans="41:57" hidden="1" x14ac:dyDescent="0.25">
      <c r="AX19" s="5"/>
      <c r="AY19" s="14"/>
      <c r="AZ19" s="14"/>
      <c r="BA19" s="14"/>
      <c r="BB19" s="14"/>
      <c r="BC19" s="6"/>
      <c r="BD19" s="49"/>
    </row>
    <row r="20" spans="41:57" hidden="1" x14ac:dyDescent="0.25">
      <c r="AX20" s="5"/>
    </row>
    <row r="21" spans="41:57" hidden="1" x14ac:dyDescent="0.25">
      <c r="AX21" s="5"/>
    </row>
    <row r="22" spans="41:57" hidden="1" x14ac:dyDescent="0.25">
      <c r="AX22" s="5"/>
    </row>
    <row r="23" spans="41:57" hidden="1" x14ac:dyDescent="0.25">
      <c r="AX23" s="5"/>
    </row>
    <row r="24" spans="41:57" hidden="1" x14ac:dyDescent="0.25">
      <c r="AX24" s="5"/>
    </row>
    <row r="25" spans="41:57" hidden="1" x14ac:dyDescent="0.25">
      <c r="AX25" s="5"/>
    </row>
    <row r="26" spans="41:57" x14ac:dyDescent="0.25">
      <c r="AV26" s="8">
        <f>AV1</f>
        <v>2</v>
      </c>
      <c r="AW26" s="3" t="s">
        <v>37</v>
      </c>
      <c r="AX26" s="3"/>
      <c r="AY26" s="3"/>
      <c r="AZ26" s="3" t="s">
        <v>16</v>
      </c>
      <c r="BA26" s="3" t="s">
        <v>17</v>
      </c>
      <c r="BB26" s="3" t="s">
        <v>18</v>
      </c>
      <c r="BC26" s="3" t="s">
        <v>19</v>
      </c>
      <c r="BD26" s="3" t="s">
        <v>20</v>
      </c>
    </row>
    <row r="27" spans="41:57" x14ac:dyDescent="0.25">
      <c r="AV27" s="8">
        <f>AV2</f>
        <v>4</v>
      </c>
      <c r="AW27">
        <f>AW2+1</f>
        <v>2</v>
      </c>
      <c r="AX27" s="5" t="s">
        <v>21</v>
      </c>
      <c r="AY27" s="5"/>
      <c r="AZ27" s="5">
        <f ca="1">COUNTA(INDIRECT(AV28&amp;AV26):INDIRECT(AV28&amp;AV27))</f>
        <v>3</v>
      </c>
      <c r="BA27" s="5">
        <f ca="1">COUNTIF(INDIRECT(AV29&amp;AV26):INDIRECT(AV29&amp;AV27),"Iya")</f>
        <v>1</v>
      </c>
      <c r="BB27" s="5">
        <f ca="1">COUNTIF(INDIRECT(AV29&amp;AV26):INDIRECT(AV29&amp;AV27),"Tidak")</f>
        <v>2</v>
      </c>
      <c r="BC27" s="6">
        <f ca="1">-(((BA27/AZ27)*IMLOG2(BA27/AZ27))+((BB27/AZ27)*IMLOG2(BB27/AZ27)))</f>
        <v>0.91829583405449056</v>
      </c>
      <c r="BD27" s="5"/>
    </row>
    <row r="28" spans="41:57" x14ac:dyDescent="0.25">
      <c r="AV28" s="8" t="str">
        <f>CHAR(CODE(AV3)+4)</f>
        <v>E</v>
      </c>
      <c r="AX28" s="9" t="str">
        <f ca="1">INDIRECT(AV28&amp;1)</f>
        <v>NR2</v>
      </c>
      <c r="AY28" s="5"/>
      <c r="AZ28" s="5"/>
      <c r="BA28" s="5"/>
      <c r="BB28" s="5"/>
      <c r="BC28" s="6"/>
      <c r="BD28" s="6"/>
    </row>
    <row r="29" spans="41:57" x14ac:dyDescent="0.25">
      <c r="AV29" s="8" t="str">
        <f t="shared" ref="AV29:AV30" si="1">CHAR(CODE(AV4)+4)</f>
        <v>F</v>
      </c>
      <c r="AX29" s="5"/>
      <c r="AY29" s="9" t="str">
        <f ca="1">CONCATENATE("&lt;=",INDIRECT(AV30&amp;2))</f>
        <v>&lt;=3,245</v>
      </c>
      <c r="AZ29" s="5">
        <f ca="1">COUNTIF(INDIRECT(AV28&amp;AV26):INDIRECT(AV28&amp;AV27),AY29)</f>
        <v>1</v>
      </c>
      <c r="BA29" s="5">
        <f ca="1">COUNTIFS(INDIRECT(AV28&amp;AV26):INDIRECT(AV28&amp;AV27),AY29,INDIRECT(AV29&amp;AV26):INDIRECT(AV29&amp;AV27),"Iya")</f>
        <v>0</v>
      </c>
      <c r="BB29" s="5">
        <f ca="1">COUNTIFS(INDIRECT(AV28&amp;AV26):INDIRECT(AV28&amp;AV27),AY29,INDIRECT(AV29&amp;AV26):INDIRECT(AV29&amp;AV27),"Tidak")</f>
        <v>1</v>
      </c>
      <c r="BC29" s="6">
        <v>0</v>
      </c>
      <c r="BD29" s="43">
        <f ca="1">BC27-(((AZ29/AZ27)*BC29)+((AZ30/AZ27)*BC30))</f>
        <v>0.25162916738782393</v>
      </c>
    </row>
    <row r="30" spans="41:57" x14ac:dyDescent="0.25">
      <c r="AV30" s="8" t="str">
        <f t="shared" si="1"/>
        <v>G</v>
      </c>
      <c r="AX30" s="5"/>
      <c r="AY30" s="9" t="str">
        <f ca="1">CONCATENATE("&gt;",INDIRECT(AV30&amp;2))</f>
        <v>&gt;3,245</v>
      </c>
      <c r="AZ30" s="5">
        <f ca="1">COUNTIF(INDIRECT(AV28&amp;AV26):INDIRECT(AV28&amp;AV27),AY30)</f>
        <v>2</v>
      </c>
      <c r="BA30" s="5">
        <f ca="1">COUNTIFS(INDIRECT(AV28&amp;AV26):INDIRECT(AV28&amp;AV27),AY30,INDIRECT(AV29&amp;AV26):INDIRECT(AV29&amp;AV27),"Iya")</f>
        <v>1</v>
      </c>
      <c r="BB30" s="5">
        <f ca="1">COUNTIFS(INDIRECT(AV28&amp;AV26):INDIRECT(AV28&amp;AV27),AY30,INDIRECT(AV29&amp;AV26):INDIRECT(AV29&amp;AV27),"Tidak")</f>
        <v>1</v>
      </c>
      <c r="BC30" s="6">
        <f t="shared" ref="BC30:BC31" ca="1" si="2">-(((BA30/AZ30)*IMLOG2(BA30/AZ30))+((BB30/AZ30)*IMLOG2(BB30/AZ30)))</f>
        <v>1</v>
      </c>
      <c r="BD30" s="43"/>
    </row>
    <row r="31" spans="41:57" x14ac:dyDescent="0.25">
      <c r="AV31" s="10">
        <f ca="1">MAX(BD29:BD50)</f>
        <v>0.25162916738782393</v>
      </c>
      <c r="AX31" s="5"/>
      <c r="AY31" s="5" t="str">
        <f ca="1">CONCATENATE("&lt;=",INDIRECT(AV30&amp;4))</f>
        <v>&lt;=3,38</v>
      </c>
      <c r="AZ31" s="5">
        <f ca="1">COUNTIF(INDIRECT(AV28&amp;AV26):INDIRECT(AV28&amp;AV27),AY31)</f>
        <v>3</v>
      </c>
      <c r="BA31" s="5">
        <f ca="1">COUNTIFS(INDIRECT(AV28&amp;AV26):INDIRECT(AV28&amp;AV27),AY31,INDIRECT(AV29&amp;AV26):INDIRECT(AV29&amp;AV27),"Iya")</f>
        <v>1</v>
      </c>
      <c r="BB31" s="5">
        <f ca="1">COUNTIFS(INDIRECT(AV28&amp;AV26):INDIRECT(AV28&amp;AV27),AY31,INDIRECT(AV29&amp;AV26):INDIRECT(AV29&amp;AV27),"Tidak")</f>
        <v>2</v>
      </c>
      <c r="BC31" s="6">
        <f t="shared" ca="1" si="2"/>
        <v>0.91829583405449056</v>
      </c>
      <c r="BD31" s="45">
        <f ca="1">BC27-(((AZ31/AZ27)*BC31)+((AZ32/AZ27)*BC32))</f>
        <v>0</v>
      </c>
    </row>
    <row r="32" spans="41:57" x14ac:dyDescent="0.25">
      <c r="AX32" s="5"/>
      <c r="AY32" s="5" t="str">
        <f ca="1">CONCATENATE("&gt;",INDIRECT(AV30&amp;4))</f>
        <v>&gt;3,38</v>
      </c>
      <c r="AZ32" s="5">
        <f ca="1">COUNTIF(INDIRECT(AV28&amp;AV26):INDIRECT(AV28&amp;AV27),AY32)</f>
        <v>0</v>
      </c>
      <c r="BA32" s="5">
        <f ca="1">COUNTIFS(INDIRECT(AV28&amp;AV26):INDIRECT(AV28&amp;AV27),AY32,INDIRECT(AV29&amp;AV26):INDIRECT(AV29&amp;AV27),"Iya")</f>
        <v>0</v>
      </c>
      <c r="BB32" s="5">
        <f ca="1">COUNTIFS(INDIRECT(AV28&amp;AV26):INDIRECT(AV28&amp;AV27),AY32,INDIRECT(AV29&amp;AV26):INDIRECT(AV29&amp;AV27),"Tidak")</f>
        <v>0</v>
      </c>
      <c r="BC32" s="6">
        <v>0</v>
      </c>
      <c r="BD32" s="45"/>
    </row>
    <row r="33" spans="46:56" hidden="1" x14ac:dyDescent="0.25">
      <c r="AX33" s="5"/>
      <c r="AY33" s="5"/>
      <c r="AZ33" s="5"/>
      <c r="BA33" s="5"/>
      <c r="BB33" s="5"/>
      <c r="BC33" s="6"/>
      <c r="BD33" s="45"/>
    </row>
    <row r="34" spans="46:56" hidden="1" x14ac:dyDescent="0.25">
      <c r="AX34" s="5"/>
      <c r="AY34" s="5"/>
      <c r="AZ34" s="5"/>
      <c r="BA34" s="5"/>
      <c r="BB34" s="5"/>
      <c r="BC34" s="6"/>
      <c r="BD34" s="45"/>
    </row>
    <row r="35" spans="46:56" hidden="1" x14ac:dyDescent="0.25">
      <c r="AX35" s="5"/>
      <c r="AY35" s="5"/>
      <c r="AZ35" s="5"/>
      <c r="BA35" s="5"/>
      <c r="BB35" s="5"/>
      <c r="BC35" s="6"/>
      <c r="BD35" s="45"/>
    </row>
    <row r="36" spans="46:56" hidden="1" x14ac:dyDescent="0.25">
      <c r="AX36" s="5"/>
      <c r="AY36" s="5"/>
      <c r="AZ36" s="5"/>
      <c r="BA36" s="5"/>
      <c r="BB36" s="5"/>
      <c r="BC36" s="6"/>
      <c r="BD36" s="45"/>
    </row>
    <row r="37" spans="46:56" hidden="1" x14ac:dyDescent="0.25">
      <c r="AX37" s="5"/>
      <c r="AY37" s="5"/>
      <c r="AZ37" s="5"/>
      <c r="BA37" s="5"/>
      <c r="BB37" s="5"/>
      <c r="BC37" s="6"/>
      <c r="BD37" s="45"/>
    </row>
    <row r="38" spans="46:56" hidden="1" x14ac:dyDescent="0.25">
      <c r="AX38" s="5"/>
      <c r="AY38" s="5"/>
      <c r="AZ38" s="5"/>
      <c r="BA38" s="5"/>
      <c r="BB38" s="5"/>
      <c r="BC38" s="6"/>
      <c r="BD38" s="45"/>
    </row>
    <row r="39" spans="46:56" hidden="1" x14ac:dyDescent="0.25">
      <c r="AX39" s="5"/>
      <c r="AY39" s="5"/>
      <c r="AZ39" s="5"/>
      <c r="BA39" s="5"/>
      <c r="BB39" s="5"/>
      <c r="BC39" s="6"/>
      <c r="BD39" s="45"/>
    </row>
    <row r="40" spans="46:56" hidden="1" x14ac:dyDescent="0.25">
      <c r="AX40" s="5"/>
      <c r="AY40" s="5"/>
      <c r="AZ40" s="5"/>
      <c r="BA40" s="5"/>
      <c r="BB40" s="5"/>
      <c r="BC40" s="6"/>
      <c r="BD40" s="45"/>
    </row>
    <row r="41" spans="46:56" hidden="1" x14ac:dyDescent="0.25">
      <c r="AX41" s="5"/>
      <c r="AY41" s="5"/>
      <c r="AZ41" s="5"/>
      <c r="BA41" s="5"/>
      <c r="BB41" s="5"/>
      <c r="BC41" s="6"/>
      <c r="BD41" s="45"/>
    </row>
    <row r="42" spans="46:56" hidden="1" x14ac:dyDescent="0.25">
      <c r="AX42" s="5"/>
      <c r="AY42" s="5"/>
      <c r="AZ42" s="5"/>
      <c r="BA42" s="5"/>
      <c r="BB42" s="5"/>
      <c r="BC42" s="6"/>
      <c r="BD42" s="45"/>
    </row>
    <row r="43" spans="46:56" hidden="1" x14ac:dyDescent="0.25">
      <c r="AX43" s="5"/>
      <c r="AY43" s="14"/>
      <c r="AZ43" s="14"/>
      <c r="BA43" s="14"/>
      <c r="BB43" s="14"/>
      <c r="BC43" s="6"/>
      <c r="BD43" s="49"/>
    </row>
    <row r="44" spans="46:56" hidden="1" x14ac:dyDescent="0.25">
      <c r="AT44" s="5"/>
      <c r="AX44" s="5"/>
      <c r="AY44" s="14"/>
      <c r="AZ44" s="14"/>
      <c r="BA44" s="14"/>
      <c r="BB44" s="14"/>
      <c r="BC44" s="6"/>
      <c r="BD44" s="49"/>
    </row>
    <row r="45" spans="46:56" hidden="1" x14ac:dyDescent="0.25">
      <c r="AT45" s="5"/>
      <c r="AX45" s="5"/>
      <c r="AY45" s="5"/>
      <c r="AZ45" s="5"/>
      <c r="BA45" s="5"/>
      <c r="BB45" s="5"/>
      <c r="BC45" s="6"/>
      <c r="BD45" s="45"/>
    </row>
    <row r="46" spans="46:56" hidden="1" x14ac:dyDescent="0.25">
      <c r="AX46" s="5"/>
      <c r="AY46" s="5"/>
      <c r="AZ46" s="5"/>
      <c r="BA46" s="5"/>
      <c r="BB46" s="5"/>
      <c r="BC46" s="6"/>
      <c r="BD46" s="45"/>
    </row>
    <row r="47" spans="46:56" hidden="1" x14ac:dyDescent="0.25">
      <c r="AX47" s="5"/>
      <c r="AY47" s="5"/>
      <c r="AZ47" s="5"/>
      <c r="BA47" s="5"/>
      <c r="BB47" s="5"/>
      <c r="BC47" s="6"/>
      <c r="BD47" s="45"/>
    </row>
    <row r="48" spans="46:56" hidden="1" x14ac:dyDescent="0.25">
      <c r="AX48" s="5"/>
      <c r="AY48" s="5"/>
      <c r="AZ48" s="5"/>
      <c r="BA48" s="5"/>
      <c r="BB48" s="5"/>
      <c r="BC48" s="6"/>
      <c r="BD48" s="45"/>
    </row>
    <row r="49" spans="48:57" hidden="1" x14ac:dyDescent="0.25">
      <c r="AX49" s="5"/>
      <c r="AY49" s="5"/>
      <c r="AZ49" s="5"/>
      <c r="BA49" s="5"/>
      <c r="BB49" s="5"/>
      <c r="BC49" s="6"/>
      <c r="BD49" s="45"/>
    </row>
    <row r="50" spans="48:57" hidden="1" x14ac:dyDescent="0.25">
      <c r="AX50" s="5"/>
      <c r="AY50" s="5"/>
      <c r="AZ50" s="5"/>
      <c r="BA50" s="5"/>
      <c r="BB50" s="5"/>
      <c r="BC50" s="6"/>
      <c r="BD50" s="45"/>
    </row>
    <row r="51" spans="48:57" x14ac:dyDescent="0.25">
      <c r="AV51" s="8">
        <f>AV26</f>
        <v>2</v>
      </c>
      <c r="AW51" s="3" t="s">
        <v>37</v>
      </c>
      <c r="AX51" s="3"/>
      <c r="AY51" s="3"/>
      <c r="AZ51" s="3" t="s">
        <v>16</v>
      </c>
      <c r="BA51" s="3" t="s">
        <v>17</v>
      </c>
      <c r="BB51" s="3" t="s">
        <v>18</v>
      </c>
      <c r="BC51" s="3" t="s">
        <v>19</v>
      </c>
      <c r="BD51" s="3" t="s">
        <v>20</v>
      </c>
    </row>
    <row r="52" spans="48:57" x14ac:dyDescent="0.25">
      <c r="AV52" s="8">
        <f>AV27</f>
        <v>4</v>
      </c>
      <c r="AW52">
        <f>AW27+1</f>
        <v>3</v>
      </c>
      <c r="AX52" s="5" t="s">
        <v>21</v>
      </c>
      <c r="AY52" s="5"/>
      <c r="AZ52" s="5">
        <f ca="1">COUNTA(INDIRECT(AV53&amp;AV51):INDIRECT(AV53&amp;AV52))</f>
        <v>3</v>
      </c>
      <c r="BA52" s="5">
        <f ca="1">COUNTIF(INDIRECT(AV54&amp;AV51):INDIRECT(AV54&amp;AV52),"Iya")</f>
        <v>0</v>
      </c>
      <c r="BB52" s="5">
        <f ca="1">COUNTIF(INDIRECT(AV54&amp;AV51):INDIRECT(AV54&amp;AV52),"Tidak")</f>
        <v>0</v>
      </c>
      <c r="BC52" s="6" t="e">
        <f ca="1">-(((BA52/AZ52)*IMLOG2(BA52/AZ52))+((BB52/AZ52)*IMLOG2(BB52/AZ52)))</f>
        <v>#NUM!</v>
      </c>
      <c r="BD52" s="5"/>
    </row>
    <row r="53" spans="48:57" x14ac:dyDescent="0.25">
      <c r="AV53" s="8" t="str">
        <f>CHAR(CODE(AV28)+4)</f>
        <v>I</v>
      </c>
      <c r="AX53" s="9" t="str">
        <f ca="1">INDIRECT(AV53&amp;1)</f>
        <v>NR3</v>
      </c>
      <c r="AY53" s="5"/>
      <c r="AZ53" s="5"/>
      <c r="BA53" s="5"/>
      <c r="BB53" s="5"/>
      <c r="BC53" s="6"/>
      <c r="BD53" s="6"/>
    </row>
    <row r="54" spans="48:57" x14ac:dyDescent="0.25">
      <c r="AV54" s="8" t="str">
        <f t="shared" ref="AV54:AV55" si="3">CHAR(CODE(AV29)+4)</f>
        <v>J</v>
      </c>
      <c r="AX54" s="5"/>
      <c r="AY54" s="5" t="str">
        <f ca="1">CONCATENATE("&lt;=",INDIRECT(AV55&amp;2))</f>
        <v>&lt;=3,155</v>
      </c>
      <c r="AZ54" s="5">
        <f ca="1">COUNTIF(INDIRECT(AV53&amp;AV51):INDIRECT(AV53&amp;AV52),AY54)</f>
        <v>1</v>
      </c>
      <c r="BA54" s="5">
        <f ca="1">COUNTIFS(INDIRECT(AV53&amp;AV51):INDIRECT(AV53&amp;AV52),AY54,INDIRECT(AV54&amp;AV51):INDIRECT(AV54&amp;AV52),"Iya")</f>
        <v>0</v>
      </c>
      <c r="BB54" s="5">
        <f ca="1">COUNTIFS(INDIRECT(AV53&amp;AV51):INDIRECT(AV53&amp;AV52),AY54,INDIRECT(AV54&amp;AV51):INDIRECT(AV54&amp;AV52),"Tidak")</f>
        <v>0</v>
      </c>
      <c r="BC54" s="6">
        <v>0</v>
      </c>
      <c r="BD54" s="45">
        <v>0</v>
      </c>
    </row>
    <row r="55" spans="48:57" x14ac:dyDescent="0.25">
      <c r="AV55" s="8" t="str">
        <f t="shared" si="3"/>
        <v>K</v>
      </c>
      <c r="AX55" s="5"/>
      <c r="AY55" s="5" t="str">
        <f ca="1">CONCATENATE("&gt;",INDIRECT(AV55&amp;2))</f>
        <v>&gt;3,155</v>
      </c>
      <c r="AZ55" s="5">
        <f ca="1">COUNTIF(INDIRECT(AV53&amp;AV51):INDIRECT(AV53&amp;AV52),AY55)</f>
        <v>2</v>
      </c>
      <c r="BA55" s="5">
        <f ca="1">COUNTIFS(INDIRECT(AV53&amp;AV51):INDIRECT(AV53&amp;AV52),AY55,INDIRECT(AV54&amp;AV51):INDIRECT(AV54&amp;AV52),"Iya")</f>
        <v>0</v>
      </c>
      <c r="BB55" s="5">
        <f ca="1">COUNTIFS(INDIRECT(AV53&amp;AV51):INDIRECT(AV53&amp;AV52),AY55,INDIRECT(AV54&amp;AV51):INDIRECT(AV54&amp;AV52),"Tidak")</f>
        <v>0</v>
      </c>
      <c r="BC55" s="6">
        <v>0</v>
      </c>
      <c r="BD55" s="45"/>
    </row>
    <row r="56" spans="48:57" x14ac:dyDescent="0.25">
      <c r="AV56" s="10">
        <f>MAX(BD54:BD75)</f>
        <v>0</v>
      </c>
      <c r="AX56" s="5"/>
      <c r="AY56" s="9" t="str">
        <f ca="1">CONCATENATE("&lt;=",INDIRECT(AV55&amp;4))</f>
        <v>&lt;=3,74</v>
      </c>
      <c r="AZ56" s="5">
        <f ca="1">COUNTIF(INDIRECT(AV53&amp;AV51):INDIRECT(AV53&amp;AV52),AY56)</f>
        <v>3</v>
      </c>
      <c r="BA56" s="5">
        <f ca="1">COUNTIFS(INDIRECT(AV53&amp;AV51):INDIRECT(AV53&amp;AV52),AY56,INDIRECT(AV54&amp;AV51):INDIRECT(AV54&amp;AV52),"Iya")</f>
        <v>0</v>
      </c>
      <c r="BB56" s="5">
        <f ca="1">COUNTIFS(INDIRECT(AV53&amp;AV51):INDIRECT(AV53&amp;AV52),AY56,INDIRECT(AV54&amp;AV51):INDIRECT(AV54&amp;AV52),"Tidak")</f>
        <v>0</v>
      </c>
      <c r="BC56" s="6">
        <v>0</v>
      </c>
      <c r="BD56" s="43">
        <v>0</v>
      </c>
    </row>
    <row r="57" spans="48:57" x14ac:dyDescent="0.25">
      <c r="AX57" s="5"/>
      <c r="AY57" s="9" t="str">
        <f ca="1">CONCATENATE("&gt;",INDIRECT(AV55&amp;4))</f>
        <v>&gt;3,74</v>
      </c>
      <c r="AZ57" s="5">
        <f ca="1">COUNTIF(INDIRECT(AV53&amp;AV51):INDIRECT(AV53&amp;AV52),AY57)</f>
        <v>0</v>
      </c>
      <c r="BA57" s="5">
        <f ca="1">COUNTIFS(INDIRECT(AV53&amp;AV51):INDIRECT(AV53&amp;AV52),AY57,INDIRECT(AV54&amp;AV51):INDIRECT(AV54&amp;AV52),"Iya")</f>
        <v>0</v>
      </c>
      <c r="BB57" s="5">
        <f ca="1">COUNTIFS(INDIRECT(AV53&amp;AV51):INDIRECT(AV53&amp;AV52),AY57,INDIRECT(AV54&amp;AV51):INDIRECT(AV54&amp;AV52),"Tidak")</f>
        <v>0</v>
      </c>
      <c r="BC57" s="6">
        <v>0</v>
      </c>
      <c r="BD57" s="43"/>
    </row>
    <row r="58" spans="48:57" hidden="1" x14ac:dyDescent="0.25">
      <c r="AX58" s="5"/>
      <c r="AY58" s="5"/>
      <c r="AZ58" s="5"/>
      <c r="BA58" s="5"/>
      <c r="BB58" s="5"/>
      <c r="BC58" s="6"/>
      <c r="BD58" s="45"/>
      <c r="BE58" s="37"/>
    </row>
    <row r="59" spans="48:57" hidden="1" x14ac:dyDescent="0.25">
      <c r="AX59" s="5"/>
      <c r="AY59" s="5"/>
      <c r="AZ59" s="5"/>
      <c r="BA59" s="5"/>
      <c r="BB59" s="5"/>
      <c r="BC59" s="6"/>
      <c r="BD59" s="45"/>
      <c r="BE59" s="37"/>
    </row>
    <row r="60" spans="48:57" hidden="1" x14ac:dyDescent="0.25">
      <c r="AX60" s="5"/>
      <c r="AY60" s="5"/>
      <c r="AZ60" s="5"/>
      <c r="BA60" s="5"/>
      <c r="BB60" s="5"/>
      <c r="BC60" s="6"/>
      <c r="BD60" s="45"/>
    </row>
    <row r="61" spans="48:57" hidden="1" x14ac:dyDescent="0.25">
      <c r="AX61" s="5"/>
      <c r="AY61" s="5"/>
      <c r="AZ61" s="5"/>
      <c r="BA61" s="5"/>
      <c r="BB61" s="5"/>
      <c r="BC61" s="6"/>
      <c r="BD61" s="45"/>
    </row>
    <row r="62" spans="48:57" hidden="1" x14ac:dyDescent="0.25">
      <c r="AX62" s="5"/>
      <c r="AY62" s="5"/>
      <c r="AZ62" s="5"/>
      <c r="BA62" s="5"/>
      <c r="BB62" s="5"/>
      <c r="BC62" s="6"/>
      <c r="BD62" s="45"/>
    </row>
    <row r="63" spans="48:57" hidden="1" x14ac:dyDescent="0.25">
      <c r="AX63" s="5"/>
      <c r="AY63" s="5"/>
      <c r="AZ63" s="5"/>
      <c r="BA63" s="5"/>
      <c r="BB63" s="5"/>
      <c r="BC63" s="6"/>
      <c r="BD63" s="45"/>
    </row>
    <row r="64" spans="48:57" hidden="1" x14ac:dyDescent="0.25">
      <c r="AX64" s="5"/>
      <c r="AY64" s="9"/>
      <c r="AZ64" s="5"/>
      <c r="BA64" s="5"/>
      <c r="BB64" s="5"/>
      <c r="BC64" s="6"/>
      <c r="BD64" s="43"/>
    </row>
    <row r="65" spans="48:56" hidden="1" x14ac:dyDescent="0.25">
      <c r="AX65" s="5"/>
      <c r="AY65" s="9"/>
      <c r="AZ65" s="5"/>
      <c r="BA65" s="5"/>
      <c r="BB65" s="5"/>
      <c r="BC65" s="6"/>
      <c r="BD65" s="43"/>
    </row>
    <row r="66" spans="48:56" hidden="1" x14ac:dyDescent="0.25">
      <c r="AX66" s="5"/>
      <c r="AY66" s="5"/>
      <c r="AZ66" s="5"/>
      <c r="BA66" s="5"/>
      <c r="BB66" s="5"/>
      <c r="BC66" s="6"/>
      <c r="BD66" s="45"/>
    </row>
    <row r="67" spans="48:56" hidden="1" x14ac:dyDescent="0.25">
      <c r="AX67" s="5"/>
      <c r="AY67" s="5"/>
      <c r="AZ67" s="5"/>
      <c r="BA67" s="5"/>
      <c r="BB67" s="5"/>
      <c r="BC67" s="6"/>
      <c r="BD67" s="45"/>
    </row>
    <row r="68" spans="48:56" hidden="1" x14ac:dyDescent="0.25">
      <c r="AX68" s="5"/>
      <c r="AY68" s="14"/>
      <c r="AZ68" s="14"/>
      <c r="BA68" s="14"/>
      <c r="BB68" s="14"/>
      <c r="BC68" s="6"/>
      <c r="BD68" s="49"/>
    </row>
    <row r="69" spans="48:56" hidden="1" x14ac:dyDescent="0.25">
      <c r="AX69" s="5"/>
      <c r="AY69" s="14"/>
      <c r="AZ69" s="14"/>
      <c r="BA69" s="14"/>
      <c r="BB69" s="14"/>
      <c r="BC69" s="6"/>
      <c r="BD69" s="49"/>
    </row>
    <row r="70" spans="48:56" hidden="1" x14ac:dyDescent="0.25">
      <c r="AX70" s="5"/>
      <c r="AY70" s="5"/>
      <c r="AZ70" s="5"/>
      <c r="BA70" s="5"/>
      <c r="BB70" s="5"/>
      <c r="BC70" s="6"/>
      <c r="BD70" s="45"/>
    </row>
    <row r="71" spans="48:56" hidden="1" x14ac:dyDescent="0.25">
      <c r="AX71" s="5"/>
      <c r="AY71" s="5"/>
      <c r="AZ71" s="5"/>
      <c r="BA71" s="5"/>
      <c r="BB71" s="5"/>
      <c r="BC71" s="6"/>
      <c r="BD71" s="45"/>
    </row>
    <row r="72" spans="48:56" hidden="1" x14ac:dyDescent="0.25">
      <c r="AX72" s="5"/>
      <c r="AY72" s="5"/>
      <c r="AZ72" s="5"/>
      <c r="BA72" s="5"/>
      <c r="BB72" s="5"/>
      <c r="BC72" s="6"/>
      <c r="BD72" s="45"/>
    </row>
    <row r="73" spans="48:56" hidden="1" x14ac:dyDescent="0.25">
      <c r="AX73" s="5"/>
      <c r="AY73" s="5"/>
      <c r="AZ73" s="5"/>
      <c r="BA73" s="5"/>
      <c r="BB73" s="5"/>
      <c r="BC73" s="6"/>
      <c r="BD73" s="45"/>
    </row>
    <row r="74" spans="48:56" hidden="1" x14ac:dyDescent="0.25">
      <c r="AX74" s="5"/>
      <c r="AY74" s="5"/>
      <c r="AZ74" s="5"/>
      <c r="BA74" s="5"/>
      <c r="BB74" s="5"/>
      <c r="BC74" s="6"/>
      <c r="BD74" s="45"/>
    </row>
    <row r="75" spans="48:56" hidden="1" x14ac:dyDescent="0.25">
      <c r="AX75" s="5"/>
      <c r="AY75" s="5"/>
      <c r="AZ75" s="5"/>
      <c r="BA75" s="5"/>
      <c r="BB75" s="5"/>
      <c r="BC75" s="6"/>
      <c r="BD75" s="45"/>
    </row>
    <row r="76" spans="48:56" x14ac:dyDescent="0.25">
      <c r="AV76" s="8">
        <f>AV51</f>
        <v>2</v>
      </c>
      <c r="AW76" s="3" t="s">
        <v>37</v>
      </c>
      <c r="AX76" s="3"/>
      <c r="AY76" s="3"/>
      <c r="AZ76" s="3" t="s">
        <v>16</v>
      </c>
      <c r="BA76" s="3" t="s">
        <v>17</v>
      </c>
      <c r="BB76" s="3" t="s">
        <v>18</v>
      </c>
      <c r="BC76" s="3" t="s">
        <v>19</v>
      </c>
      <c r="BD76" s="3" t="s">
        <v>20</v>
      </c>
    </row>
    <row r="77" spans="48:56" x14ac:dyDescent="0.25">
      <c r="AV77" s="8">
        <f>AV52</f>
        <v>4</v>
      </c>
      <c r="AW77">
        <f>AW52+1</f>
        <v>4</v>
      </c>
      <c r="AX77" s="5" t="s">
        <v>21</v>
      </c>
      <c r="AY77" s="5"/>
      <c r="AZ77" s="5">
        <f ca="1">COUNTA(INDIRECT(AV78&amp;AV76):INDIRECT(AV78&amp;AV77))</f>
        <v>3</v>
      </c>
      <c r="BA77" s="5">
        <f ca="1">COUNTIF(INDIRECT(AV79&amp;AV76):INDIRECT(AV79&amp;AV77),"Iya")</f>
        <v>1</v>
      </c>
      <c r="BB77" s="5">
        <f ca="1">COUNTIF(INDIRECT(AV79&amp;AV76):INDIRECT(AV79&amp;AV77),"Tidak")</f>
        <v>2</v>
      </c>
      <c r="BC77" s="6">
        <f ca="1">-(((BA77/AZ77)*IMLOG2(BA77/AZ77))+((BB77/AZ77)*IMLOG2(BB77/AZ77)))</f>
        <v>0.91829583405449056</v>
      </c>
      <c r="BD77" s="5"/>
    </row>
    <row r="78" spans="48:56" x14ac:dyDescent="0.25">
      <c r="AV78" s="8" t="str">
        <f>CHAR(CODE(AV53)+4)</f>
        <v>M</v>
      </c>
      <c r="AX78" s="9" t="str">
        <f ca="1">INDIRECT(AV78&amp;1)</f>
        <v>NR4</v>
      </c>
      <c r="AY78" s="5"/>
      <c r="AZ78" s="5"/>
      <c r="BA78" s="5"/>
      <c r="BB78" s="5"/>
      <c r="BC78" s="6"/>
      <c r="BD78" s="6"/>
    </row>
    <row r="79" spans="48:56" x14ac:dyDescent="0.25">
      <c r="AV79" s="8" t="str">
        <f t="shared" ref="AV79:AV80" si="4">CHAR(CODE(AV54)+4)</f>
        <v>N</v>
      </c>
      <c r="AX79" s="5"/>
      <c r="AY79" s="9" t="str">
        <f ca="1">CONCATENATE("&lt;=",INDIRECT(AV80&amp;2))</f>
        <v>&lt;=3,05</v>
      </c>
      <c r="AZ79" s="5">
        <f ca="1">COUNTIF(INDIRECT(AV78&amp;AV76):INDIRECT(AV78&amp;AV77),AY79)</f>
        <v>1</v>
      </c>
      <c r="BA79" s="5">
        <f ca="1">COUNTIFS(INDIRECT(AV78&amp;AV76):INDIRECT(AV78&amp;AV77),AY79,INDIRECT(AV79&amp;AV76):INDIRECT(AV79&amp;AV77),"Iya")</f>
        <v>0</v>
      </c>
      <c r="BB79" s="5">
        <f ca="1">COUNTIFS(INDIRECT(AV78&amp;AV76):INDIRECT(AV78&amp;AV77),AY79,INDIRECT(AV79&amp;AV76):INDIRECT(AV79&amp;AV77),"Tidak")</f>
        <v>1</v>
      </c>
      <c r="BC79" s="6">
        <v>0</v>
      </c>
      <c r="BD79" s="43">
        <f ca="1">BC77-(((AZ79/AZ77)*BC79)+((AZ80/AZ77)*BC80))</f>
        <v>0.25162916738782393</v>
      </c>
    </row>
    <row r="80" spans="48:56" x14ac:dyDescent="0.25">
      <c r="AV80" s="8" t="str">
        <f t="shared" si="4"/>
        <v>O</v>
      </c>
      <c r="AX80" s="5"/>
      <c r="AY80" s="9" t="str">
        <f ca="1">CONCATENATE("&gt;",INDIRECT(AV80&amp;2))</f>
        <v>&gt;3,05</v>
      </c>
      <c r="AZ80" s="5">
        <f ca="1">COUNTIF(INDIRECT(AV78&amp;AV76):INDIRECT(AV78&amp;AV77),AY80)</f>
        <v>2</v>
      </c>
      <c r="BA80" s="5">
        <f ca="1">COUNTIFS(INDIRECT(AV78&amp;AV76):INDIRECT(AV78&amp;AV77),AY80,INDIRECT(AV79&amp;AV76):INDIRECT(AV79&amp;AV77),"Iya")</f>
        <v>1</v>
      </c>
      <c r="BB80" s="5">
        <f ca="1">COUNTIFS(INDIRECT(AV78&amp;AV76):INDIRECT(AV78&amp;AV77),AY80,INDIRECT(AV79&amp;AV76):INDIRECT(AV79&amp;AV77),"Tidak")</f>
        <v>1</v>
      </c>
      <c r="BC80" s="6">
        <f t="shared" ref="BC80:BC81" ca="1" si="5">-(((BA80/AZ80)*IMLOG2(BA80/AZ80))+((BB80/AZ80)*IMLOG2(BB80/AZ80)))</f>
        <v>1</v>
      </c>
      <c r="BD80" s="43"/>
    </row>
    <row r="81" spans="48:56" x14ac:dyDescent="0.25">
      <c r="AV81" s="10">
        <f ca="1">MAX(BD79:BD100)</f>
        <v>0.25162916738782393</v>
      </c>
      <c r="AX81" s="5"/>
      <c r="AY81" s="5" t="str">
        <f ca="1">CONCATENATE("&lt;=",INDIRECT(AV80&amp;4))</f>
        <v>&lt;=3,8</v>
      </c>
      <c r="AZ81" s="5">
        <f ca="1">COUNTIF(INDIRECT(AV78&amp;AV76):INDIRECT(AV78&amp;AV77),AY81)</f>
        <v>3</v>
      </c>
      <c r="BA81" s="5">
        <f ca="1">COUNTIFS(INDIRECT(AV78&amp;AV76):INDIRECT(AV78&amp;AV77),AY81,INDIRECT(AV79&amp;AV76):INDIRECT(AV79&amp;AV77),"Iya")</f>
        <v>1</v>
      </c>
      <c r="BB81" s="5">
        <f ca="1">COUNTIFS(INDIRECT(AV78&amp;AV76):INDIRECT(AV78&amp;AV77),AY81,INDIRECT(AV79&amp;AV76):INDIRECT(AV79&amp;AV77),"Tidak")</f>
        <v>2</v>
      </c>
      <c r="BC81" s="6">
        <f t="shared" ca="1" si="5"/>
        <v>0.91829583405449056</v>
      </c>
      <c r="BD81" s="45">
        <f ca="1">BC77-(((AZ81/AZ77)*BC81)+((AZ82/AZ77)*BC82))</f>
        <v>0</v>
      </c>
    </row>
    <row r="82" spans="48:56" x14ac:dyDescent="0.25">
      <c r="AX82" s="5"/>
      <c r="AY82" s="5" t="str">
        <f ca="1">CONCATENATE("&gt;",INDIRECT(AV80&amp;4))</f>
        <v>&gt;3,8</v>
      </c>
      <c r="AZ82" s="5">
        <f ca="1">COUNTIF(INDIRECT(AV78&amp;AV76):INDIRECT(AV78&amp;AV77),AY82)</f>
        <v>0</v>
      </c>
      <c r="BA82" s="5">
        <f ca="1">COUNTIFS(INDIRECT(AV78&amp;AV76):INDIRECT(AV78&amp;AV77),AY82,INDIRECT(AV79&amp;AV76):INDIRECT(AV79&amp;AV77),"Iya")</f>
        <v>0</v>
      </c>
      <c r="BB82" s="5">
        <f ca="1">COUNTIFS(INDIRECT(AV78&amp;AV76):INDIRECT(AV78&amp;AV77),AY82,INDIRECT(AV79&amp;AV76):INDIRECT(AV79&amp;AV77),"Tidak")</f>
        <v>0</v>
      </c>
      <c r="BC82" s="6">
        <v>0</v>
      </c>
      <c r="BD82" s="45"/>
    </row>
    <row r="83" spans="48:56" hidden="1" x14ac:dyDescent="0.25">
      <c r="AX83" s="5"/>
      <c r="AY83" s="5"/>
      <c r="AZ83" s="5"/>
      <c r="BA83" s="5"/>
      <c r="BB83" s="5"/>
      <c r="BC83" s="6"/>
      <c r="BD83" s="45"/>
    </row>
    <row r="84" spans="48:56" hidden="1" x14ac:dyDescent="0.25">
      <c r="AX84" s="5"/>
      <c r="AY84" s="5"/>
      <c r="AZ84" s="5"/>
      <c r="BA84" s="5"/>
      <c r="BB84" s="5"/>
      <c r="BC84" s="6"/>
      <c r="BD84" s="45"/>
    </row>
    <row r="85" spans="48:56" hidden="1" x14ac:dyDescent="0.25">
      <c r="AX85" s="5"/>
      <c r="AY85" s="5"/>
      <c r="AZ85" s="5"/>
      <c r="BA85" s="5"/>
      <c r="BB85" s="5"/>
      <c r="BC85" s="6"/>
      <c r="BD85" s="45"/>
    </row>
    <row r="86" spans="48:56" hidden="1" x14ac:dyDescent="0.25">
      <c r="AX86" s="5"/>
      <c r="AY86" s="5"/>
      <c r="AZ86" s="5"/>
      <c r="BA86" s="5"/>
      <c r="BB86" s="5"/>
      <c r="BC86" s="6"/>
      <c r="BD86" s="45"/>
    </row>
    <row r="87" spans="48:56" hidden="1" x14ac:dyDescent="0.25">
      <c r="AX87" s="5"/>
      <c r="AY87" s="5"/>
      <c r="AZ87" s="5"/>
      <c r="BA87" s="5"/>
      <c r="BB87" s="5"/>
      <c r="BC87" s="6"/>
      <c r="BD87" s="45"/>
    </row>
    <row r="88" spans="48:56" hidden="1" x14ac:dyDescent="0.25">
      <c r="AX88" s="5"/>
      <c r="AY88" s="5"/>
      <c r="AZ88" s="5"/>
      <c r="BA88" s="5"/>
      <c r="BB88" s="5"/>
      <c r="BC88" s="6"/>
      <c r="BD88" s="45"/>
    </row>
    <row r="89" spans="48:56" hidden="1" x14ac:dyDescent="0.25">
      <c r="AX89" s="5"/>
      <c r="AY89" s="5"/>
      <c r="AZ89" s="5"/>
      <c r="BA89" s="5"/>
      <c r="BB89" s="5"/>
      <c r="BC89" s="6"/>
      <c r="BD89" s="45"/>
    </row>
    <row r="90" spans="48:56" hidden="1" x14ac:dyDescent="0.25">
      <c r="AX90" s="5"/>
      <c r="AY90" s="5"/>
      <c r="AZ90" s="5"/>
      <c r="BA90" s="5"/>
      <c r="BB90" s="5"/>
      <c r="BC90" s="6"/>
      <c r="BD90" s="45"/>
    </row>
    <row r="91" spans="48:56" hidden="1" x14ac:dyDescent="0.25">
      <c r="AX91" s="5"/>
      <c r="AY91" s="9"/>
      <c r="AZ91" s="5"/>
      <c r="BA91" s="5"/>
      <c r="BB91" s="5"/>
      <c r="BC91" s="6"/>
      <c r="BD91" s="43"/>
    </row>
    <row r="92" spans="48:56" hidden="1" x14ac:dyDescent="0.25">
      <c r="AX92" s="5"/>
      <c r="AY92" s="9"/>
      <c r="AZ92" s="5"/>
      <c r="BA92" s="5"/>
      <c r="BB92" s="5"/>
      <c r="BC92" s="6"/>
      <c r="BD92" s="43"/>
    </row>
    <row r="93" spans="48:56" hidden="1" x14ac:dyDescent="0.25">
      <c r="AX93" s="5"/>
      <c r="AY93" s="14"/>
      <c r="AZ93" s="14"/>
      <c r="BA93" s="14"/>
      <c r="BB93" s="14"/>
      <c r="BC93" s="6"/>
      <c r="BD93" s="49"/>
    </row>
    <row r="94" spans="48:56" hidden="1" x14ac:dyDescent="0.25">
      <c r="AX94" s="5"/>
      <c r="AY94" s="14"/>
      <c r="AZ94" s="14"/>
      <c r="BA94" s="14"/>
      <c r="BB94" s="14"/>
      <c r="BC94" s="6"/>
      <c r="BD94" s="49"/>
    </row>
    <row r="95" spans="48:56" hidden="1" x14ac:dyDescent="0.25">
      <c r="AX95" s="5"/>
      <c r="AY95" s="5"/>
      <c r="AZ95" s="5"/>
      <c r="BA95" s="5"/>
      <c r="BB95" s="5"/>
      <c r="BC95" s="6"/>
      <c r="BD95" s="45"/>
    </row>
    <row r="96" spans="48:56" hidden="1" x14ac:dyDescent="0.25">
      <c r="AX96" s="5"/>
      <c r="AY96" s="5"/>
      <c r="AZ96" s="5"/>
      <c r="BA96" s="5"/>
      <c r="BB96" s="5"/>
      <c r="BC96" s="6"/>
      <c r="BD96" s="45"/>
    </row>
    <row r="97" spans="48:56" hidden="1" x14ac:dyDescent="0.25">
      <c r="AX97" s="5"/>
      <c r="AY97" s="5"/>
      <c r="AZ97" s="5"/>
      <c r="BA97" s="5"/>
      <c r="BB97" s="5"/>
      <c r="BC97" s="6"/>
      <c r="BD97" s="45"/>
    </row>
    <row r="98" spans="48:56" hidden="1" x14ac:dyDescent="0.25">
      <c r="AX98" s="5"/>
      <c r="AY98" s="5"/>
      <c r="AZ98" s="5"/>
      <c r="BA98" s="5"/>
      <c r="BB98" s="5"/>
      <c r="BC98" s="6"/>
      <c r="BD98" s="45"/>
    </row>
    <row r="99" spans="48:56" hidden="1" x14ac:dyDescent="0.25">
      <c r="AX99" s="5"/>
      <c r="AY99" s="5"/>
      <c r="AZ99" s="5"/>
      <c r="BA99" s="5"/>
      <c r="BB99" s="5"/>
      <c r="BC99" s="6"/>
      <c r="BD99" s="45"/>
    </row>
    <row r="100" spans="48:56" hidden="1" x14ac:dyDescent="0.25">
      <c r="AX100" s="5"/>
      <c r="AY100" s="5"/>
      <c r="AZ100" s="5"/>
      <c r="BA100" s="5"/>
      <c r="BB100" s="5"/>
      <c r="BC100" s="6"/>
      <c r="BD100" s="45"/>
    </row>
    <row r="101" spans="48:56" x14ac:dyDescent="0.25">
      <c r="AV101" s="8">
        <f>AV76</f>
        <v>2</v>
      </c>
      <c r="AW101" s="3" t="s">
        <v>37</v>
      </c>
      <c r="AX101" s="3"/>
      <c r="AY101" s="3"/>
      <c r="AZ101" s="3" t="s">
        <v>16</v>
      </c>
      <c r="BA101" s="3" t="s">
        <v>17</v>
      </c>
      <c r="BB101" s="3" t="s">
        <v>18</v>
      </c>
      <c r="BC101" s="3" t="s">
        <v>19</v>
      </c>
      <c r="BD101" s="3" t="s">
        <v>20</v>
      </c>
    </row>
    <row r="102" spans="48:56" x14ac:dyDescent="0.25">
      <c r="AV102" s="8">
        <f>AV77</f>
        <v>4</v>
      </c>
      <c r="AW102">
        <f>AW77+1</f>
        <v>5</v>
      </c>
      <c r="AX102" s="5" t="s">
        <v>21</v>
      </c>
      <c r="AY102" s="5"/>
      <c r="AZ102" s="5">
        <f ca="1">COUNTA(INDIRECT(AV103&amp;AV101):INDIRECT(AV103&amp;AV102))</f>
        <v>3</v>
      </c>
      <c r="BA102" s="5">
        <f ca="1">COUNTIF(INDIRECT(AV104&amp;AV101):INDIRECT(AV104&amp;AV102),"Iya")</f>
        <v>1</v>
      </c>
      <c r="BB102" s="5">
        <f ca="1">COUNTIF(INDIRECT(AV104&amp;AV101):INDIRECT(AV104&amp;AV102),"Tidak")</f>
        <v>2</v>
      </c>
      <c r="BC102" s="6">
        <f ca="1">-(((BA102/AZ102)*IMLOG2(BA102/AZ102))+((BB102/AZ102)*IMLOG2(BB102/AZ102)))</f>
        <v>0.91829583405449056</v>
      </c>
      <c r="BD102" s="5"/>
    </row>
    <row r="103" spans="48:56" x14ac:dyDescent="0.25">
      <c r="AV103" s="8" t="str">
        <f>CHAR(CODE(AV78)+4)</f>
        <v>Q</v>
      </c>
      <c r="AX103" s="9" t="str">
        <f ca="1">INDIRECT(AV103&amp;1)</f>
        <v>NR5</v>
      </c>
      <c r="AY103" s="5"/>
      <c r="AZ103" s="5"/>
      <c r="BA103" s="5"/>
      <c r="BB103" s="5"/>
      <c r="BC103" s="6"/>
      <c r="BD103" s="6"/>
    </row>
    <row r="104" spans="48:56" x14ac:dyDescent="0.25">
      <c r="AV104" s="8" t="str">
        <f t="shared" ref="AV104:AV105" si="6">CHAR(CODE(AV79)+4)</f>
        <v>R</v>
      </c>
      <c r="AX104" s="5"/>
      <c r="AY104" s="9" t="str">
        <f ca="1">CONCATENATE("&lt;=",INDIRECT(AV105&amp;2))</f>
        <v>&lt;=3,05</v>
      </c>
      <c r="AZ104" s="5">
        <f ca="1">COUNTIF(INDIRECT(AV103&amp;AV101):INDIRECT(AV103&amp;AV102),AY104)</f>
        <v>1</v>
      </c>
      <c r="BA104" s="5">
        <f ca="1">COUNTIFS(INDIRECT(AV103&amp;AV101):INDIRECT(AV103&amp;AV102),AY104,INDIRECT(AV104&amp;AV101):INDIRECT(AV104&amp;AV102),"Iya")</f>
        <v>0</v>
      </c>
      <c r="BB104" s="5">
        <f ca="1">COUNTIFS(INDIRECT(AV103&amp;AV101):INDIRECT(AV103&amp;AV102),AY104,INDIRECT(AV104&amp;AV101):INDIRECT(AV104&amp;AV102),"Tidak")</f>
        <v>1</v>
      </c>
      <c r="BC104" s="6">
        <v>0</v>
      </c>
      <c r="BD104" s="43">
        <f ca="1">BC102-(((AZ104/AZ102)*BC104)+((AZ105/AZ102)*BC105))</f>
        <v>0.25162916738782393</v>
      </c>
    </row>
    <row r="105" spans="48:56" x14ac:dyDescent="0.25">
      <c r="AV105" s="8" t="str">
        <f t="shared" si="6"/>
        <v>S</v>
      </c>
      <c r="AX105" s="5"/>
      <c r="AY105" s="9" t="str">
        <f ca="1">CONCATENATE("&gt;",INDIRECT(AV105&amp;2))</f>
        <v>&gt;3,05</v>
      </c>
      <c r="AZ105" s="5">
        <f ca="1">COUNTIF(INDIRECT(AV103&amp;AV101):INDIRECT(AV103&amp;AV102),AY105)</f>
        <v>2</v>
      </c>
      <c r="BA105" s="5">
        <f ca="1">COUNTIFS(INDIRECT(AV103&amp;AV101):INDIRECT(AV103&amp;AV102),AY105,INDIRECT(AV104&amp;AV101):INDIRECT(AV104&amp;AV102),"Iya")</f>
        <v>1</v>
      </c>
      <c r="BB105" s="5">
        <f ca="1">COUNTIFS(INDIRECT(AV103&amp;AV101):INDIRECT(AV103&amp;AV102),AY105,INDIRECT(AV104&amp;AV101):INDIRECT(AV104&amp;AV102),"Tidak")</f>
        <v>1</v>
      </c>
      <c r="BC105" s="6">
        <f t="shared" ref="BC105:BC106" ca="1" si="7">-(((BA105/AZ105)*IMLOG2(BA105/AZ105))+((BB105/AZ105)*IMLOG2(BB105/AZ105)))</f>
        <v>1</v>
      </c>
      <c r="BD105" s="43"/>
    </row>
    <row r="106" spans="48:56" x14ac:dyDescent="0.25">
      <c r="AV106" s="10">
        <f ca="1">MAX(BD104:BD125)</f>
        <v>0.25162916738782393</v>
      </c>
      <c r="AX106" s="5"/>
      <c r="AY106" s="5" t="str">
        <f ca="1">CONCATENATE("&lt;=",INDIRECT(AV105&amp;4))</f>
        <v>&lt;=3,75</v>
      </c>
      <c r="AZ106" s="5">
        <f ca="1">COUNTIF(INDIRECT(AV103&amp;AV101):INDIRECT(AV103&amp;AV102),AY106)</f>
        <v>3</v>
      </c>
      <c r="BA106" s="5">
        <f ca="1">COUNTIFS(INDIRECT(AV103&amp;AV101):INDIRECT(AV103&amp;AV102),AY106,INDIRECT(AV104&amp;AV101):INDIRECT(AV104&amp;AV102),"Iya")</f>
        <v>1</v>
      </c>
      <c r="BB106" s="5">
        <f ca="1">COUNTIFS(INDIRECT(AV103&amp;AV101):INDIRECT(AV103&amp;AV102),AY106,INDIRECT(AV104&amp;AV101):INDIRECT(AV104&amp;AV102),"Tidak")</f>
        <v>2</v>
      </c>
      <c r="BC106" s="6">
        <f t="shared" ca="1" si="7"/>
        <v>0.91829583405449056</v>
      </c>
      <c r="BD106" s="45">
        <f ca="1">BC102-(((AZ106/AZ102)*BC106)+((AZ107/AZ102)*BC107))</f>
        <v>0</v>
      </c>
    </row>
    <row r="107" spans="48:56" x14ac:dyDescent="0.25">
      <c r="AX107" s="5"/>
      <c r="AY107" s="5" t="str">
        <f ca="1">CONCATENATE("&gt;",INDIRECT(AV105&amp;4))</f>
        <v>&gt;3,75</v>
      </c>
      <c r="AZ107" s="5">
        <f ca="1">COUNTIF(INDIRECT(AV103&amp;AV101):INDIRECT(AV103&amp;AV102),AY107)</f>
        <v>0</v>
      </c>
      <c r="BA107" s="5">
        <f ca="1">COUNTIFS(INDIRECT(AV103&amp;AV101):INDIRECT(AV103&amp;AV102),AY107,INDIRECT(AV104&amp;AV101):INDIRECT(AV104&amp;AV102),"Iya")</f>
        <v>0</v>
      </c>
      <c r="BB107" s="5">
        <f ca="1">COUNTIFS(INDIRECT(AV103&amp;AV101):INDIRECT(AV103&amp;AV102),AY107,INDIRECT(AV104&amp;AV101):INDIRECT(AV104&amp;AV102),"Tidak")</f>
        <v>0</v>
      </c>
      <c r="BC107" s="6">
        <v>0</v>
      </c>
      <c r="BD107" s="45"/>
    </row>
    <row r="108" spans="48:56" hidden="1" x14ac:dyDescent="0.25">
      <c r="AX108" s="5"/>
      <c r="AY108" s="5"/>
      <c r="AZ108" s="5"/>
      <c r="BA108" s="5"/>
      <c r="BB108" s="5"/>
      <c r="BC108" s="6"/>
      <c r="BD108" s="45"/>
    </row>
    <row r="109" spans="48:56" hidden="1" x14ac:dyDescent="0.25">
      <c r="AX109" s="5"/>
      <c r="AY109" s="5"/>
      <c r="AZ109" s="5"/>
      <c r="BA109" s="5"/>
      <c r="BB109" s="5"/>
      <c r="BC109" s="6"/>
      <c r="BD109" s="45"/>
    </row>
    <row r="110" spans="48:56" hidden="1" x14ac:dyDescent="0.25">
      <c r="AX110" s="5"/>
      <c r="AY110" s="5"/>
      <c r="AZ110" s="5"/>
      <c r="BA110" s="5"/>
      <c r="BB110" s="5"/>
      <c r="BC110" s="6"/>
      <c r="BD110" s="45"/>
    </row>
    <row r="111" spans="48:56" hidden="1" x14ac:dyDescent="0.25">
      <c r="AX111" s="5"/>
      <c r="AY111" s="5"/>
      <c r="AZ111" s="5"/>
      <c r="BA111" s="5"/>
      <c r="BB111" s="5"/>
      <c r="BC111" s="6"/>
      <c r="BD111" s="45"/>
    </row>
    <row r="112" spans="48:56" hidden="1" x14ac:dyDescent="0.25">
      <c r="AX112" s="5"/>
      <c r="AY112" s="5"/>
      <c r="AZ112" s="5"/>
      <c r="BA112" s="5"/>
      <c r="BB112" s="5"/>
      <c r="BC112" s="6"/>
      <c r="BD112" s="45"/>
    </row>
    <row r="113" spans="48:56" hidden="1" x14ac:dyDescent="0.25">
      <c r="AX113" s="5"/>
      <c r="AY113" s="5"/>
      <c r="AZ113" s="5"/>
      <c r="BA113" s="5"/>
      <c r="BB113" s="5"/>
      <c r="BC113" s="6"/>
      <c r="BD113" s="45"/>
    </row>
    <row r="114" spans="48:56" hidden="1" x14ac:dyDescent="0.25">
      <c r="AX114" s="5"/>
      <c r="AY114" s="5"/>
      <c r="AZ114" s="5"/>
      <c r="BA114" s="5"/>
      <c r="BB114" s="5"/>
      <c r="BC114" s="6"/>
      <c r="BD114" s="45"/>
    </row>
    <row r="115" spans="48:56" hidden="1" x14ac:dyDescent="0.25">
      <c r="AX115" s="5"/>
      <c r="AY115" s="5"/>
      <c r="AZ115" s="5"/>
      <c r="BA115" s="5"/>
      <c r="BB115" s="5"/>
      <c r="BC115" s="6"/>
      <c r="BD115" s="45"/>
    </row>
    <row r="116" spans="48:56" hidden="1" x14ac:dyDescent="0.25">
      <c r="AX116" s="5"/>
      <c r="AY116" s="9"/>
      <c r="AZ116" s="5"/>
      <c r="BA116" s="5"/>
      <c r="BB116" s="5"/>
      <c r="BC116" s="6"/>
      <c r="BD116" s="43"/>
    </row>
    <row r="117" spans="48:56" hidden="1" x14ac:dyDescent="0.25">
      <c r="AX117" s="5"/>
      <c r="AY117" s="9"/>
      <c r="AZ117" s="5"/>
      <c r="BA117" s="5"/>
      <c r="BB117" s="5"/>
      <c r="BC117" s="6"/>
      <c r="BD117" s="43"/>
    </row>
    <row r="118" spans="48:56" hidden="1" x14ac:dyDescent="0.25">
      <c r="AX118" s="5"/>
      <c r="AY118" s="14"/>
      <c r="AZ118" s="14"/>
      <c r="BA118" s="14"/>
      <c r="BB118" s="14"/>
      <c r="BC118" s="6"/>
      <c r="BD118" s="49"/>
    </row>
    <row r="119" spans="48:56" hidden="1" x14ac:dyDescent="0.25">
      <c r="AX119" s="5"/>
      <c r="AY119" s="14"/>
      <c r="AZ119" s="14"/>
      <c r="BA119" s="14"/>
      <c r="BB119" s="14"/>
      <c r="BC119" s="6"/>
      <c r="BD119" s="49"/>
    </row>
    <row r="120" spans="48:56" hidden="1" x14ac:dyDescent="0.25">
      <c r="AX120" s="5"/>
      <c r="AY120" s="5"/>
      <c r="AZ120" s="5"/>
      <c r="BA120" s="5"/>
      <c r="BB120" s="5"/>
      <c r="BC120" s="6"/>
      <c r="BD120" s="45"/>
    </row>
    <row r="121" spans="48:56" hidden="1" x14ac:dyDescent="0.25">
      <c r="AX121" s="5"/>
      <c r="AY121" s="5"/>
      <c r="AZ121" s="5"/>
      <c r="BA121" s="5"/>
      <c r="BB121" s="5"/>
      <c r="BC121" s="6"/>
      <c r="BD121" s="45"/>
    </row>
    <row r="122" spans="48:56" hidden="1" x14ac:dyDescent="0.25">
      <c r="AX122" s="5"/>
      <c r="AY122" s="9"/>
      <c r="AZ122" s="5"/>
      <c r="BA122" s="5"/>
      <c r="BB122" s="5"/>
      <c r="BC122" s="6"/>
      <c r="BD122" s="43"/>
    </row>
    <row r="123" spans="48:56" hidden="1" x14ac:dyDescent="0.25">
      <c r="AX123" s="5"/>
      <c r="AY123" s="9"/>
      <c r="AZ123" s="5"/>
      <c r="BA123" s="5"/>
      <c r="BB123" s="5"/>
      <c r="BC123" s="6"/>
      <c r="BD123" s="43"/>
    </row>
    <row r="124" spans="48:56" hidden="1" x14ac:dyDescent="0.25">
      <c r="AX124" s="5"/>
      <c r="AY124" s="5"/>
      <c r="AZ124" s="5"/>
      <c r="BA124" s="5"/>
      <c r="BB124" s="5"/>
      <c r="BC124" s="6"/>
      <c r="BD124" s="45"/>
    </row>
    <row r="125" spans="48:56" hidden="1" x14ac:dyDescent="0.25">
      <c r="AX125" s="5"/>
      <c r="AY125" s="5"/>
      <c r="AZ125" s="5"/>
      <c r="BA125" s="5"/>
      <c r="BB125" s="5"/>
      <c r="BC125" s="6"/>
      <c r="BD125" s="45"/>
    </row>
    <row r="126" spans="48:56" x14ac:dyDescent="0.25">
      <c r="AV126" s="8">
        <f>AV101</f>
        <v>2</v>
      </c>
      <c r="AW126" s="3" t="s">
        <v>37</v>
      </c>
      <c r="AX126" s="3"/>
      <c r="AY126" s="3"/>
      <c r="AZ126" s="3" t="s">
        <v>16</v>
      </c>
      <c r="BA126" s="3" t="s">
        <v>17</v>
      </c>
      <c r="BB126" s="3" t="s">
        <v>18</v>
      </c>
      <c r="BC126" s="3" t="s">
        <v>19</v>
      </c>
      <c r="BD126" s="3" t="s">
        <v>20</v>
      </c>
    </row>
    <row r="127" spans="48:56" x14ac:dyDescent="0.25">
      <c r="AV127" s="8">
        <f>AV102</f>
        <v>4</v>
      </c>
      <c r="AW127">
        <f>AW102+1</f>
        <v>6</v>
      </c>
      <c r="AX127" s="5" t="s">
        <v>21</v>
      </c>
      <c r="AY127" s="5"/>
      <c r="AZ127" s="5">
        <f ca="1">COUNTA(INDIRECT(AV128&amp;AV126):INDIRECT(AV128&amp;AV127))</f>
        <v>3</v>
      </c>
      <c r="BA127" s="5">
        <f ca="1">COUNTIF(INDIRECT(AV129&amp;AV126):INDIRECT(AV129&amp;AV127),"Iya")</f>
        <v>1</v>
      </c>
      <c r="BB127" s="5">
        <f ca="1">COUNTIF(INDIRECT(AV129&amp;AV126):INDIRECT(AV129&amp;AV127),"Tidak")</f>
        <v>2</v>
      </c>
      <c r="BC127" s="6">
        <f ca="1">-(((BA127/AZ127)*IMLOG2(BA127/AZ127))+((BB127/AZ127)*IMLOG2(BB127/AZ127)))</f>
        <v>0.91829583405449056</v>
      </c>
      <c r="BD127" s="5"/>
    </row>
    <row r="128" spans="48:56" x14ac:dyDescent="0.25">
      <c r="AV128" s="8" t="str">
        <f>CHAR(CODE(AV103)+4)</f>
        <v>U</v>
      </c>
      <c r="AX128" s="9" t="str">
        <f ca="1">INDIRECT(AV128&amp;1)</f>
        <v>NR6</v>
      </c>
      <c r="AY128" s="5"/>
      <c r="AZ128" s="5"/>
      <c r="BA128" s="5"/>
      <c r="BB128" s="5"/>
      <c r="BC128" s="6"/>
      <c r="BD128" s="6"/>
    </row>
    <row r="129" spans="36:56" x14ac:dyDescent="0.25">
      <c r="AV129" s="8" t="str">
        <f t="shared" ref="AV129:AV130" si="8">CHAR(CODE(AV104)+4)</f>
        <v>V</v>
      </c>
      <c r="AX129" s="5"/>
      <c r="AY129" s="9" t="str">
        <f ca="1">CONCATENATE("&lt;=",INDIRECT(AV130&amp;2))</f>
        <v>&lt;=2,985</v>
      </c>
      <c r="AZ129" s="5">
        <f ca="1">COUNTIF(INDIRECT(AV128&amp;AV126):INDIRECT(AV128&amp;AV127),AY129)</f>
        <v>1</v>
      </c>
      <c r="BA129" s="5">
        <f ca="1">COUNTIFS(INDIRECT(AV128&amp;AV126):INDIRECT(AV128&amp;AV127),AY129,INDIRECT(AV129&amp;AV126):INDIRECT(AV129&amp;AV127),"Iya")</f>
        <v>0</v>
      </c>
      <c r="BB129" s="5">
        <f ca="1">COUNTIFS(INDIRECT(AV128&amp;AV126):INDIRECT(AV128&amp;AV127),AY129,INDIRECT(AV129&amp;AV126):INDIRECT(AV129&amp;AV127),"Tidak")</f>
        <v>1</v>
      </c>
      <c r="BC129" s="6">
        <v>0</v>
      </c>
      <c r="BD129" s="43">
        <f ca="1">BC127-(((AZ129/AZ127)*BC129)+((AZ130/AZ127)*BC130))</f>
        <v>0.25162916738782393</v>
      </c>
    </row>
    <row r="130" spans="36:56" x14ac:dyDescent="0.25">
      <c r="AV130" s="8" t="str">
        <f t="shared" si="8"/>
        <v>W</v>
      </c>
      <c r="AX130" s="5"/>
      <c r="AY130" s="9" t="str">
        <f ca="1">CONCATENATE("&gt;",INDIRECT(AV130&amp;2))</f>
        <v>&gt;2,985</v>
      </c>
      <c r="AZ130" s="5">
        <f ca="1">COUNTIF(INDIRECT(AV128&amp;AV126):INDIRECT(AV128&amp;AV127),AY130)</f>
        <v>2</v>
      </c>
      <c r="BA130" s="5">
        <f ca="1">COUNTIFS(INDIRECT(AV128&amp;AV126):INDIRECT(AV128&amp;AV127),AY130,INDIRECT(AV129&amp;AV126):INDIRECT(AV129&amp;AV127),"Iya")</f>
        <v>1</v>
      </c>
      <c r="BB130" s="5">
        <f ca="1">COUNTIFS(INDIRECT(AV128&amp;AV126):INDIRECT(AV128&amp;AV127),AY130,INDIRECT(AV129&amp;AV126):INDIRECT(AV129&amp;AV127),"Tidak")</f>
        <v>1</v>
      </c>
      <c r="BC130" s="6">
        <f t="shared" ref="BC130:BC131" ca="1" si="9">-(((BA130/AZ130)*IMLOG2(BA130/AZ130))+((BB130/AZ130)*IMLOG2(BB130/AZ130)))</f>
        <v>1</v>
      </c>
      <c r="BD130" s="43"/>
    </row>
    <row r="131" spans="36:56" x14ac:dyDescent="0.25">
      <c r="AV131" s="10">
        <f ca="1">MAX(BD129:BD150)</f>
        <v>0.25162916738782393</v>
      </c>
      <c r="AX131" s="5"/>
      <c r="AY131" s="5" t="str">
        <f ca="1">CONCATENATE("&lt;=",INDIRECT(AV130&amp;4))</f>
        <v>&lt;=3,39</v>
      </c>
      <c r="AZ131" s="5">
        <f ca="1">COUNTIF(INDIRECT(AV128&amp;AV126):INDIRECT(AV128&amp;AV127),AY131)</f>
        <v>3</v>
      </c>
      <c r="BA131" s="5">
        <f ca="1">COUNTIFS(INDIRECT(AV128&amp;AV126):INDIRECT(AV128&amp;AV127),AY131,INDIRECT(AV129&amp;AV126):INDIRECT(AV129&amp;AV127),"Iya")</f>
        <v>1</v>
      </c>
      <c r="BB131" s="5">
        <f ca="1">COUNTIFS(INDIRECT(AV128&amp;AV126):INDIRECT(AV128&amp;AV127),AY131,INDIRECT(AV129&amp;AV126):INDIRECT(AV129&amp;AV127),"Tidak")</f>
        <v>2</v>
      </c>
      <c r="BC131" s="6">
        <f t="shared" ca="1" si="9"/>
        <v>0.91829583405449056</v>
      </c>
      <c r="BD131" s="45">
        <f ca="1">BC127-(((AZ131/AZ127)*BC131)+((AZ132/AZ127)*BC132))</f>
        <v>0</v>
      </c>
    </row>
    <row r="132" spans="36:56" x14ac:dyDescent="0.25">
      <c r="AX132" s="5"/>
      <c r="AY132" s="5" t="str">
        <f ca="1">CONCATENATE("&gt;",INDIRECT(AV130&amp;4))</f>
        <v>&gt;3,39</v>
      </c>
      <c r="AZ132" s="5">
        <f ca="1">COUNTIF(INDIRECT(AV128&amp;AV126):INDIRECT(AV128&amp;AV127),AY132)</f>
        <v>0</v>
      </c>
      <c r="BA132" s="5">
        <f ca="1">COUNTIFS(INDIRECT(AV128&amp;AV126):INDIRECT(AV128&amp;AV127),AY132,INDIRECT(AV129&amp;AV126):INDIRECT(AV129&amp;AV127),"Iya")</f>
        <v>0</v>
      </c>
      <c r="BB132" s="5">
        <f ca="1">COUNTIFS(INDIRECT(AV128&amp;AV126):INDIRECT(AV128&amp;AV127),AY132,INDIRECT(AV129&amp;AV126):INDIRECT(AV129&amp;AV127),"Tidak")</f>
        <v>0</v>
      </c>
      <c r="BC132" s="6">
        <v>0</v>
      </c>
      <c r="BD132" s="45"/>
    </row>
    <row r="133" spans="36:56" hidden="1" x14ac:dyDescent="0.25">
      <c r="AX133" s="5"/>
      <c r="AY133" s="5"/>
      <c r="AZ133" s="5"/>
      <c r="BA133" s="5"/>
      <c r="BB133" s="5"/>
      <c r="BC133" s="6"/>
      <c r="BD133" s="45"/>
    </row>
    <row r="134" spans="36:56" hidden="1" x14ac:dyDescent="0.25">
      <c r="AX134" s="5"/>
      <c r="AY134" s="5"/>
      <c r="AZ134" s="5"/>
      <c r="BA134" s="5"/>
      <c r="BB134" s="5"/>
      <c r="BC134" s="6"/>
      <c r="BD134" s="45"/>
    </row>
    <row r="135" spans="36:56" hidden="1" x14ac:dyDescent="0.25">
      <c r="AJ135" s="16"/>
      <c r="AK135" s="16"/>
      <c r="AL135" s="16"/>
      <c r="AM135" s="16"/>
      <c r="AN135" s="16"/>
      <c r="AO135" s="16"/>
      <c r="AP135" s="16"/>
      <c r="AQ135" s="16"/>
      <c r="AR135" s="16"/>
      <c r="AX135" s="5"/>
      <c r="AY135" s="5"/>
      <c r="AZ135" s="5"/>
      <c r="BA135" s="5"/>
      <c r="BB135" s="5"/>
      <c r="BC135" s="6"/>
      <c r="BD135" s="45"/>
    </row>
    <row r="136" spans="36:56" hidden="1" x14ac:dyDescent="0.25">
      <c r="AJ136" s="16"/>
      <c r="AK136" s="16"/>
      <c r="AL136" s="16"/>
      <c r="AM136" s="16"/>
      <c r="AN136" s="16"/>
      <c r="AO136" s="16"/>
      <c r="AP136" s="16"/>
      <c r="AQ136" s="16"/>
      <c r="AR136" s="16"/>
      <c r="AX136" s="5"/>
      <c r="AY136" s="5"/>
      <c r="AZ136" s="5"/>
      <c r="BA136" s="5"/>
      <c r="BB136" s="5"/>
      <c r="BC136" s="6"/>
      <c r="BD136" s="45"/>
    </row>
    <row r="137" spans="36:56" hidden="1" x14ac:dyDescent="0.25">
      <c r="AJ137" s="16"/>
      <c r="AK137" s="16"/>
      <c r="AL137" s="16"/>
      <c r="AM137" s="16"/>
      <c r="AN137" s="16"/>
      <c r="AO137" s="16"/>
      <c r="AP137" s="16"/>
      <c r="AQ137" s="16"/>
      <c r="AR137" s="16"/>
      <c r="AX137" s="5"/>
      <c r="AY137" s="5"/>
      <c r="AZ137" s="5"/>
      <c r="BA137" s="5"/>
      <c r="BB137" s="5"/>
      <c r="BC137" s="6"/>
      <c r="BD137" s="45"/>
    </row>
    <row r="138" spans="36:56" hidden="1" x14ac:dyDescent="0.25">
      <c r="AJ138" s="16"/>
      <c r="AK138" s="16"/>
      <c r="AL138" s="16"/>
      <c r="AM138" s="16"/>
      <c r="AN138" s="16"/>
      <c r="AO138" s="16"/>
      <c r="AP138" s="16"/>
      <c r="AQ138" s="16"/>
      <c r="AR138" s="16"/>
      <c r="AX138" s="5"/>
      <c r="AY138" s="5"/>
      <c r="AZ138" s="5"/>
      <c r="BA138" s="5"/>
      <c r="BB138" s="5"/>
      <c r="BC138" s="6"/>
      <c r="BD138" s="45"/>
    </row>
    <row r="139" spans="36:56" hidden="1" x14ac:dyDescent="0.25">
      <c r="AJ139" s="16"/>
      <c r="AK139" s="16"/>
      <c r="AL139" s="16"/>
      <c r="AM139" s="16"/>
      <c r="AN139" s="16"/>
      <c r="AO139" s="16"/>
      <c r="AP139" s="16"/>
      <c r="AQ139" s="16"/>
      <c r="AR139" s="16"/>
      <c r="AX139" s="5"/>
      <c r="AY139" s="9"/>
      <c r="AZ139" s="5"/>
      <c r="BA139" s="5"/>
      <c r="BB139" s="5"/>
      <c r="BC139" s="6"/>
      <c r="BD139" s="43"/>
    </row>
    <row r="140" spans="36:56" hidden="1" x14ac:dyDescent="0.25">
      <c r="AJ140" s="16"/>
      <c r="AK140" s="16"/>
      <c r="AL140" s="16"/>
      <c r="AM140" s="16"/>
      <c r="AN140" s="16"/>
      <c r="AO140" s="16"/>
      <c r="AP140" s="16"/>
      <c r="AQ140" s="16"/>
      <c r="AR140" s="16"/>
      <c r="AX140" s="5"/>
      <c r="AY140" s="9"/>
      <c r="AZ140" s="5"/>
      <c r="BA140" s="5"/>
      <c r="BB140" s="5"/>
      <c r="BC140" s="6"/>
      <c r="BD140" s="43"/>
    </row>
    <row r="141" spans="36:56" hidden="1" x14ac:dyDescent="0.25"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X141" s="5"/>
      <c r="AY141" s="5"/>
      <c r="AZ141" s="5"/>
      <c r="BA141" s="5"/>
      <c r="BB141" s="5"/>
      <c r="BC141" s="6"/>
      <c r="BD141" s="45"/>
    </row>
    <row r="142" spans="36:56" hidden="1" x14ac:dyDescent="0.25"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X142" s="5"/>
      <c r="AY142" s="5"/>
      <c r="AZ142" s="5"/>
      <c r="BA142" s="5"/>
      <c r="BB142" s="5"/>
      <c r="BC142" s="6"/>
      <c r="BD142" s="45"/>
    </row>
    <row r="143" spans="36:56" hidden="1" x14ac:dyDescent="0.25"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X143" s="5"/>
      <c r="AY143" s="14"/>
      <c r="AZ143" s="14"/>
      <c r="BA143" s="14"/>
      <c r="BB143" s="14"/>
      <c r="BC143" s="6"/>
      <c r="BD143" s="49"/>
    </row>
    <row r="144" spans="36:56" hidden="1" x14ac:dyDescent="0.25"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X144" s="5"/>
      <c r="AY144" s="14"/>
      <c r="AZ144" s="14"/>
      <c r="BA144" s="14"/>
      <c r="BB144" s="14"/>
      <c r="BC144" s="6"/>
      <c r="BD144" s="49"/>
    </row>
    <row r="145" spans="36:56" hidden="1" x14ac:dyDescent="0.25"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X145" s="5"/>
      <c r="AY145" s="5"/>
      <c r="AZ145" s="5"/>
      <c r="BA145" s="5"/>
      <c r="BB145" s="5"/>
      <c r="BC145" s="6"/>
      <c r="BD145" s="45"/>
    </row>
    <row r="146" spans="36:56" hidden="1" x14ac:dyDescent="0.25">
      <c r="AJ146" s="16"/>
      <c r="AK146" s="16"/>
      <c r="AL146" s="16"/>
      <c r="AM146" s="17"/>
      <c r="AN146" s="16"/>
      <c r="AO146" s="16"/>
      <c r="AP146" s="16"/>
      <c r="AQ146" s="16"/>
      <c r="AR146" s="16"/>
      <c r="AS146" s="16"/>
      <c r="AT146" s="16"/>
      <c r="AU146" s="16"/>
      <c r="AX146" s="5"/>
      <c r="AY146" s="5"/>
      <c r="AZ146" s="5"/>
      <c r="BA146" s="5"/>
      <c r="BB146" s="5"/>
      <c r="BC146" s="6"/>
      <c r="BD146" s="45"/>
    </row>
    <row r="147" spans="36:56" hidden="1" x14ac:dyDescent="0.25"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X147" s="5"/>
      <c r="AY147" s="9"/>
      <c r="AZ147" s="5"/>
      <c r="BA147" s="5"/>
      <c r="BB147" s="5"/>
      <c r="BC147" s="6"/>
      <c r="BD147" s="43"/>
    </row>
    <row r="148" spans="36:56" hidden="1" x14ac:dyDescent="0.25"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X148" s="5"/>
      <c r="AY148" s="9"/>
      <c r="AZ148" s="5"/>
      <c r="BA148" s="5"/>
      <c r="BB148" s="5"/>
      <c r="BC148" s="6"/>
      <c r="BD148" s="43"/>
    </row>
    <row r="149" spans="36:56" hidden="1" x14ac:dyDescent="0.25"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X149" s="5"/>
      <c r="AY149" s="5"/>
      <c r="AZ149" s="5"/>
      <c r="BA149" s="5"/>
      <c r="BB149" s="5"/>
      <c r="BC149" s="6"/>
      <c r="BD149" s="45"/>
    </row>
    <row r="150" spans="36:56" hidden="1" x14ac:dyDescent="0.25"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X150" s="5"/>
      <c r="AY150" s="5"/>
      <c r="AZ150" s="5"/>
      <c r="BA150" s="5"/>
      <c r="BB150" s="5"/>
      <c r="BC150" s="6"/>
      <c r="BD150" s="45"/>
    </row>
    <row r="151" spans="36:56" x14ac:dyDescent="0.25">
      <c r="AL151" s="12"/>
      <c r="AM151" s="12"/>
      <c r="AN151" s="12"/>
      <c r="AO151" s="16"/>
      <c r="AP151" s="16"/>
      <c r="AQ151" s="16"/>
      <c r="AR151" s="16"/>
      <c r="AS151" s="16"/>
      <c r="AT151" s="16"/>
      <c r="AU151" s="16"/>
      <c r="AV151" s="8">
        <f>AV126</f>
        <v>2</v>
      </c>
      <c r="AW151" s="3" t="s">
        <v>37</v>
      </c>
      <c r="AX151" s="3"/>
      <c r="AY151" s="3"/>
      <c r="AZ151" s="3" t="s">
        <v>16</v>
      </c>
      <c r="BA151" s="3" t="s">
        <v>17</v>
      </c>
      <c r="BB151" s="3" t="s">
        <v>18</v>
      </c>
      <c r="BC151" s="3" t="s">
        <v>19</v>
      </c>
      <c r="BD151" s="3" t="s">
        <v>20</v>
      </c>
    </row>
    <row r="152" spans="36:56" x14ac:dyDescent="0.25">
      <c r="AO152" s="16"/>
      <c r="AP152" s="16"/>
      <c r="AQ152" s="16"/>
      <c r="AR152" s="16"/>
      <c r="AS152" s="16"/>
      <c r="AT152" s="16"/>
      <c r="AU152" s="16"/>
      <c r="AV152" s="8">
        <f>AV127</f>
        <v>4</v>
      </c>
      <c r="AW152">
        <f>AW127+1</f>
        <v>7</v>
      </c>
      <c r="AX152" s="5" t="s">
        <v>21</v>
      </c>
      <c r="AY152" s="5"/>
      <c r="AZ152" s="5">
        <f ca="1">COUNTA(INDIRECT(AV153&amp;AV151):INDIRECT(AV153&amp;AV152))</f>
        <v>3</v>
      </c>
      <c r="BA152" s="5">
        <f ca="1">COUNTIF(INDIRECT(AV154&amp;AV151):INDIRECT(AV154&amp;AV152),"Iya")</f>
        <v>1</v>
      </c>
      <c r="BB152" s="5">
        <f ca="1">COUNTIF(INDIRECT(AV154&amp;AV151):INDIRECT(AV154&amp;AV152),"Tidak")</f>
        <v>2</v>
      </c>
      <c r="BC152" s="6">
        <f ca="1">-(((BA152/AZ152)*IMLOG2(BA152/AZ152))+((BB152/AZ152)*IMLOG2(BB152/AZ152)))</f>
        <v>0.91829583405449056</v>
      </c>
      <c r="BD152" s="5"/>
    </row>
    <row r="153" spans="36:56" x14ac:dyDescent="0.25">
      <c r="AO153" s="16"/>
      <c r="AP153" s="16"/>
      <c r="AQ153" s="16"/>
      <c r="AR153" s="16"/>
      <c r="AS153" s="16"/>
      <c r="AT153" s="16"/>
      <c r="AU153" s="16"/>
      <c r="AV153" s="8" t="str">
        <f>CHAR(CODE(AV128)+4)</f>
        <v>Y</v>
      </c>
      <c r="AX153" s="9" t="str">
        <f ca="1">INDIRECT(AV153&amp;1)</f>
        <v>NR7</v>
      </c>
      <c r="AY153" s="5"/>
      <c r="AZ153" s="5"/>
      <c r="BA153" s="5"/>
      <c r="BB153" s="5"/>
      <c r="BC153" s="6"/>
      <c r="BD153" s="6"/>
    </row>
    <row r="154" spans="36:56" x14ac:dyDescent="0.25">
      <c r="AO154" s="16"/>
      <c r="AP154" s="16"/>
      <c r="AQ154" s="16"/>
      <c r="AR154" s="16"/>
      <c r="AS154" s="16"/>
      <c r="AT154" s="16"/>
      <c r="AU154" s="16"/>
      <c r="AV154" s="8" t="str">
        <f t="shared" ref="AV154" si="10">CHAR(CODE(AV129)+4)</f>
        <v>Z</v>
      </c>
      <c r="AX154" s="5"/>
      <c r="AY154" s="9" t="str">
        <f ca="1">CONCATENATE("&lt;=",INDIRECT(AV155&amp;2))</f>
        <v>&lt;=3,39</v>
      </c>
      <c r="AZ154" s="5">
        <f ca="1">COUNTIF(INDIRECT(AV153&amp;AV151):INDIRECT(AV153&amp;AV152),AY154)</f>
        <v>1</v>
      </c>
      <c r="BA154" s="5">
        <f ca="1">COUNTIFS(INDIRECT(AV153&amp;AV151):INDIRECT(AV153&amp;AV152),AY154,INDIRECT(AV154&amp;AV151):INDIRECT(AV154&amp;AV152),"Iya")</f>
        <v>0</v>
      </c>
      <c r="BB154" s="5">
        <f ca="1">COUNTIFS(INDIRECT(AV153&amp;AV151):INDIRECT(AV153&amp;AV152),AY154,INDIRECT(AV154&amp;AV151):INDIRECT(AV154&amp;AV152),"Tidak")</f>
        <v>1</v>
      </c>
      <c r="BC154" s="6">
        <v>0</v>
      </c>
      <c r="BD154" s="43">
        <f ca="1">BC152-(((AZ154/AZ152)*BC154)+((AZ155/AZ152)*BC155))</f>
        <v>0.25162916738782393</v>
      </c>
    </row>
    <row r="155" spans="36:56" x14ac:dyDescent="0.25">
      <c r="AV155" s="8" t="s">
        <v>38</v>
      </c>
      <c r="AX155" s="5"/>
      <c r="AY155" s="9" t="str">
        <f ca="1">CONCATENATE("&gt;",INDIRECT(AV155&amp;2))</f>
        <v>&gt;3,39</v>
      </c>
      <c r="AZ155" s="5">
        <f ca="1">COUNTIF(INDIRECT(AV153&amp;AV151):INDIRECT(AV153&amp;AV152),AY155)</f>
        <v>2</v>
      </c>
      <c r="BA155" s="5">
        <f ca="1">COUNTIFS(INDIRECT(AV153&amp;AV151):INDIRECT(AV153&amp;AV152),AY155,INDIRECT(AV154&amp;AV151):INDIRECT(AV154&amp;AV152),"Iya")</f>
        <v>1</v>
      </c>
      <c r="BB155" s="5">
        <f ca="1">COUNTIFS(INDIRECT(AV153&amp;AV151):INDIRECT(AV153&amp;AV152),AY155,INDIRECT(AV154&amp;AV151):INDIRECT(AV154&amp;AV152),"Tidak")</f>
        <v>1</v>
      </c>
      <c r="BC155" s="6">
        <f t="shared" ref="BC155:BC175" ca="1" si="11">-(((BA155/AZ155)*IMLOG2(BA155/AZ155))+((BB155/AZ155)*IMLOG2(BB155/AZ155)))</f>
        <v>1</v>
      </c>
      <c r="BD155" s="43"/>
    </row>
    <row r="156" spans="36:56" x14ac:dyDescent="0.25">
      <c r="AV156" s="10">
        <f ca="1">MAX(BD154:BD175)</f>
        <v>0.25162916738782393</v>
      </c>
      <c r="AX156" s="5"/>
      <c r="AY156" s="5" t="str">
        <f ca="1">CONCATENATE("&lt;=",INDIRECT(AV155&amp;4))</f>
        <v>&lt;=3,53</v>
      </c>
      <c r="AZ156" s="5">
        <f ca="1">COUNTIF(INDIRECT(AV153&amp;AV151):INDIRECT(AV153&amp;AV152),AY156)</f>
        <v>3</v>
      </c>
      <c r="BA156" s="5">
        <f ca="1">COUNTIFS(INDIRECT(AV153&amp;AV151):INDIRECT(AV153&amp;AV152),AY156,INDIRECT(AV154&amp;AV151):INDIRECT(AV154&amp;AV152),"Iya")</f>
        <v>1</v>
      </c>
      <c r="BB156" s="5">
        <f ca="1">COUNTIFS(INDIRECT(AV153&amp;AV151):INDIRECT(AV153&amp;AV152),AY156,INDIRECT(AV154&amp;AV151):INDIRECT(AV154&amp;AV152),"Tidak")</f>
        <v>2</v>
      </c>
      <c r="BC156" s="6">
        <f t="shared" ca="1" si="11"/>
        <v>0.91829583405449056</v>
      </c>
      <c r="BD156" s="45">
        <f ca="1">BC152-(((AZ156/AZ152)*BC156)+((AZ157/AZ152)*BC157))</f>
        <v>0</v>
      </c>
    </row>
    <row r="157" spans="36:56" x14ac:dyDescent="0.25">
      <c r="AX157" s="5"/>
      <c r="AY157" s="5" t="str">
        <f ca="1">CONCATENATE("&gt;",INDIRECT(AV155&amp;4))</f>
        <v>&gt;3,53</v>
      </c>
      <c r="AZ157" s="5">
        <f ca="1">COUNTIF(INDIRECT(AV153&amp;AV151):INDIRECT(AV153&amp;AV152),AY157)</f>
        <v>0</v>
      </c>
      <c r="BA157" s="5">
        <f ca="1">COUNTIFS(INDIRECT(AV153&amp;AV151):INDIRECT(AV153&amp;AV152),AY157,INDIRECT(AV154&amp;AV151):INDIRECT(AV154&amp;AV152),"Iya")</f>
        <v>0</v>
      </c>
      <c r="BB157" s="5">
        <f ca="1">COUNTIFS(INDIRECT(AV153&amp;AV151):INDIRECT(AV153&amp;AV152),AY157,INDIRECT(AV154&amp;AV151):INDIRECT(AV154&amp;AV152),"Tidak")</f>
        <v>0</v>
      </c>
      <c r="BC157" s="6">
        <v>0</v>
      </c>
      <c r="BD157" s="45"/>
    </row>
    <row r="158" spans="36:56" hidden="1" x14ac:dyDescent="0.25">
      <c r="AX158" s="5"/>
      <c r="AY158" s="5"/>
      <c r="AZ158" s="5"/>
      <c r="BA158" s="5"/>
      <c r="BB158" s="5"/>
      <c r="BC158" s="6" t="e">
        <f t="shared" si="11"/>
        <v>#DIV/0!</v>
      </c>
      <c r="BD158" s="45"/>
    </row>
    <row r="159" spans="36:56" hidden="1" x14ac:dyDescent="0.25">
      <c r="AX159" s="5"/>
      <c r="AY159" s="5"/>
      <c r="AZ159" s="5"/>
      <c r="BA159" s="5"/>
      <c r="BB159" s="5"/>
      <c r="BC159" s="6" t="e">
        <f t="shared" si="11"/>
        <v>#DIV/0!</v>
      </c>
      <c r="BD159" s="45"/>
    </row>
    <row r="160" spans="36:56" hidden="1" x14ac:dyDescent="0.25">
      <c r="AX160" s="5"/>
      <c r="AY160" s="5"/>
      <c r="AZ160" s="5"/>
      <c r="BA160" s="5"/>
      <c r="BB160" s="5"/>
      <c r="BC160" s="6" t="e">
        <f t="shared" si="11"/>
        <v>#DIV/0!</v>
      </c>
      <c r="BD160" s="45"/>
    </row>
    <row r="161" spans="48:56" hidden="1" x14ac:dyDescent="0.25">
      <c r="AX161" s="5"/>
      <c r="AY161" s="5"/>
      <c r="AZ161" s="5"/>
      <c r="BA161" s="5"/>
      <c r="BB161" s="5"/>
      <c r="BC161" s="6" t="e">
        <f t="shared" si="11"/>
        <v>#DIV/0!</v>
      </c>
      <c r="BD161" s="45"/>
    </row>
    <row r="162" spans="48:56" hidden="1" x14ac:dyDescent="0.25">
      <c r="AX162" s="5"/>
      <c r="AY162" s="5"/>
      <c r="AZ162" s="5"/>
      <c r="BA162" s="5"/>
      <c r="BB162" s="5"/>
      <c r="BC162" s="6" t="e">
        <f t="shared" si="11"/>
        <v>#DIV/0!</v>
      </c>
      <c r="BD162" s="45"/>
    </row>
    <row r="163" spans="48:56" hidden="1" x14ac:dyDescent="0.25">
      <c r="AX163" s="5"/>
      <c r="AY163" s="5"/>
      <c r="AZ163" s="5"/>
      <c r="BA163" s="5"/>
      <c r="BB163" s="5"/>
      <c r="BC163" s="6" t="e">
        <f t="shared" si="11"/>
        <v>#DIV/0!</v>
      </c>
      <c r="BD163" s="45"/>
    </row>
    <row r="164" spans="48:56" hidden="1" x14ac:dyDescent="0.25">
      <c r="AX164" s="5"/>
      <c r="AY164" s="9"/>
      <c r="AZ164" s="5"/>
      <c r="BA164" s="5"/>
      <c r="BB164" s="5"/>
      <c r="BC164" s="6" t="e">
        <f t="shared" si="11"/>
        <v>#DIV/0!</v>
      </c>
      <c r="BD164" s="43"/>
    </row>
    <row r="165" spans="48:56" hidden="1" x14ac:dyDescent="0.25">
      <c r="AX165" s="5"/>
      <c r="AY165" s="9"/>
      <c r="AZ165" s="5"/>
      <c r="BA165" s="5"/>
      <c r="BB165" s="5"/>
      <c r="BC165" s="6" t="e">
        <f t="shared" si="11"/>
        <v>#DIV/0!</v>
      </c>
      <c r="BD165" s="43"/>
    </row>
    <row r="166" spans="48:56" hidden="1" x14ac:dyDescent="0.25">
      <c r="AX166" s="5"/>
      <c r="AY166" s="5"/>
      <c r="AZ166" s="5"/>
      <c r="BA166" s="5"/>
      <c r="BB166" s="5"/>
      <c r="BC166" s="6" t="e">
        <f t="shared" si="11"/>
        <v>#DIV/0!</v>
      </c>
      <c r="BD166" s="45"/>
    </row>
    <row r="167" spans="48:56" hidden="1" x14ac:dyDescent="0.25">
      <c r="AX167" s="5"/>
      <c r="AY167" s="5"/>
      <c r="AZ167" s="5"/>
      <c r="BA167" s="5"/>
      <c r="BB167" s="5"/>
      <c r="BC167" s="6" t="e">
        <f t="shared" si="11"/>
        <v>#DIV/0!</v>
      </c>
      <c r="BD167" s="45"/>
    </row>
    <row r="168" spans="48:56" hidden="1" x14ac:dyDescent="0.25">
      <c r="AX168" s="5"/>
      <c r="AY168" s="14"/>
      <c r="AZ168" s="14"/>
      <c r="BA168" s="14"/>
      <c r="BB168" s="14"/>
      <c r="BC168" s="6" t="e">
        <f t="shared" si="11"/>
        <v>#DIV/0!</v>
      </c>
      <c r="BD168" s="49"/>
    </row>
    <row r="169" spans="48:56" hidden="1" x14ac:dyDescent="0.25">
      <c r="AX169" s="5"/>
      <c r="AY169" s="14"/>
      <c r="AZ169" s="14"/>
      <c r="BA169" s="14"/>
      <c r="BB169" s="14"/>
      <c r="BC169" s="6" t="e">
        <f t="shared" si="11"/>
        <v>#DIV/0!</v>
      </c>
      <c r="BD169" s="49"/>
    </row>
    <row r="170" spans="48:56" hidden="1" x14ac:dyDescent="0.25">
      <c r="AX170" s="5"/>
      <c r="AY170" s="5"/>
      <c r="AZ170" s="5"/>
      <c r="BA170" s="5"/>
      <c r="BB170" s="5"/>
      <c r="BC170" s="6" t="e">
        <f t="shared" si="11"/>
        <v>#DIV/0!</v>
      </c>
      <c r="BD170" s="45"/>
    </row>
    <row r="171" spans="48:56" hidden="1" x14ac:dyDescent="0.25">
      <c r="AX171" s="5"/>
      <c r="AY171" s="5"/>
      <c r="AZ171" s="5"/>
      <c r="BA171" s="5"/>
      <c r="BB171" s="5"/>
      <c r="BC171" s="6" t="e">
        <f t="shared" si="11"/>
        <v>#DIV/0!</v>
      </c>
      <c r="BD171" s="45"/>
    </row>
    <row r="172" spans="48:56" hidden="1" x14ac:dyDescent="0.25">
      <c r="AX172" s="5"/>
      <c r="AY172" s="5"/>
      <c r="AZ172" s="5"/>
      <c r="BA172" s="5"/>
      <c r="BB172" s="5"/>
      <c r="BC172" s="6" t="e">
        <f t="shared" si="11"/>
        <v>#DIV/0!</v>
      </c>
      <c r="BD172" s="45"/>
    </row>
    <row r="173" spans="48:56" hidden="1" x14ac:dyDescent="0.25">
      <c r="AX173" s="5"/>
      <c r="AY173" s="5"/>
      <c r="AZ173" s="5"/>
      <c r="BA173" s="5"/>
      <c r="BB173" s="5"/>
      <c r="BC173" s="6" t="e">
        <f t="shared" si="11"/>
        <v>#DIV/0!</v>
      </c>
      <c r="BD173" s="45"/>
    </row>
    <row r="174" spans="48:56" hidden="1" x14ac:dyDescent="0.25">
      <c r="AX174" s="5"/>
      <c r="AY174" s="5"/>
      <c r="AZ174" s="5"/>
      <c r="BA174" s="5"/>
      <c r="BB174" s="5"/>
      <c r="BC174" s="6" t="e">
        <f t="shared" si="11"/>
        <v>#DIV/0!</v>
      </c>
      <c r="BD174" s="45"/>
    </row>
    <row r="175" spans="48:56" hidden="1" x14ac:dyDescent="0.25">
      <c r="AX175" s="5"/>
      <c r="AY175" s="5"/>
      <c r="AZ175" s="5"/>
      <c r="BA175" s="5"/>
      <c r="BB175" s="5"/>
      <c r="BC175" s="6" t="e">
        <f t="shared" si="11"/>
        <v>#DIV/0!</v>
      </c>
      <c r="BD175" s="45"/>
    </row>
    <row r="176" spans="48:56" x14ac:dyDescent="0.25">
      <c r="AV176" s="8">
        <f>AV151</f>
        <v>2</v>
      </c>
      <c r="AW176" s="3" t="s">
        <v>37</v>
      </c>
      <c r="AX176" s="3"/>
      <c r="AY176" s="3"/>
      <c r="AZ176" s="3" t="s">
        <v>16</v>
      </c>
      <c r="BA176" s="3" t="s">
        <v>17</v>
      </c>
      <c r="BB176" s="3" t="s">
        <v>18</v>
      </c>
      <c r="BC176" s="3" t="s">
        <v>19</v>
      </c>
      <c r="BD176" s="3" t="s">
        <v>20</v>
      </c>
    </row>
    <row r="177" spans="48:56" x14ac:dyDescent="0.25">
      <c r="AV177" s="8">
        <f>AV152</f>
        <v>4</v>
      </c>
      <c r="AW177">
        <f>AW152+1</f>
        <v>8</v>
      </c>
      <c r="AX177" s="5" t="s">
        <v>21</v>
      </c>
      <c r="AY177" s="5"/>
      <c r="AZ177" s="5">
        <f ca="1">COUNTA(INDIRECT(AV178&amp;AV176):INDIRECT(AV178&amp;AV177))</f>
        <v>3</v>
      </c>
      <c r="BA177" s="5">
        <f ca="1">COUNTIF(INDIRECT(AV179&amp;AV176):INDIRECT(AV179&amp;AV177),"Iya")</f>
        <v>1</v>
      </c>
      <c r="BB177" s="5">
        <f ca="1">COUNTIF(INDIRECT(AV179&amp;AV176):INDIRECT(AV179&amp;AV177),"Tidak")</f>
        <v>2</v>
      </c>
      <c r="BC177" s="6">
        <f ca="1">-(((BA177/AZ177)*IMLOG2(BA177/AZ177))+((BB177/AZ177)*IMLOG2(BB177/AZ177)))</f>
        <v>0.91829583405449056</v>
      </c>
      <c r="BD177" s="5"/>
    </row>
    <row r="178" spans="48:56" x14ac:dyDescent="0.25">
      <c r="AV178" s="8" t="s">
        <v>39</v>
      </c>
      <c r="AX178" s="9" t="str">
        <f ca="1">INDIRECT(AV178&amp;1)</f>
        <v>IP</v>
      </c>
      <c r="AY178" s="5"/>
      <c r="AZ178" s="5"/>
      <c r="BA178" s="5"/>
      <c r="BB178" s="5"/>
      <c r="BC178" s="6"/>
      <c r="BD178" s="6"/>
    </row>
    <row r="179" spans="48:56" x14ac:dyDescent="0.25">
      <c r="AV179" s="8" t="s">
        <v>40</v>
      </c>
      <c r="AX179" s="5"/>
      <c r="AY179" s="9" t="str">
        <f ca="1">CONCATENATE("&lt;=",INDIRECT(AV180&amp;2))</f>
        <v>&lt;=3,18</v>
      </c>
      <c r="AZ179" s="5">
        <f ca="1">COUNTIF(INDIRECT(AV178&amp;AV176):INDIRECT(AV178&amp;AV177),AY179)</f>
        <v>1</v>
      </c>
      <c r="BA179" s="5">
        <f ca="1">COUNTIFS(INDIRECT(AV178&amp;AV176):INDIRECT(AV178&amp;AV177),AY179,INDIRECT(AV179&amp;AV176):INDIRECT(AV179&amp;AV177),"Iya")</f>
        <v>0</v>
      </c>
      <c r="BB179" s="5">
        <f ca="1">COUNTIFS(INDIRECT(AV178&amp;AV176):INDIRECT(AV178&amp;AV177),AY179,INDIRECT(AV179&amp;AV176):INDIRECT(AV179&amp;AV177),"Tidak")</f>
        <v>1</v>
      </c>
      <c r="BC179" s="6">
        <v>0</v>
      </c>
      <c r="BD179" s="43">
        <f ca="1">BC177-(((AZ179/AZ177)*BC179)+((AZ180/AZ177)*BC180))</f>
        <v>0.25162916738782393</v>
      </c>
    </row>
    <row r="180" spans="48:56" x14ac:dyDescent="0.25">
      <c r="AV180" s="8" t="s">
        <v>41</v>
      </c>
      <c r="AX180" s="5"/>
      <c r="AY180" s="9" t="str">
        <f ca="1">CONCATENATE("&gt;",INDIRECT(AV180&amp;2))</f>
        <v>&gt;3,18</v>
      </c>
      <c r="AZ180" s="5">
        <f ca="1">COUNTIF(INDIRECT(AV178&amp;AV176):INDIRECT(AV178&amp;AV177),AY180)</f>
        <v>2</v>
      </c>
      <c r="BA180" s="5">
        <f ca="1">COUNTIFS(INDIRECT(AV178&amp;AV176):INDIRECT(AV178&amp;AV177),AY180,INDIRECT(AV179&amp;AV176):INDIRECT(AV179&amp;AV177),"Iya")</f>
        <v>1</v>
      </c>
      <c r="BB180" s="5">
        <f ca="1">COUNTIFS(INDIRECT(AV178&amp;AV176):INDIRECT(AV178&amp;AV177),AY180,INDIRECT(AV179&amp;AV176):INDIRECT(AV179&amp;AV177),"Tidak")</f>
        <v>1</v>
      </c>
      <c r="BC180" s="6">
        <f t="shared" ref="BC180:BC181" ca="1" si="12">-(((BA180/AZ180)*IMLOG2(BA180/AZ180))+((BB180/AZ180)*IMLOG2(BB180/AZ180)))</f>
        <v>1</v>
      </c>
      <c r="BD180" s="43"/>
    </row>
    <row r="181" spans="48:56" x14ac:dyDescent="0.25">
      <c r="AV181" s="10">
        <f ca="1">MAX(BD179:BD200)</f>
        <v>0.25162916738782393</v>
      </c>
      <c r="AX181" s="5"/>
      <c r="AY181" s="5" t="str">
        <f ca="1">CONCATENATE("&lt;=",INDIRECT(AV180&amp;4))</f>
        <v>&lt;=3,45</v>
      </c>
      <c r="AZ181" s="5">
        <f ca="1">COUNTIF(INDIRECT(AV178&amp;AV176):INDIRECT(AV178&amp;AV177),AY181)</f>
        <v>3</v>
      </c>
      <c r="BA181" s="5">
        <f ca="1">COUNTIFS(INDIRECT(AV178&amp;AV176):INDIRECT(AV178&amp;AV177),AY181,INDIRECT(AV179&amp;AV176):INDIRECT(AV179&amp;AV177),"Iya")</f>
        <v>1</v>
      </c>
      <c r="BB181" s="5">
        <f ca="1">COUNTIFS(INDIRECT(AV178&amp;AV176):INDIRECT(AV178&amp;AV177),AY181,INDIRECT(AV179&amp;AV176):INDIRECT(AV179&amp;AV177),"Tidak")</f>
        <v>2</v>
      </c>
      <c r="BC181" s="6">
        <f t="shared" ca="1" si="12"/>
        <v>0.91829583405449056</v>
      </c>
      <c r="BD181" s="45">
        <f ca="1">BC177-(((AZ181/AZ177)*BC181)+((AZ182/AZ177)*BC182))</f>
        <v>0</v>
      </c>
    </row>
    <row r="182" spans="48:56" x14ac:dyDescent="0.25">
      <c r="AX182" s="5"/>
      <c r="AY182" s="5" t="str">
        <f ca="1">CONCATENATE("&gt;",INDIRECT(AV180&amp;4))</f>
        <v>&gt;3,45</v>
      </c>
      <c r="AZ182" s="5">
        <f ca="1">COUNTIF(INDIRECT(AV178&amp;AV176):INDIRECT(AV178&amp;AV177),AY182)</f>
        <v>0</v>
      </c>
      <c r="BA182" s="5">
        <f ca="1">COUNTIFS(INDIRECT(AV178&amp;AV176):INDIRECT(AV178&amp;AV177),AY182,INDIRECT(AV179&amp;AV176):INDIRECT(AV179&amp;AV177),"Iya")</f>
        <v>0</v>
      </c>
      <c r="BB182" s="5">
        <f ca="1">COUNTIFS(INDIRECT(AV178&amp;AV176):INDIRECT(AV178&amp;AV177),AY182,INDIRECT(AV179&amp;AV176):INDIRECT(AV179&amp;AV177),"Tidak")</f>
        <v>0</v>
      </c>
      <c r="BC182" s="6">
        <v>0</v>
      </c>
      <c r="BD182" s="45"/>
    </row>
    <row r="183" spans="48:56" hidden="1" x14ac:dyDescent="0.25">
      <c r="AX183" s="5"/>
      <c r="AY183" s="5"/>
      <c r="AZ183" s="5"/>
      <c r="BA183" s="5"/>
      <c r="BB183" s="5"/>
      <c r="BC183" s="6"/>
      <c r="BD183" s="45"/>
    </row>
    <row r="184" spans="48:56" hidden="1" x14ac:dyDescent="0.25">
      <c r="AX184" s="5"/>
      <c r="AY184" s="5"/>
      <c r="AZ184" s="5"/>
      <c r="BA184" s="5"/>
      <c r="BB184" s="5"/>
      <c r="BC184" s="6"/>
      <c r="BD184" s="45"/>
    </row>
    <row r="185" spans="48:56" hidden="1" x14ac:dyDescent="0.25">
      <c r="AX185" s="5"/>
      <c r="AY185" s="5"/>
      <c r="AZ185" s="5"/>
      <c r="BA185" s="5"/>
      <c r="BB185" s="5"/>
      <c r="BC185" s="6"/>
      <c r="BD185" s="45"/>
    </row>
    <row r="186" spans="48:56" hidden="1" x14ac:dyDescent="0.25">
      <c r="AX186" s="5"/>
      <c r="AY186" s="5"/>
      <c r="AZ186" s="5"/>
      <c r="BA186" s="5"/>
      <c r="BB186" s="5"/>
      <c r="BC186" s="6"/>
      <c r="BD186" s="45"/>
    </row>
    <row r="187" spans="48:56" hidden="1" x14ac:dyDescent="0.25">
      <c r="AX187" s="5"/>
      <c r="AY187" s="5"/>
      <c r="AZ187" s="5"/>
      <c r="BA187" s="5"/>
      <c r="BB187" s="5"/>
      <c r="BC187" s="6"/>
      <c r="BD187" s="45"/>
    </row>
    <row r="188" spans="48:56" hidden="1" x14ac:dyDescent="0.25">
      <c r="AX188" s="5"/>
      <c r="AY188" s="5"/>
      <c r="AZ188" s="5"/>
      <c r="BA188" s="5"/>
      <c r="BB188" s="5"/>
      <c r="BC188" s="6"/>
      <c r="BD188" s="45"/>
    </row>
    <row r="189" spans="48:56" hidden="1" x14ac:dyDescent="0.25">
      <c r="AX189" s="5"/>
      <c r="AY189" s="5"/>
      <c r="AZ189" s="5"/>
      <c r="BA189" s="5"/>
      <c r="BB189" s="5"/>
      <c r="BC189" s="6"/>
      <c r="BD189" s="45"/>
    </row>
    <row r="190" spans="48:56" hidden="1" x14ac:dyDescent="0.25">
      <c r="AX190" s="5"/>
      <c r="AY190" s="5"/>
      <c r="AZ190" s="5"/>
      <c r="BA190" s="5"/>
      <c r="BB190" s="5"/>
      <c r="BC190" s="6"/>
      <c r="BD190" s="45"/>
    </row>
    <row r="191" spans="48:56" hidden="1" x14ac:dyDescent="0.25">
      <c r="AX191" s="5"/>
      <c r="AY191" s="5"/>
      <c r="AZ191" s="5"/>
      <c r="BA191" s="5"/>
      <c r="BB191" s="5"/>
      <c r="BC191" s="6"/>
      <c r="BD191" s="45"/>
    </row>
    <row r="192" spans="48:56" hidden="1" x14ac:dyDescent="0.25">
      <c r="AX192" s="5"/>
      <c r="AY192" s="5"/>
      <c r="AZ192" s="5"/>
      <c r="BA192" s="5"/>
      <c r="BB192" s="5"/>
      <c r="BC192" s="6"/>
      <c r="BD192" s="45"/>
    </row>
    <row r="193" spans="48:56" hidden="1" x14ac:dyDescent="0.25">
      <c r="AX193" s="5"/>
      <c r="AY193" s="14"/>
      <c r="AZ193" s="14"/>
      <c r="BA193" s="14"/>
      <c r="BB193" s="14"/>
      <c r="BC193" s="6"/>
      <c r="BD193" s="49"/>
    </row>
    <row r="194" spans="48:56" hidden="1" x14ac:dyDescent="0.25">
      <c r="AX194" s="5"/>
      <c r="AY194" s="14"/>
      <c r="AZ194" s="14"/>
      <c r="BA194" s="14"/>
      <c r="BB194" s="14"/>
      <c r="BC194" s="6"/>
      <c r="BD194" s="49"/>
    </row>
    <row r="195" spans="48:56" hidden="1" x14ac:dyDescent="0.25">
      <c r="AX195" s="5"/>
      <c r="AY195" s="5"/>
      <c r="AZ195" s="5"/>
      <c r="BA195" s="5"/>
      <c r="BB195" s="5"/>
      <c r="BC195" s="6"/>
      <c r="BD195" s="45"/>
    </row>
    <row r="196" spans="48:56" hidden="1" x14ac:dyDescent="0.25">
      <c r="AX196" s="5"/>
      <c r="AY196" s="5"/>
      <c r="AZ196" s="5"/>
      <c r="BA196" s="5"/>
      <c r="BB196" s="5"/>
      <c r="BC196" s="6"/>
      <c r="BD196" s="45"/>
    </row>
    <row r="197" spans="48:56" hidden="1" x14ac:dyDescent="0.25">
      <c r="AX197" s="5"/>
      <c r="AY197" s="5"/>
      <c r="AZ197" s="5"/>
      <c r="BA197" s="5"/>
      <c r="BB197" s="5"/>
      <c r="BC197" s="6"/>
      <c r="BD197" s="45"/>
    </row>
    <row r="198" spans="48:56" hidden="1" x14ac:dyDescent="0.25">
      <c r="AX198" s="5"/>
      <c r="AY198" s="5"/>
      <c r="AZ198" s="5"/>
      <c r="BA198" s="5"/>
      <c r="BB198" s="5"/>
      <c r="BC198" s="6"/>
      <c r="BD198" s="45"/>
    </row>
    <row r="199" spans="48:56" hidden="1" x14ac:dyDescent="0.25">
      <c r="AX199" s="5"/>
      <c r="AY199" s="5"/>
      <c r="AZ199" s="5"/>
      <c r="BA199" s="5"/>
      <c r="BB199" s="5"/>
      <c r="BC199" s="6"/>
      <c r="BD199" s="45"/>
    </row>
    <row r="200" spans="48:56" hidden="1" x14ac:dyDescent="0.25">
      <c r="AX200" s="5"/>
      <c r="AY200" s="5"/>
      <c r="AZ200" s="5"/>
      <c r="BA200" s="5"/>
      <c r="BB200" s="5"/>
      <c r="BC200" s="6"/>
      <c r="BD200" s="45"/>
    </row>
    <row r="201" spans="48:56" x14ac:dyDescent="0.25">
      <c r="AV201" s="8">
        <f>AV176</f>
        <v>2</v>
      </c>
      <c r="AW201" s="3" t="s">
        <v>37</v>
      </c>
      <c r="AX201" s="3"/>
      <c r="AY201" s="3"/>
      <c r="AZ201" s="3" t="s">
        <v>16</v>
      </c>
      <c r="BA201" s="3" t="s">
        <v>17</v>
      </c>
      <c r="BB201" s="3" t="s">
        <v>18</v>
      </c>
      <c r="BC201" s="3" t="s">
        <v>19</v>
      </c>
      <c r="BD201" s="3" t="s">
        <v>20</v>
      </c>
    </row>
    <row r="202" spans="48:56" x14ac:dyDescent="0.25">
      <c r="AV202" s="8">
        <f>AV177</f>
        <v>4</v>
      </c>
      <c r="AW202">
        <f>AW177+1</f>
        <v>9</v>
      </c>
      <c r="AX202" s="5" t="s">
        <v>21</v>
      </c>
      <c r="AY202" s="5"/>
      <c r="AZ202" s="5">
        <f ca="1">COUNTA(INDIRECT(AV203&amp;AV201):INDIRECT(AV203&amp;AV202))</f>
        <v>3</v>
      </c>
      <c r="BA202" s="5">
        <f ca="1">COUNTIF(INDIRECT(AV204&amp;AV201):INDIRECT(AV204&amp;AV202),"Iya")</f>
        <v>1</v>
      </c>
      <c r="BB202" s="5">
        <f ca="1">COUNTIF(INDIRECT(AV204&amp;AV201):INDIRECT(AV204&amp;AV202),"Tidak")</f>
        <v>2</v>
      </c>
      <c r="BC202" s="6">
        <f ca="1">-(((BA202/AZ202)*IMLOG2(BA202/AZ202))+((BB202/AZ202)*IMLOG2(BB202/AZ202)))</f>
        <v>0.91829583405449056</v>
      </c>
      <c r="BD202" s="5"/>
    </row>
    <row r="203" spans="48:56" x14ac:dyDescent="0.25">
      <c r="AV203" s="8" t="s">
        <v>42</v>
      </c>
      <c r="AX203" s="9" t="str">
        <f ca="1">INDIRECT(AV203&amp;1)</f>
        <v>Penghasilan Orang Tua</v>
      </c>
      <c r="AY203" s="5"/>
      <c r="AZ203" s="5"/>
      <c r="BA203" s="5"/>
      <c r="BB203" s="5"/>
      <c r="BC203" s="6"/>
      <c r="BD203" s="6"/>
    </row>
    <row r="204" spans="48:56" x14ac:dyDescent="0.25">
      <c r="AV204" s="8" t="s">
        <v>43</v>
      </c>
      <c r="AX204" s="5"/>
      <c r="AY204" s="9" t="str">
        <f ca="1">CONCATENATE("&lt;=",INDIRECT(AV205&amp;2))</f>
        <v>&lt;=600000</v>
      </c>
      <c r="AZ204" s="5">
        <f ca="1">COUNTIF(INDIRECT(AV203&amp;AV201):INDIRECT(AV203&amp;AV202),AY204)</f>
        <v>1</v>
      </c>
      <c r="BA204" s="5">
        <f ca="1">COUNTIFS(INDIRECT(AV203&amp;AV201):INDIRECT(AV203&amp;AV202),AY204,INDIRECT(AV204&amp;AV201):INDIRECT(AV204&amp;AV202),"Iya")</f>
        <v>1</v>
      </c>
      <c r="BB204" s="5">
        <f ca="1">COUNTIFS(INDIRECT(AV203&amp;AV201):INDIRECT(AV203&amp;AV202),AY204,INDIRECT(AV204&amp;AV201):INDIRECT(AV204&amp;AV202),"Tidak")</f>
        <v>0</v>
      </c>
      <c r="BC204" s="6">
        <v>0</v>
      </c>
      <c r="BD204" s="43">
        <f ca="1">BC202-(((AZ204/AZ202)*BC204)+((AZ205/AZ202)*BC205))</f>
        <v>0.91829583405449056</v>
      </c>
    </row>
    <row r="205" spans="48:56" x14ac:dyDescent="0.25">
      <c r="AV205" s="8" t="s">
        <v>44</v>
      </c>
      <c r="AX205" s="5"/>
      <c r="AY205" s="9" t="str">
        <f ca="1">CONCATENATE("&gt;",INDIRECT(AV205&amp;2))</f>
        <v>&gt;600000</v>
      </c>
      <c r="AZ205" s="5">
        <f ca="1">COUNTIF(INDIRECT(AV203&amp;AV201):INDIRECT(AV203&amp;AV202),AY205)</f>
        <v>2</v>
      </c>
      <c r="BA205" s="5">
        <f ca="1">COUNTIFS(INDIRECT(AV203&amp;AV201):INDIRECT(AV203&amp;AV202),AY205,INDIRECT(AV204&amp;AV201):INDIRECT(AV204&amp;AV202),"Iya")</f>
        <v>0</v>
      </c>
      <c r="BB205" s="5">
        <f ca="1">COUNTIFS(INDIRECT(AV203&amp;AV201):INDIRECT(AV203&amp;AV202),AY205,INDIRECT(AV204&amp;AV201):INDIRECT(AV204&amp;AV202),"Tidak")</f>
        <v>2</v>
      </c>
      <c r="BC205" s="6">
        <v>0</v>
      </c>
      <c r="BD205" s="43"/>
    </row>
    <row r="206" spans="48:56" x14ac:dyDescent="0.25">
      <c r="AV206" s="10">
        <f ca="1">MAX(BD204:BD225)</f>
        <v>0.91829583405449056</v>
      </c>
      <c r="AX206" s="5"/>
      <c r="AY206" s="5" t="str">
        <f ca="1">CONCATENATE("&lt;=",INDIRECT(AV205&amp;4))</f>
        <v>&lt;=800000</v>
      </c>
      <c r="AZ206" s="5">
        <f ca="1">COUNTIF(INDIRECT(AV203&amp;AV201):INDIRECT(AV203&amp;AV202),AY206)</f>
        <v>3</v>
      </c>
      <c r="BA206" s="5">
        <f ca="1">COUNTIFS(INDIRECT(AV203&amp;AV201):INDIRECT(AV203&amp;AV202),AY206,INDIRECT(AV204&amp;AV201):INDIRECT(AV204&amp;AV202),"Iya")</f>
        <v>1</v>
      </c>
      <c r="BB206" s="5">
        <f ca="1">COUNTIFS(INDIRECT(AV203&amp;AV201):INDIRECT(AV203&amp;AV202),AY206,INDIRECT(AV204&amp;AV201):INDIRECT(AV204&amp;AV202),"Tidak")</f>
        <v>2</v>
      </c>
      <c r="BC206" s="6">
        <f t="shared" ref="BC206" ca="1" si="13">-(((BA206/AZ206)*IMLOG2(BA206/AZ206))+((BB206/AZ206)*IMLOG2(BB206/AZ206)))</f>
        <v>0.91829583405449056</v>
      </c>
      <c r="BD206" s="45">
        <f ca="1">BC202-(((AZ206/AZ202)*BC206)+((AZ207/AZ202)*BC207))</f>
        <v>0</v>
      </c>
    </row>
    <row r="207" spans="48:56" x14ac:dyDescent="0.25">
      <c r="AX207" s="5"/>
      <c r="AY207" s="5" t="str">
        <f ca="1">CONCATENATE("&gt;",INDIRECT(AV205&amp;4))</f>
        <v>&gt;800000</v>
      </c>
      <c r="AZ207" s="5">
        <f ca="1">COUNTIF(INDIRECT(AV203&amp;AV201):INDIRECT(AV203&amp;AV202),AY207)</f>
        <v>0</v>
      </c>
      <c r="BA207" s="5">
        <f ca="1">COUNTIFS(INDIRECT(AV203&amp;AV201):INDIRECT(AV203&amp;AV202),AY207,INDIRECT(AV204&amp;AV201):INDIRECT(AV204&amp;AV202),"Iya")</f>
        <v>0</v>
      </c>
      <c r="BB207" s="5">
        <f ca="1">COUNTIFS(INDIRECT(AV203&amp;AV201):INDIRECT(AV203&amp;AV202),AY207,INDIRECT(AV204&amp;AV201):INDIRECT(AV204&amp;AV202),"Tidak")</f>
        <v>0</v>
      </c>
      <c r="BC207" s="6">
        <v>0</v>
      </c>
      <c r="BD207" s="45"/>
    </row>
    <row r="208" spans="48:56" hidden="1" x14ac:dyDescent="0.25">
      <c r="AX208" s="5"/>
      <c r="AY208" s="5"/>
      <c r="AZ208" s="5"/>
      <c r="BA208" s="5"/>
      <c r="BB208" s="5"/>
      <c r="BC208" s="6"/>
      <c r="BD208" s="45"/>
    </row>
    <row r="209" spans="50:56" hidden="1" x14ac:dyDescent="0.25">
      <c r="AX209" s="5"/>
      <c r="AY209" s="5"/>
      <c r="AZ209" s="5"/>
      <c r="BA209" s="5"/>
      <c r="BB209" s="5"/>
      <c r="BC209" s="6"/>
      <c r="BD209" s="45"/>
    </row>
    <row r="210" spans="50:56" hidden="1" x14ac:dyDescent="0.25">
      <c r="AX210" s="5"/>
      <c r="AY210" s="5"/>
      <c r="AZ210" s="5"/>
      <c r="BA210" s="5"/>
      <c r="BB210" s="5"/>
      <c r="BC210" s="6"/>
      <c r="BD210" s="45"/>
    </row>
    <row r="211" spans="50:56" hidden="1" x14ac:dyDescent="0.25">
      <c r="AX211" s="5"/>
      <c r="AY211" s="5"/>
      <c r="AZ211" s="5"/>
      <c r="BA211" s="5"/>
      <c r="BB211" s="5"/>
      <c r="BC211" s="6"/>
      <c r="BD211" s="45"/>
    </row>
    <row r="212" spans="50:56" hidden="1" x14ac:dyDescent="0.25">
      <c r="AX212" s="5"/>
      <c r="AY212" s="5"/>
      <c r="AZ212" s="5"/>
      <c r="BA212" s="5"/>
      <c r="BB212" s="5"/>
      <c r="BC212" s="6"/>
      <c r="BD212" s="45"/>
    </row>
    <row r="213" spans="50:56" hidden="1" x14ac:dyDescent="0.25">
      <c r="AX213" s="5"/>
      <c r="AY213" s="5"/>
      <c r="AZ213" s="5"/>
      <c r="BA213" s="5"/>
      <c r="BB213" s="5"/>
      <c r="BC213" s="6"/>
      <c r="BD213" s="45"/>
    </row>
    <row r="214" spans="50:56" hidden="1" x14ac:dyDescent="0.25">
      <c r="AX214" s="5"/>
      <c r="AY214" s="5"/>
      <c r="AZ214" s="5"/>
      <c r="BA214" s="5"/>
      <c r="BB214" s="5"/>
      <c r="BC214" s="6"/>
      <c r="BD214" s="45"/>
    </row>
    <row r="215" spans="50:56" hidden="1" x14ac:dyDescent="0.25">
      <c r="AX215" s="5"/>
      <c r="AY215" s="5"/>
      <c r="AZ215" s="5"/>
      <c r="BA215" s="5"/>
      <c r="BB215" s="5"/>
      <c r="BC215" s="6"/>
      <c r="BD215" s="45"/>
    </row>
    <row r="216" spans="50:56" hidden="1" x14ac:dyDescent="0.25">
      <c r="AX216" s="5"/>
      <c r="AY216" s="5"/>
      <c r="AZ216" s="5"/>
      <c r="BA216" s="5"/>
      <c r="BB216" s="5"/>
      <c r="BC216" s="6"/>
      <c r="BD216" s="45"/>
    </row>
    <row r="217" spans="50:56" hidden="1" x14ac:dyDescent="0.25">
      <c r="AX217" s="5"/>
      <c r="AY217" s="5"/>
      <c r="AZ217" s="5"/>
      <c r="BA217" s="5"/>
      <c r="BB217" s="5"/>
      <c r="BC217" s="6"/>
      <c r="BD217" s="45"/>
    </row>
    <row r="218" spans="50:56" hidden="1" x14ac:dyDescent="0.25">
      <c r="AX218" s="5"/>
      <c r="AY218" s="14"/>
      <c r="AZ218" s="14"/>
      <c r="BA218" s="14"/>
      <c r="BB218" s="14"/>
      <c r="BC218" s="6"/>
      <c r="BD218" s="49"/>
    </row>
    <row r="219" spans="50:56" hidden="1" x14ac:dyDescent="0.25">
      <c r="AX219" s="5"/>
      <c r="AY219" s="14"/>
      <c r="AZ219" s="14"/>
      <c r="BA219" s="14"/>
      <c r="BB219" s="14"/>
      <c r="BC219" s="6"/>
      <c r="BD219" s="49"/>
    </row>
    <row r="220" spans="50:56" hidden="1" x14ac:dyDescent="0.25">
      <c r="AX220" s="5"/>
      <c r="AY220" s="5"/>
      <c r="AZ220" s="5"/>
      <c r="BA220" s="5"/>
      <c r="BB220" s="5"/>
      <c r="BC220" s="6"/>
      <c r="BD220" s="45"/>
    </row>
    <row r="221" spans="50:56" hidden="1" x14ac:dyDescent="0.25">
      <c r="AX221" s="5"/>
      <c r="AY221" s="5"/>
      <c r="AZ221" s="5"/>
      <c r="BA221" s="5"/>
      <c r="BB221" s="5"/>
      <c r="BC221" s="6"/>
      <c r="BD221" s="45"/>
    </row>
    <row r="222" spans="50:56" hidden="1" x14ac:dyDescent="0.25">
      <c r="AX222" s="5"/>
      <c r="AY222" s="5"/>
      <c r="AZ222" s="5"/>
      <c r="BA222" s="5"/>
      <c r="BB222" s="5"/>
      <c r="BC222" s="6"/>
      <c r="BD222" s="45"/>
    </row>
    <row r="223" spans="50:56" hidden="1" x14ac:dyDescent="0.25">
      <c r="AX223" s="5"/>
      <c r="AY223" s="5"/>
      <c r="AZ223" s="5"/>
      <c r="BA223" s="5"/>
      <c r="BB223" s="5"/>
      <c r="BC223" s="6"/>
      <c r="BD223" s="45"/>
    </row>
    <row r="224" spans="50:56" hidden="1" x14ac:dyDescent="0.25">
      <c r="AX224" s="5"/>
      <c r="AY224" s="5"/>
      <c r="AZ224" s="5"/>
      <c r="BA224" s="5"/>
      <c r="BB224" s="5"/>
      <c r="BC224" s="6"/>
      <c r="BD224" s="45"/>
    </row>
    <row r="225" spans="48:56" hidden="1" x14ac:dyDescent="0.25">
      <c r="AX225" s="5"/>
      <c r="AY225" s="5"/>
      <c r="AZ225" s="5"/>
      <c r="BA225" s="5"/>
      <c r="BB225" s="5"/>
      <c r="BC225" s="6"/>
      <c r="BD225" s="45"/>
    </row>
    <row r="226" spans="48:56" x14ac:dyDescent="0.25">
      <c r="AV226" s="8">
        <f>AV201</f>
        <v>2</v>
      </c>
      <c r="AW226" s="3" t="s">
        <v>37</v>
      </c>
      <c r="AX226" s="3"/>
      <c r="AY226" s="3"/>
      <c r="AZ226" s="3" t="s">
        <v>16</v>
      </c>
      <c r="BA226" s="3" t="s">
        <v>17</v>
      </c>
      <c r="BB226" s="3" t="s">
        <v>18</v>
      </c>
      <c r="BC226" s="3" t="s">
        <v>19</v>
      </c>
      <c r="BD226" s="3" t="s">
        <v>20</v>
      </c>
    </row>
    <row r="227" spans="48:56" x14ac:dyDescent="0.25">
      <c r="AV227" s="8">
        <f>AV202</f>
        <v>4</v>
      </c>
      <c r="AW227">
        <f>AW202+1</f>
        <v>10</v>
      </c>
      <c r="AX227" s="5" t="s">
        <v>21</v>
      </c>
      <c r="AY227" s="5"/>
      <c r="AZ227" s="5">
        <f ca="1">COUNTA(INDIRECT(AV228&amp;AV226):INDIRECT(AV228&amp;AV227))</f>
        <v>3</v>
      </c>
      <c r="BA227" s="5">
        <f ca="1">COUNTIF(INDIRECT(AV229&amp;AV226):INDIRECT(AV229&amp;AV227),"Iya")</f>
        <v>0</v>
      </c>
      <c r="BB227" s="5">
        <f ca="1">COUNTIF(INDIRECT(AV229&amp;AV226):INDIRECT(AV229&amp;AV227),"Tidak")</f>
        <v>0</v>
      </c>
      <c r="BC227" s="6" t="e">
        <f ca="1">-(((BA227/AZ227)*IMLOG2(BA227/AZ227))+((BB227/AZ227)*IMLOG2(BB227/AZ227)))</f>
        <v>#NUM!</v>
      </c>
      <c r="BD227" s="5"/>
    </row>
    <row r="228" spans="48:56" x14ac:dyDescent="0.25">
      <c r="AV228" s="8" t="s">
        <v>45</v>
      </c>
      <c r="AX228" s="9" t="str">
        <f ca="1">INDIRECT(AV228&amp;1)</f>
        <v>Tanggungan Orang Tua</v>
      </c>
      <c r="AY228" s="5"/>
      <c r="AZ228" s="5"/>
      <c r="BA228" s="5"/>
      <c r="BB228" s="5"/>
      <c r="BC228" s="6"/>
      <c r="BD228" s="6"/>
    </row>
    <row r="229" spans="48:56" x14ac:dyDescent="0.25">
      <c r="AV229" s="8" t="s">
        <v>46</v>
      </c>
      <c r="AX229" s="5"/>
      <c r="AY229" s="5" t="str">
        <f ca="1">CONCATENATE("&lt;=",INDIRECT(AV230&amp;2))</f>
        <v>&lt;=1</v>
      </c>
      <c r="AZ229" s="5">
        <f ca="1">COUNTIF(INDIRECT(AV228&amp;AV226):INDIRECT(AV228&amp;AV227),AY229)</f>
        <v>2</v>
      </c>
      <c r="BA229" s="5">
        <f ca="1">COUNTIFS(INDIRECT(AV228&amp;AV226):INDIRECT(AV228&amp;AV227),AY229,INDIRECT(AV229&amp;AV226):INDIRECT(AV229&amp;AV227),"Iya")</f>
        <v>0</v>
      </c>
      <c r="BB229" s="5">
        <f ca="1">COUNTIFS(INDIRECT(AV228&amp;AV226):INDIRECT(AV228&amp;AV227),AY229,INDIRECT(AV229&amp;AV226):INDIRECT(AV229&amp;AV227),"Tidak")</f>
        <v>0</v>
      </c>
      <c r="BC229" s="6">
        <v>0</v>
      </c>
      <c r="BD229" s="45">
        <v>0</v>
      </c>
    </row>
    <row r="230" spans="48:56" x14ac:dyDescent="0.25">
      <c r="AV230" s="8" t="s">
        <v>47</v>
      </c>
      <c r="AX230" s="5"/>
      <c r="AY230" s="5" t="str">
        <f ca="1">CONCATENATE("&gt;",INDIRECT(AV230&amp;2))</f>
        <v>&gt;1</v>
      </c>
      <c r="AZ230" s="5">
        <f ca="1">COUNTIF(INDIRECT(AV228&amp;AV226):INDIRECT(AV228&amp;AV227),AY230)</f>
        <v>1</v>
      </c>
      <c r="BA230" s="5">
        <f ca="1">COUNTIFS(INDIRECT(AV228&amp;AV226):INDIRECT(AV228&amp;AV227),AY230,INDIRECT(AV229&amp;AV226):INDIRECT(AV229&amp;AV227),"Iya")</f>
        <v>0</v>
      </c>
      <c r="BB230" s="5">
        <f ca="1">COUNTIFS(INDIRECT(AV228&amp;AV226):INDIRECT(AV228&amp;AV227),AY230,INDIRECT(AV229&amp;AV226):INDIRECT(AV229&amp;AV227),"Tidak")</f>
        <v>0</v>
      </c>
      <c r="BC230" s="6">
        <v>0</v>
      </c>
      <c r="BD230" s="45"/>
    </row>
    <row r="231" spans="48:56" x14ac:dyDescent="0.25">
      <c r="AV231" s="10">
        <f>MAX(BD229:BD250)</f>
        <v>0</v>
      </c>
      <c r="AX231" s="5"/>
      <c r="AY231" s="9" t="str">
        <f ca="1">CONCATENATE("&lt;=",INDIRECT(AV230&amp;4))</f>
        <v>&lt;=3</v>
      </c>
      <c r="AZ231" s="5">
        <f ca="1">COUNTIF(INDIRECT(AV228&amp;AV226):INDIRECT(AV228&amp;AV227),AY231)</f>
        <v>3</v>
      </c>
      <c r="BA231" s="5">
        <f ca="1">COUNTIFS(INDIRECT(AV228&amp;AV226):INDIRECT(AV228&amp;AV227),AY231,INDIRECT(AV229&amp;AV226):INDIRECT(AV229&amp;AV227),"Iya")</f>
        <v>0</v>
      </c>
      <c r="BB231" s="5">
        <f ca="1">COUNTIFS(INDIRECT(AV228&amp;AV226):INDIRECT(AV228&amp;AV227),AY231,INDIRECT(AV229&amp;AV226):INDIRECT(AV229&amp;AV227),"Tidak")</f>
        <v>0</v>
      </c>
      <c r="BC231" s="6">
        <v>0</v>
      </c>
      <c r="BD231" s="43">
        <v>0</v>
      </c>
    </row>
    <row r="232" spans="48:56" x14ac:dyDescent="0.25">
      <c r="AX232" s="5"/>
      <c r="AY232" s="9" t="str">
        <f ca="1">CONCATENATE("&gt;",INDIRECT(AV230&amp;4))</f>
        <v>&gt;3</v>
      </c>
      <c r="AZ232" s="5">
        <f ca="1">COUNTIF(INDIRECT(AV228&amp;AV226):INDIRECT(AV228&amp;AV227),AY232)</f>
        <v>0</v>
      </c>
      <c r="BA232" s="5">
        <f ca="1">COUNTIFS(INDIRECT(AV228&amp;AV226):INDIRECT(AV228&amp;AV227),AY232,INDIRECT(AV229&amp;AV226):INDIRECT(AV229&amp;AV227),"Iya")</f>
        <v>0</v>
      </c>
      <c r="BB232" s="5">
        <f ca="1">COUNTIFS(INDIRECT(AV228&amp;AV226):INDIRECT(AV228&amp;AV227),AY232,INDIRECT(AV229&amp;AV226):INDIRECT(AV229&amp;AV227),"Tidak")</f>
        <v>0</v>
      </c>
      <c r="BC232" s="6">
        <v>0</v>
      </c>
      <c r="BD232" s="43"/>
    </row>
    <row r="233" spans="48:56" hidden="1" x14ac:dyDescent="0.25">
      <c r="AX233" s="5"/>
      <c r="AY233" s="5"/>
      <c r="AZ233" s="5"/>
      <c r="BA233" s="5"/>
      <c r="BB233" s="5"/>
      <c r="BC233" s="6" t="e">
        <f t="shared" ref="BC233:BC250" si="14">-(((BA233/AZ233)*IMLOG2(BA233/AZ233))+((BB233/AZ233)*IMLOG2(BB233/AZ233)))</f>
        <v>#DIV/0!</v>
      </c>
      <c r="BD233" s="45"/>
    </row>
    <row r="234" spans="48:56" hidden="1" x14ac:dyDescent="0.25">
      <c r="AX234" s="5"/>
      <c r="AY234" s="5"/>
      <c r="AZ234" s="5"/>
      <c r="BA234" s="5"/>
      <c r="BB234" s="5"/>
      <c r="BC234" s="6" t="e">
        <f t="shared" si="14"/>
        <v>#DIV/0!</v>
      </c>
      <c r="BD234" s="45"/>
    </row>
    <row r="235" spans="48:56" hidden="1" x14ac:dyDescent="0.25">
      <c r="AX235" s="5"/>
      <c r="AY235" s="5"/>
      <c r="AZ235" s="5"/>
      <c r="BA235" s="5"/>
      <c r="BB235" s="5"/>
      <c r="BC235" s="6" t="e">
        <f t="shared" si="14"/>
        <v>#DIV/0!</v>
      </c>
      <c r="BD235" s="45"/>
    </row>
    <row r="236" spans="48:56" hidden="1" x14ac:dyDescent="0.25">
      <c r="AX236" s="5"/>
      <c r="AY236" s="5"/>
      <c r="AZ236" s="5"/>
      <c r="BA236" s="5"/>
      <c r="BB236" s="5"/>
      <c r="BC236" s="6" t="e">
        <f t="shared" si="14"/>
        <v>#DIV/0!</v>
      </c>
      <c r="BD236" s="45"/>
    </row>
    <row r="237" spans="48:56" hidden="1" x14ac:dyDescent="0.25">
      <c r="AX237" s="5"/>
      <c r="AY237" s="5"/>
      <c r="AZ237" s="5"/>
      <c r="BA237" s="5"/>
      <c r="BB237" s="5"/>
      <c r="BC237" s="6" t="e">
        <f t="shared" si="14"/>
        <v>#DIV/0!</v>
      </c>
      <c r="BD237" s="45"/>
    </row>
    <row r="238" spans="48:56" hidden="1" x14ac:dyDescent="0.25">
      <c r="AX238" s="5"/>
      <c r="AY238" s="5"/>
      <c r="AZ238" s="5"/>
      <c r="BA238" s="5"/>
      <c r="BB238" s="5"/>
      <c r="BC238" s="6" t="e">
        <f t="shared" si="14"/>
        <v>#DIV/0!</v>
      </c>
      <c r="BD238" s="45"/>
    </row>
    <row r="239" spans="48:56" hidden="1" x14ac:dyDescent="0.25">
      <c r="AX239" s="5"/>
      <c r="AY239" s="5"/>
      <c r="AZ239" s="5"/>
      <c r="BA239" s="5"/>
      <c r="BB239" s="5"/>
      <c r="BC239" s="6" t="e">
        <f t="shared" si="14"/>
        <v>#DIV/0!</v>
      </c>
      <c r="BD239" s="45"/>
    </row>
    <row r="240" spans="48:56" hidden="1" x14ac:dyDescent="0.25">
      <c r="AX240" s="5"/>
      <c r="AY240" s="5"/>
      <c r="AZ240" s="5"/>
      <c r="BA240" s="5"/>
      <c r="BB240" s="5"/>
      <c r="BC240" s="6" t="e">
        <f t="shared" si="14"/>
        <v>#DIV/0!</v>
      </c>
      <c r="BD240" s="45"/>
    </row>
    <row r="241" spans="48:56" hidden="1" x14ac:dyDescent="0.25">
      <c r="AX241" s="5"/>
      <c r="AY241" s="5"/>
      <c r="AZ241" s="5"/>
      <c r="BA241" s="5"/>
      <c r="BB241" s="5"/>
      <c r="BC241" s="6" t="e">
        <f t="shared" si="14"/>
        <v>#DIV/0!</v>
      </c>
      <c r="BD241" s="45"/>
    </row>
    <row r="242" spans="48:56" hidden="1" x14ac:dyDescent="0.25">
      <c r="AX242" s="5"/>
      <c r="AY242" s="5"/>
      <c r="AZ242" s="5"/>
      <c r="BA242" s="5"/>
      <c r="BB242" s="5"/>
      <c r="BC242" s="6" t="e">
        <f t="shared" si="14"/>
        <v>#DIV/0!</v>
      </c>
      <c r="BD242" s="45"/>
    </row>
    <row r="243" spans="48:56" hidden="1" x14ac:dyDescent="0.25">
      <c r="AX243" s="5"/>
      <c r="AY243" s="14"/>
      <c r="AZ243" s="14"/>
      <c r="BA243" s="14"/>
      <c r="BB243" s="14"/>
      <c r="BC243" s="6" t="e">
        <f t="shared" si="14"/>
        <v>#DIV/0!</v>
      </c>
      <c r="BD243" s="49"/>
    </row>
    <row r="244" spans="48:56" hidden="1" x14ac:dyDescent="0.25">
      <c r="AX244" s="5"/>
      <c r="AY244" s="14"/>
      <c r="AZ244" s="14"/>
      <c r="BA244" s="14"/>
      <c r="BB244" s="14"/>
      <c r="BC244" s="6" t="e">
        <f t="shared" si="14"/>
        <v>#DIV/0!</v>
      </c>
      <c r="BD244" s="49"/>
    </row>
    <row r="245" spans="48:56" hidden="1" x14ac:dyDescent="0.25">
      <c r="AX245" s="5"/>
      <c r="AY245" s="5"/>
      <c r="AZ245" s="5"/>
      <c r="BA245" s="5"/>
      <c r="BB245" s="5"/>
      <c r="BC245" s="6" t="e">
        <f t="shared" si="14"/>
        <v>#DIV/0!</v>
      </c>
      <c r="BD245" s="45"/>
    </row>
    <row r="246" spans="48:56" hidden="1" x14ac:dyDescent="0.25">
      <c r="AX246" s="5"/>
      <c r="AY246" s="5"/>
      <c r="AZ246" s="5"/>
      <c r="BA246" s="5"/>
      <c r="BB246" s="5"/>
      <c r="BC246" s="6" t="e">
        <f t="shared" si="14"/>
        <v>#DIV/0!</v>
      </c>
      <c r="BD246" s="45"/>
    </row>
    <row r="247" spans="48:56" hidden="1" x14ac:dyDescent="0.25">
      <c r="AX247" s="5"/>
      <c r="AY247" s="9"/>
      <c r="AZ247" s="5"/>
      <c r="BA247" s="5"/>
      <c r="BB247" s="5"/>
      <c r="BC247" s="6" t="e">
        <f t="shared" si="14"/>
        <v>#DIV/0!</v>
      </c>
      <c r="BD247" s="43"/>
    </row>
    <row r="248" spans="48:56" hidden="1" x14ac:dyDescent="0.25">
      <c r="AX248" s="5"/>
      <c r="AY248" s="9"/>
      <c r="AZ248" s="5"/>
      <c r="BA248" s="5"/>
      <c r="BB248" s="5"/>
      <c r="BC248" s="6" t="e">
        <f t="shared" si="14"/>
        <v>#DIV/0!</v>
      </c>
      <c r="BD248" s="43"/>
    </row>
    <row r="249" spans="48:56" hidden="1" x14ac:dyDescent="0.25">
      <c r="AX249" s="5"/>
      <c r="AY249" s="5"/>
      <c r="AZ249" s="5"/>
      <c r="BA249" s="5"/>
      <c r="BB249" s="5"/>
      <c r="BC249" s="6" t="e">
        <f t="shared" si="14"/>
        <v>#DIV/0!</v>
      </c>
      <c r="BD249" s="45"/>
    </row>
    <row r="250" spans="48:56" hidden="1" x14ac:dyDescent="0.25">
      <c r="AX250" s="5"/>
      <c r="AY250" s="5"/>
      <c r="AZ250" s="5"/>
      <c r="BA250" s="5"/>
      <c r="BB250" s="5"/>
      <c r="BC250" s="6" t="e">
        <f t="shared" si="14"/>
        <v>#DIV/0!</v>
      </c>
      <c r="BD250" s="45"/>
    </row>
    <row r="251" spans="48:56" x14ac:dyDescent="0.25">
      <c r="AV251" s="8">
        <f>AV226</f>
        <v>2</v>
      </c>
      <c r="AW251" s="3" t="s">
        <v>37</v>
      </c>
      <c r="AX251" s="3"/>
      <c r="AY251" s="3"/>
      <c r="AZ251" s="3" t="s">
        <v>16</v>
      </c>
      <c r="BA251" s="3" t="s">
        <v>17</v>
      </c>
      <c r="BB251" s="3" t="s">
        <v>18</v>
      </c>
      <c r="BC251" s="3" t="s">
        <v>19</v>
      </c>
      <c r="BD251" s="3" t="s">
        <v>20</v>
      </c>
    </row>
    <row r="252" spans="48:56" x14ac:dyDescent="0.25">
      <c r="AV252" s="8">
        <f>AV227</f>
        <v>4</v>
      </c>
      <c r="AW252">
        <f>AW227+1</f>
        <v>11</v>
      </c>
      <c r="AX252" s="5" t="s">
        <v>21</v>
      </c>
      <c r="AY252" s="5"/>
      <c r="AZ252" s="5">
        <f ca="1">COUNTA(INDIRECT(AV253&amp;AV251):INDIRECT(AV253&amp;AV252))</f>
        <v>3</v>
      </c>
      <c r="BA252" s="5">
        <f ca="1">COUNTIF(INDIRECT(AV254&amp;AV251):INDIRECT(AV254&amp;AV252),"Iya")</f>
        <v>1</v>
      </c>
      <c r="BB252" s="5">
        <f ca="1">COUNTIF(INDIRECT(AV254&amp;AV251):INDIRECT(AV254&amp;AV252),"Tidak")</f>
        <v>2</v>
      </c>
      <c r="BC252" s="6">
        <f ca="1">-(((BA252/AZ252)*IMLOG2(BA252/AZ252))+((BB252/AZ252)*IMLOG2(BB252/AZ252)))</f>
        <v>0.91829583405449056</v>
      </c>
      <c r="BD252" s="5"/>
    </row>
    <row r="253" spans="48:56" x14ac:dyDescent="0.25">
      <c r="AV253" s="8" t="s">
        <v>48</v>
      </c>
      <c r="AX253" s="9" t="str">
        <f ca="1">INDIRECT(AV253&amp;1)</f>
        <v>Tahun Masuk</v>
      </c>
      <c r="AY253" s="5"/>
      <c r="AZ253" s="5"/>
      <c r="BA253" s="5"/>
      <c r="BB253" s="5"/>
      <c r="BC253" s="6"/>
      <c r="BD253" s="6"/>
    </row>
    <row r="254" spans="48:56" x14ac:dyDescent="0.25">
      <c r="AV254" s="8" t="s">
        <v>49</v>
      </c>
      <c r="AX254" s="5"/>
      <c r="AY254" s="9" t="str">
        <f ca="1">CONCATENATE("&lt;=",INDIRECT(AV255&amp;2))</f>
        <v>&lt;=2017,5</v>
      </c>
      <c r="AZ254" s="5">
        <f ca="1">COUNTIF(INDIRECT(AV253&amp;AV251):INDIRECT(AV253&amp;AV252),AY254)</f>
        <v>1</v>
      </c>
      <c r="BA254" s="5">
        <f ca="1">COUNTIFS(INDIRECT(AV253&amp;AV251):INDIRECT(AV253&amp;AV252),AY254,INDIRECT(AV254&amp;AV251):INDIRECT(AV254&amp;AV252),"Iya")</f>
        <v>0</v>
      </c>
      <c r="BB254" s="5">
        <f ca="1">COUNTIFS(INDIRECT(AV253&amp;AV251):INDIRECT(AV253&amp;AV252),AY254,INDIRECT(AV254&amp;AV251):INDIRECT(AV254&amp;AV252),"Tidak")</f>
        <v>1</v>
      </c>
      <c r="BC254" s="6">
        <v>0</v>
      </c>
      <c r="BD254" s="43">
        <f ca="1">BC252-(((AZ254/AZ252)*BC254)+((AZ255/AZ252)*BC255))</f>
        <v>0.25162916738782393</v>
      </c>
    </row>
    <row r="255" spans="48:56" x14ac:dyDescent="0.25">
      <c r="AV255" s="8" t="s">
        <v>50</v>
      </c>
      <c r="AX255" s="5"/>
      <c r="AY255" s="9" t="str">
        <f ca="1">CONCATENATE("&gt;",INDIRECT(AV255&amp;2))</f>
        <v>&gt;2017,5</v>
      </c>
      <c r="AZ255" s="5">
        <f ca="1">COUNTIF(INDIRECT(AV253&amp;AV251):INDIRECT(AV253&amp;AV252),AY255)</f>
        <v>2</v>
      </c>
      <c r="BA255" s="5">
        <f ca="1">COUNTIFS(INDIRECT(AV253&amp;AV251):INDIRECT(AV253&amp;AV252),AY255,INDIRECT(AV254&amp;AV251):INDIRECT(AV254&amp;AV252),"Iya")</f>
        <v>1</v>
      </c>
      <c r="BB255" s="5">
        <f ca="1">COUNTIFS(INDIRECT(AV253&amp;AV251):INDIRECT(AV253&amp;AV252),AY255,INDIRECT(AV254&amp;AV251):INDIRECT(AV254&amp;AV252),"Tidak")</f>
        <v>1</v>
      </c>
      <c r="BC255" s="6">
        <f t="shared" ref="BC255:BC256" ca="1" si="15">-(((BA255/AZ255)*IMLOG2(BA255/AZ255))+((BB255/AZ255)*IMLOG2(BB255/AZ255)))</f>
        <v>1</v>
      </c>
      <c r="BD255" s="43"/>
    </row>
    <row r="256" spans="48:56" x14ac:dyDescent="0.25">
      <c r="AV256" s="10">
        <f ca="1">MAX(BD254:BD275)</f>
        <v>0.25162916738782393</v>
      </c>
      <c r="AX256" s="5"/>
      <c r="AY256" s="5" t="str">
        <f ca="1">CONCATENATE("&lt;=",INDIRECT(AV255&amp;4))</f>
        <v>&lt;=2018</v>
      </c>
      <c r="AZ256" s="5">
        <f ca="1">COUNTIF(INDIRECT(AV253&amp;AV251):INDIRECT(AV253&amp;AV252),AY256)</f>
        <v>3</v>
      </c>
      <c r="BA256" s="5">
        <f ca="1">COUNTIFS(INDIRECT(AV253&amp;AV251):INDIRECT(AV253&amp;AV252),AY256,INDIRECT(AV254&amp;AV251):INDIRECT(AV254&amp;AV252),"Iya")</f>
        <v>1</v>
      </c>
      <c r="BB256" s="5">
        <f ca="1">COUNTIFS(INDIRECT(AV253&amp;AV251):INDIRECT(AV253&amp;AV252),AY256,INDIRECT(AV254&amp;AV251):INDIRECT(AV254&amp;AV252),"Tidak")</f>
        <v>2</v>
      </c>
      <c r="BC256" s="6">
        <f t="shared" ca="1" si="15"/>
        <v>0.91829583405449056</v>
      </c>
      <c r="BD256" s="45">
        <f ca="1">BC252-(((AZ256/AZ252)*BC256)+((AZ257/AZ252)*BC257))</f>
        <v>0</v>
      </c>
    </row>
    <row r="257" spans="50:56" x14ac:dyDescent="0.25">
      <c r="AX257" s="5"/>
      <c r="AY257" s="5" t="str">
        <f ca="1">CONCATENATE("&gt;",INDIRECT(AV255&amp;4))</f>
        <v>&gt;2018</v>
      </c>
      <c r="AZ257" s="5">
        <f ca="1">COUNTIF(INDIRECT(AV253&amp;AV251):INDIRECT(AV253&amp;AV252),AY257)</f>
        <v>0</v>
      </c>
      <c r="BA257" s="5">
        <f ca="1">COUNTIFS(INDIRECT(AV253&amp;AV251):INDIRECT(AV253&amp;AV252),AY257,INDIRECT(AV254&amp;AV251):INDIRECT(AV254&amp;AV252),"Iya")</f>
        <v>0</v>
      </c>
      <c r="BB257" s="5">
        <f ca="1">COUNTIFS(INDIRECT(AV253&amp;AV251):INDIRECT(AV253&amp;AV252),AY257,INDIRECT(AV254&amp;AV251):INDIRECT(AV254&amp;AV252),"Tidak")</f>
        <v>0</v>
      </c>
      <c r="BC257" s="6">
        <v>0</v>
      </c>
      <c r="BD257" s="45"/>
    </row>
    <row r="258" spans="50:56" hidden="1" x14ac:dyDescent="0.25">
      <c r="AX258" s="5"/>
      <c r="AY258" s="5"/>
      <c r="AZ258" s="5"/>
      <c r="BA258" s="5"/>
      <c r="BB258" s="5"/>
      <c r="BC258" s="6"/>
      <c r="BD258" s="45"/>
    </row>
    <row r="259" spans="50:56" hidden="1" x14ac:dyDescent="0.25">
      <c r="AX259" s="5"/>
      <c r="AY259" s="5"/>
      <c r="AZ259" s="5"/>
      <c r="BA259" s="5"/>
      <c r="BB259" s="5"/>
      <c r="BC259" s="6"/>
      <c r="BD259" s="45"/>
    </row>
    <row r="260" spans="50:56" hidden="1" x14ac:dyDescent="0.25">
      <c r="AX260" s="5"/>
      <c r="AY260" s="5"/>
      <c r="AZ260" s="5"/>
      <c r="BA260" s="5"/>
      <c r="BB260" s="5"/>
      <c r="BC260" s="6"/>
      <c r="BD260" s="45"/>
    </row>
    <row r="261" spans="50:56" hidden="1" x14ac:dyDescent="0.25">
      <c r="AX261" s="5"/>
      <c r="AY261" s="5"/>
      <c r="AZ261" s="5"/>
      <c r="BA261" s="5"/>
      <c r="BB261" s="5"/>
      <c r="BC261" s="6"/>
      <c r="BD261" s="45"/>
    </row>
    <row r="262" spans="50:56" hidden="1" x14ac:dyDescent="0.25">
      <c r="AX262" s="5"/>
      <c r="AY262" s="9"/>
      <c r="AZ262" s="5"/>
      <c r="BA262" s="5"/>
      <c r="BB262" s="5"/>
      <c r="BC262" s="6"/>
      <c r="BD262" s="43"/>
    </row>
    <row r="263" spans="50:56" hidden="1" x14ac:dyDescent="0.25">
      <c r="AX263" s="5"/>
      <c r="AY263" s="9"/>
      <c r="AZ263" s="5"/>
      <c r="BA263" s="5"/>
      <c r="BB263" s="5"/>
      <c r="BC263" s="6"/>
      <c r="BD263" s="43"/>
    </row>
    <row r="264" spans="50:56" hidden="1" x14ac:dyDescent="0.25">
      <c r="AX264" s="5"/>
      <c r="AY264" s="5"/>
      <c r="AZ264" s="5"/>
      <c r="BA264" s="5"/>
      <c r="BB264" s="5"/>
      <c r="BC264" s="6"/>
      <c r="BD264" s="45"/>
    </row>
    <row r="265" spans="50:56" hidden="1" x14ac:dyDescent="0.25">
      <c r="AX265" s="5"/>
      <c r="AY265" s="5"/>
      <c r="AZ265" s="5"/>
      <c r="BA265" s="5"/>
      <c r="BB265" s="5"/>
      <c r="BC265" s="6"/>
      <c r="BD265" s="45"/>
    </row>
    <row r="266" spans="50:56" hidden="1" x14ac:dyDescent="0.25">
      <c r="AX266" s="5"/>
      <c r="AY266" s="5"/>
      <c r="AZ266" s="5"/>
      <c r="BA266" s="5"/>
      <c r="BB266" s="5"/>
      <c r="BC266" s="6"/>
      <c r="BD266" s="45"/>
    </row>
    <row r="267" spans="50:56" hidden="1" x14ac:dyDescent="0.25">
      <c r="AX267" s="5"/>
      <c r="AY267" s="5"/>
      <c r="AZ267" s="5"/>
      <c r="BA267" s="5"/>
      <c r="BB267" s="5"/>
      <c r="BC267" s="6"/>
      <c r="BD267" s="45"/>
    </row>
    <row r="268" spans="50:56" hidden="1" x14ac:dyDescent="0.25">
      <c r="AX268" s="5"/>
      <c r="AY268" s="14"/>
      <c r="AZ268" s="14"/>
      <c r="BA268" s="14"/>
      <c r="BB268" s="14"/>
      <c r="BC268" s="6"/>
      <c r="BD268" s="49"/>
    </row>
    <row r="269" spans="50:56" hidden="1" x14ac:dyDescent="0.25">
      <c r="AX269" s="5"/>
      <c r="AY269" s="14"/>
      <c r="AZ269" s="14"/>
      <c r="BA269" s="14"/>
      <c r="BB269" s="14"/>
      <c r="BC269" s="6"/>
      <c r="BD269" s="49"/>
    </row>
    <row r="270" spans="50:56" hidden="1" x14ac:dyDescent="0.25">
      <c r="AX270" s="5"/>
      <c r="AY270" s="5"/>
      <c r="AZ270" s="5"/>
      <c r="BA270" s="5"/>
      <c r="BB270" s="5"/>
      <c r="BC270" s="6"/>
      <c r="BD270" s="45"/>
    </row>
    <row r="271" spans="50:56" hidden="1" x14ac:dyDescent="0.25">
      <c r="AX271" s="5"/>
      <c r="AY271" s="5"/>
      <c r="AZ271" s="5"/>
      <c r="BA271" s="5"/>
      <c r="BB271" s="5"/>
      <c r="BC271" s="6"/>
      <c r="BD271" s="45"/>
    </row>
    <row r="272" spans="50:56" hidden="1" x14ac:dyDescent="0.25">
      <c r="AX272" s="5"/>
      <c r="AY272" s="5"/>
      <c r="AZ272" s="5"/>
      <c r="BA272" s="5"/>
      <c r="BB272" s="5"/>
      <c r="BC272" s="6"/>
      <c r="BD272" s="45"/>
    </row>
    <row r="273" spans="48:56" hidden="1" x14ac:dyDescent="0.25">
      <c r="AX273" s="5"/>
      <c r="AY273" s="5"/>
      <c r="AZ273" s="5"/>
      <c r="BA273" s="5"/>
      <c r="BB273" s="5"/>
      <c r="BC273" s="6"/>
      <c r="BD273" s="45"/>
    </row>
    <row r="274" spans="48:56" hidden="1" x14ac:dyDescent="0.25">
      <c r="AX274" s="5"/>
      <c r="AY274" s="5"/>
      <c r="AZ274" s="5"/>
      <c r="BA274" s="5"/>
      <c r="BB274" s="5"/>
      <c r="BC274" s="6"/>
      <c r="BD274" s="45"/>
    </row>
    <row r="275" spans="48:56" hidden="1" x14ac:dyDescent="0.25">
      <c r="AX275" s="5"/>
      <c r="AY275" s="5"/>
      <c r="AZ275" s="5"/>
      <c r="BA275" s="5"/>
      <c r="BB275" s="5"/>
      <c r="BC275" s="6"/>
      <c r="BD275" s="45"/>
    </row>
    <row r="276" spans="48:56" x14ac:dyDescent="0.25">
      <c r="AV276" s="8">
        <f>AV251</f>
        <v>2</v>
      </c>
      <c r="AW276" s="3" t="s">
        <v>37</v>
      </c>
      <c r="AX276" s="3"/>
      <c r="AY276" s="3"/>
      <c r="AZ276" s="3" t="s">
        <v>16</v>
      </c>
      <c r="BA276" s="3" t="s">
        <v>17</v>
      </c>
      <c r="BB276" s="3" t="s">
        <v>18</v>
      </c>
      <c r="BC276" s="3" t="s">
        <v>19</v>
      </c>
      <c r="BD276" s="3" t="s">
        <v>20</v>
      </c>
    </row>
    <row r="277" spans="48:56" x14ac:dyDescent="0.25">
      <c r="AV277" s="8">
        <f>AV252</f>
        <v>4</v>
      </c>
      <c r="AW277">
        <f>AW252+1</f>
        <v>12</v>
      </c>
      <c r="AX277" s="5" t="s">
        <v>21</v>
      </c>
      <c r="AY277" s="5"/>
      <c r="AZ277" s="5">
        <f ca="1">COUNTA(INDIRECT(AV278&amp;AV276):INDIRECT(AV278&amp;AV277))</f>
        <v>3</v>
      </c>
      <c r="BA277" s="5">
        <f ca="1">COUNTIF(INDIRECT(AV279&amp;AV276):INDIRECT(AV279&amp;AV277),"Iya")</f>
        <v>1</v>
      </c>
      <c r="BB277" s="5">
        <f ca="1">COUNTIF(INDIRECT(AV279&amp;AV276):INDIRECT(AV279&amp;AV277),"Tidak")</f>
        <v>2</v>
      </c>
      <c r="BC277" s="6">
        <f ca="1">-(((BA277/AZ277)*IMLOG2(BA277/AZ277))+((BB277/AZ277)*IMLOG2(BB277/AZ277)))</f>
        <v>0.91829583405449056</v>
      </c>
      <c r="BD277" s="5"/>
    </row>
    <row r="278" spans="48:56" x14ac:dyDescent="0.25">
      <c r="AV278" s="8" t="s">
        <v>51</v>
      </c>
      <c r="AX278" s="9" t="str">
        <f ca="1">INDIRECT(AV278&amp;1)</f>
        <v>Usia</v>
      </c>
      <c r="AY278" s="5"/>
      <c r="AZ278" s="5"/>
      <c r="BA278" s="5"/>
      <c r="BB278" s="5"/>
      <c r="BC278" s="6"/>
      <c r="BD278" s="6"/>
    </row>
    <row r="279" spans="48:56" x14ac:dyDescent="0.25">
      <c r="AV279" s="8" t="s">
        <v>52</v>
      </c>
      <c r="AX279" s="5"/>
      <c r="AY279" s="9" t="str">
        <f ca="1">CONCATENATE("&lt;=",INDIRECT(AV280&amp;2))</f>
        <v>&lt;=19</v>
      </c>
      <c r="AZ279" s="5">
        <f ca="1">COUNTIF(INDIRECT(AV278&amp;AV276):INDIRECT(AV278&amp;AV277),AY279)</f>
        <v>2</v>
      </c>
      <c r="BA279" s="5">
        <f ca="1">COUNTIFS(INDIRECT(AV278&amp;AV276):INDIRECT(AV278&amp;AV277),AY279,INDIRECT(AV279&amp;AV276):INDIRECT(AV279&amp;AV277),"Iya")</f>
        <v>0</v>
      </c>
      <c r="BB279" s="5">
        <f ca="1">COUNTIFS(INDIRECT(AV278&amp;AV276):INDIRECT(AV278&amp;AV277),AY279,INDIRECT(AV279&amp;AV276):INDIRECT(AV279&amp;AV277),"Tidak")</f>
        <v>2</v>
      </c>
      <c r="BC279" s="6">
        <v>0</v>
      </c>
      <c r="BD279" s="43">
        <f ca="1">BC277-(((AZ279/AZ277)*BC279)+((AZ280/AZ277)*BC280))</f>
        <v>0.91829583405449056</v>
      </c>
    </row>
    <row r="280" spans="48:56" x14ac:dyDescent="0.25">
      <c r="AV280" s="8" t="s">
        <v>53</v>
      </c>
      <c r="AX280" s="5"/>
      <c r="AY280" s="9" t="str">
        <f ca="1">CONCATENATE("&gt;",INDIRECT(AV280&amp;2))</f>
        <v>&gt;19</v>
      </c>
      <c r="AZ280" s="5">
        <f ca="1">COUNTIF(INDIRECT(AV278&amp;AV276):INDIRECT(AV278&amp;AV277),AY280)</f>
        <v>1</v>
      </c>
      <c r="BA280" s="5">
        <f ca="1">COUNTIFS(INDIRECT(AV278&amp;AV276):INDIRECT(AV278&amp;AV277),AY280,INDIRECT(AV279&amp;AV276):INDIRECT(AV279&amp;AV277),"Iya")</f>
        <v>1</v>
      </c>
      <c r="BB280" s="5">
        <f ca="1">COUNTIFS(INDIRECT(AV278&amp;AV276):INDIRECT(AV278&amp;AV277),AY280,INDIRECT(AV279&amp;AV276):INDIRECT(AV279&amp;AV277),"Tidak")</f>
        <v>0</v>
      </c>
      <c r="BC280" s="6">
        <v>0</v>
      </c>
      <c r="BD280" s="43"/>
    </row>
    <row r="281" spans="48:56" x14ac:dyDescent="0.25">
      <c r="AV281" s="10">
        <f ca="1">MAX(BD279:BD300)</f>
        <v>0.91829583405449056</v>
      </c>
      <c r="AX281" s="5"/>
      <c r="AY281" s="5" t="str">
        <f ca="1">CONCATENATE("&lt;=",INDIRECT(AV280&amp;4))</f>
        <v>&lt;=20</v>
      </c>
      <c r="AZ281" s="5">
        <f ca="1">COUNTIF(INDIRECT(AV278&amp;AV276):INDIRECT(AV278&amp;AV277),AY281)</f>
        <v>3</v>
      </c>
      <c r="BA281" s="5">
        <f ca="1">COUNTIFS(INDIRECT(AV278&amp;AV276):INDIRECT(AV278&amp;AV277),AY281,INDIRECT(AV279&amp;AV276):INDIRECT(AV279&amp;AV277),"Iya")</f>
        <v>1</v>
      </c>
      <c r="BB281" s="5">
        <f ca="1">COUNTIFS(INDIRECT(AV278&amp;AV276):INDIRECT(AV278&amp;AV277),AY281,INDIRECT(AV279&amp;AV276):INDIRECT(AV279&amp;AV277),"Tidak")</f>
        <v>2</v>
      </c>
      <c r="BC281" s="6">
        <f t="shared" ref="BC281" ca="1" si="16">-(((BA281/AZ281)*IMLOG2(BA281/AZ281))+((BB281/AZ281)*IMLOG2(BB281/AZ281)))</f>
        <v>0.91829583405449056</v>
      </c>
      <c r="BD281" s="45">
        <f ca="1">BC277-(((AZ281/AZ277)*BC281)+((AZ282/AZ277)*BC282))</f>
        <v>0</v>
      </c>
    </row>
    <row r="282" spans="48:56" x14ac:dyDescent="0.25">
      <c r="AX282" s="5"/>
      <c r="AY282" s="5" t="str">
        <f ca="1">CONCATENATE("&gt;",INDIRECT(AV280&amp;4))</f>
        <v>&gt;20</v>
      </c>
      <c r="AZ282" s="5">
        <f ca="1">COUNTIF(INDIRECT(AV278&amp;AV276):INDIRECT(AV278&amp;AV277),AY282)</f>
        <v>0</v>
      </c>
      <c r="BA282" s="5">
        <f ca="1">COUNTIFS(INDIRECT(AV278&amp;AV276):INDIRECT(AV278&amp;AV277),AY282,INDIRECT(AV279&amp;AV276):INDIRECT(AV279&amp;AV277),"Iya")</f>
        <v>0</v>
      </c>
      <c r="BB282" s="5">
        <f ca="1">COUNTIFS(INDIRECT(AV278&amp;AV276):INDIRECT(AV278&amp;AV277),AY282,INDIRECT(AV279&amp;AV276):INDIRECT(AV279&amp;AV277),"Tidak")</f>
        <v>0</v>
      </c>
      <c r="BC282" s="6">
        <v>0</v>
      </c>
      <c r="BD282" s="45"/>
    </row>
    <row r="283" spans="48:56" x14ac:dyDescent="0.25">
      <c r="AX283" s="5"/>
      <c r="AY283" s="5"/>
      <c r="AZ283" s="5"/>
      <c r="BA283" s="5"/>
      <c r="BB283" s="5"/>
      <c r="BC283" s="6"/>
      <c r="BD283" s="45"/>
    </row>
    <row r="284" spans="48:56" x14ac:dyDescent="0.25">
      <c r="AX284" s="5"/>
      <c r="AY284" s="5"/>
      <c r="AZ284" s="5"/>
      <c r="BA284" s="5"/>
      <c r="BB284" s="5"/>
      <c r="BC284" s="6"/>
      <c r="BD284" s="45"/>
    </row>
    <row r="285" spans="48:56" x14ac:dyDescent="0.25">
      <c r="AX285" s="5"/>
      <c r="AY285" s="5"/>
      <c r="AZ285" s="5"/>
      <c r="BA285" s="5"/>
      <c r="BB285" s="5"/>
      <c r="BC285" s="6"/>
      <c r="BD285" s="45"/>
    </row>
    <row r="286" spans="48:56" x14ac:dyDescent="0.25">
      <c r="AX286" s="5"/>
      <c r="AY286" s="5"/>
      <c r="AZ286" s="5"/>
      <c r="BA286" s="5"/>
      <c r="BB286" s="5"/>
      <c r="BC286" s="6"/>
      <c r="BD286" s="45"/>
    </row>
    <row r="287" spans="48:56" x14ac:dyDescent="0.25">
      <c r="AX287" s="5"/>
      <c r="AY287" s="9"/>
      <c r="AZ287" s="5"/>
      <c r="BA287" s="5"/>
      <c r="BB287" s="5"/>
      <c r="BC287" s="6"/>
      <c r="BD287" s="43"/>
    </row>
    <row r="288" spans="48:56" x14ac:dyDescent="0.25">
      <c r="AX288" s="5"/>
      <c r="AY288" s="9"/>
      <c r="AZ288" s="5"/>
      <c r="BA288" s="5"/>
      <c r="BB288" s="5"/>
      <c r="BC288" s="6"/>
      <c r="BD288" s="43"/>
    </row>
    <row r="289" spans="50:56" x14ac:dyDescent="0.25">
      <c r="AX289" s="5"/>
      <c r="AY289" s="5"/>
      <c r="AZ289" s="5"/>
      <c r="BA289" s="5"/>
      <c r="BB289" s="5"/>
      <c r="BC289" s="6"/>
      <c r="BD289" s="45"/>
    </row>
    <row r="290" spans="50:56" x14ac:dyDescent="0.25">
      <c r="AX290" s="5"/>
      <c r="AY290" s="5"/>
      <c r="AZ290" s="5"/>
      <c r="BA290" s="5"/>
      <c r="BB290" s="5"/>
      <c r="BC290" s="6"/>
      <c r="BD290" s="45"/>
    </row>
    <row r="291" spans="50:56" x14ac:dyDescent="0.25">
      <c r="AX291" s="5"/>
      <c r="AY291" s="5"/>
      <c r="AZ291" s="5"/>
      <c r="BA291" s="5"/>
      <c r="BB291" s="5"/>
      <c r="BC291" s="6"/>
      <c r="BD291" s="45"/>
    </row>
    <row r="292" spans="50:56" x14ac:dyDescent="0.25">
      <c r="AX292" s="5"/>
      <c r="AY292" s="5"/>
      <c r="AZ292" s="5"/>
      <c r="BA292" s="5"/>
      <c r="BB292" s="5"/>
      <c r="BC292" s="6"/>
      <c r="BD292" s="45"/>
    </row>
    <row r="293" spans="50:56" x14ac:dyDescent="0.25">
      <c r="AX293" s="5"/>
      <c r="AY293" s="14"/>
      <c r="AZ293" s="14"/>
      <c r="BA293" s="14"/>
      <c r="BB293" s="14"/>
      <c r="BC293" s="6"/>
      <c r="BD293" s="49"/>
    </row>
    <row r="294" spans="50:56" x14ac:dyDescent="0.25">
      <c r="AX294" s="5"/>
      <c r="AY294" s="14"/>
      <c r="AZ294" s="14"/>
      <c r="BA294" s="14"/>
      <c r="BB294" s="14"/>
      <c r="BC294" s="6"/>
      <c r="BD294" s="49"/>
    </row>
    <row r="295" spans="50:56" x14ac:dyDescent="0.25">
      <c r="AX295" s="5"/>
      <c r="AY295" s="5"/>
      <c r="AZ295" s="5"/>
      <c r="BA295" s="5"/>
      <c r="BB295" s="5"/>
      <c r="BC295" s="6"/>
      <c r="BD295" s="45"/>
    </row>
    <row r="296" spans="50:56" x14ac:dyDescent="0.25">
      <c r="AX296" s="5"/>
      <c r="AY296" s="5"/>
      <c r="AZ296" s="5"/>
      <c r="BA296" s="5"/>
      <c r="BB296" s="5"/>
      <c r="BC296" s="6"/>
      <c r="BD296" s="45"/>
    </row>
    <row r="297" spans="50:56" x14ac:dyDescent="0.25">
      <c r="AX297" s="5"/>
      <c r="AY297" s="5"/>
      <c r="AZ297" s="5"/>
      <c r="BA297" s="5"/>
      <c r="BB297" s="5"/>
      <c r="BC297" s="6"/>
      <c r="BD297" s="45"/>
    </row>
    <row r="298" spans="50:56" x14ac:dyDescent="0.25">
      <c r="AX298" s="5"/>
      <c r="AY298" s="5"/>
      <c r="AZ298" s="5"/>
      <c r="BA298" s="5"/>
      <c r="BB298" s="5"/>
      <c r="BC298" s="6"/>
      <c r="BD298" s="45"/>
    </row>
    <row r="299" spans="50:56" x14ac:dyDescent="0.25">
      <c r="AX299" s="5"/>
      <c r="AY299" s="5"/>
      <c r="AZ299" s="5"/>
      <c r="BA299" s="5"/>
      <c r="BB299" s="5"/>
      <c r="BC299" s="6"/>
      <c r="BD299" s="45"/>
    </row>
    <row r="300" spans="50:56" x14ac:dyDescent="0.25">
      <c r="AX300" s="5"/>
      <c r="AY300" s="5"/>
      <c r="AZ300" s="5"/>
      <c r="BA300" s="5"/>
      <c r="BB300" s="5"/>
      <c r="BC300" s="6"/>
      <c r="BD300" s="45"/>
    </row>
  </sheetData>
  <mergeCells count="153">
    <mergeCell ref="BD291:BD292"/>
    <mergeCell ref="BD293:BD294"/>
    <mergeCell ref="BD295:BD296"/>
    <mergeCell ref="BD297:BD298"/>
    <mergeCell ref="BD299:BD300"/>
    <mergeCell ref="BD279:BD280"/>
    <mergeCell ref="BD281:BD282"/>
    <mergeCell ref="BD283:BD284"/>
    <mergeCell ref="BD285:BD286"/>
    <mergeCell ref="BD287:BD288"/>
    <mergeCell ref="BD289:BD290"/>
    <mergeCell ref="BD264:BD265"/>
    <mergeCell ref="BD266:BD267"/>
    <mergeCell ref="BD268:BD269"/>
    <mergeCell ref="BD270:BD271"/>
    <mergeCell ref="BD272:BD273"/>
    <mergeCell ref="BD274:BD275"/>
    <mergeCell ref="BD249:BD250"/>
    <mergeCell ref="BD254:BD255"/>
    <mergeCell ref="BD256:BD257"/>
    <mergeCell ref="BD258:BD259"/>
    <mergeCell ref="BD260:BD261"/>
    <mergeCell ref="BD262:BD263"/>
    <mergeCell ref="BD237:BD238"/>
    <mergeCell ref="BD239:BD240"/>
    <mergeCell ref="BD241:BD242"/>
    <mergeCell ref="BD243:BD244"/>
    <mergeCell ref="BD245:BD246"/>
    <mergeCell ref="BD247:BD248"/>
    <mergeCell ref="BD222:BD223"/>
    <mergeCell ref="BD224:BD225"/>
    <mergeCell ref="BD229:BD230"/>
    <mergeCell ref="BD231:BD232"/>
    <mergeCell ref="BD233:BD234"/>
    <mergeCell ref="BD235:BD236"/>
    <mergeCell ref="BD210:BD211"/>
    <mergeCell ref="BD212:BD213"/>
    <mergeCell ref="BD214:BD215"/>
    <mergeCell ref="BD216:BD217"/>
    <mergeCell ref="BD218:BD219"/>
    <mergeCell ref="BD220:BD221"/>
    <mergeCell ref="BD195:BD196"/>
    <mergeCell ref="BD197:BD198"/>
    <mergeCell ref="BD199:BD200"/>
    <mergeCell ref="BD204:BD205"/>
    <mergeCell ref="BD206:BD207"/>
    <mergeCell ref="BD208:BD209"/>
    <mergeCell ref="BD183:BD184"/>
    <mergeCell ref="BD185:BD186"/>
    <mergeCell ref="BD187:BD188"/>
    <mergeCell ref="BD189:BD190"/>
    <mergeCell ref="BD191:BD192"/>
    <mergeCell ref="BD193:BD194"/>
    <mergeCell ref="BD168:BD169"/>
    <mergeCell ref="BD170:BD171"/>
    <mergeCell ref="BD172:BD173"/>
    <mergeCell ref="BD174:BD175"/>
    <mergeCell ref="BD179:BD180"/>
    <mergeCell ref="BD181:BD182"/>
    <mergeCell ref="BD156:BD157"/>
    <mergeCell ref="BD158:BD159"/>
    <mergeCell ref="BD160:BD161"/>
    <mergeCell ref="BD162:BD163"/>
    <mergeCell ref="BD164:BD165"/>
    <mergeCell ref="BD166:BD167"/>
    <mergeCell ref="BD141:BD142"/>
    <mergeCell ref="BD143:BD144"/>
    <mergeCell ref="BD145:BD146"/>
    <mergeCell ref="BD147:BD148"/>
    <mergeCell ref="BD149:BD150"/>
    <mergeCell ref="BD154:BD155"/>
    <mergeCell ref="BD129:BD130"/>
    <mergeCell ref="BD131:BD132"/>
    <mergeCell ref="BD133:BD134"/>
    <mergeCell ref="BD135:BD136"/>
    <mergeCell ref="BD137:BD138"/>
    <mergeCell ref="BD139:BD140"/>
    <mergeCell ref="BD114:BD115"/>
    <mergeCell ref="BD116:BD117"/>
    <mergeCell ref="BD118:BD119"/>
    <mergeCell ref="BD120:BD121"/>
    <mergeCell ref="BD122:BD123"/>
    <mergeCell ref="BD124:BD125"/>
    <mergeCell ref="BD99:BD100"/>
    <mergeCell ref="BD104:BD105"/>
    <mergeCell ref="BD106:BD107"/>
    <mergeCell ref="BD108:BD109"/>
    <mergeCell ref="BD110:BD111"/>
    <mergeCell ref="BD112:BD113"/>
    <mergeCell ref="BD87:BD88"/>
    <mergeCell ref="BD89:BD90"/>
    <mergeCell ref="BD91:BD92"/>
    <mergeCell ref="BD93:BD94"/>
    <mergeCell ref="BD95:BD96"/>
    <mergeCell ref="BD97:BD98"/>
    <mergeCell ref="BD72:BD73"/>
    <mergeCell ref="BD74:BD75"/>
    <mergeCell ref="BD79:BD80"/>
    <mergeCell ref="BD81:BD82"/>
    <mergeCell ref="BD83:BD84"/>
    <mergeCell ref="BD85:BD86"/>
    <mergeCell ref="BD60:BD61"/>
    <mergeCell ref="BD62:BD63"/>
    <mergeCell ref="BD64:BD65"/>
    <mergeCell ref="BD66:BD67"/>
    <mergeCell ref="BD68:BD69"/>
    <mergeCell ref="BD70:BD71"/>
    <mergeCell ref="BD45:BD46"/>
    <mergeCell ref="BD47:BD48"/>
    <mergeCell ref="BD49:BD50"/>
    <mergeCell ref="BD54:BD55"/>
    <mergeCell ref="BD56:BD57"/>
    <mergeCell ref="BD58:BD59"/>
    <mergeCell ref="BD33:BD34"/>
    <mergeCell ref="BD35:BD36"/>
    <mergeCell ref="BD37:BD38"/>
    <mergeCell ref="BD39:BD40"/>
    <mergeCell ref="BD41:BD42"/>
    <mergeCell ref="BD43:BD44"/>
    <mergeCell ref="BD12:BD13"/>
    <mergeCell ref="BD14:BD15"/>
    <mergeCell ref="BD16:BD17"/>
    <mergeCell ref="BD18:BD19"/>
    <mergeCell ref="BD29:BD30"/>
    <mergeCell ref="BD31:BD32"/>
    <mergeCell ref="BD6:BD7"/>
    <mergeCell ref="BD8:BD9"/>
    <mergeCell ref="BD10:BD11"/>
    <mergeCell ref="BD4:BD5"/>
    <mergeCell ref="AA4:AA5"/>
    <mergeCell ref="AE4:AE5"/>
    <mergeCell ref="AI4:AI5"/>
    <mergeCell ref="AM4:AM5"/>
    <mergeCell ref="AQ4:AQ5"/>
    <mergeCell ref="AU4:AU5"/>
    <mergeCell ref="C4:C5"/>
    <mergeCell ref="G4:G5"/>
    <mergeCell ref="K4:K5"/>
    <mergeCell ref="O4:O5"/>
    <mergeCell ref="S4:S5"/>
    <mergeCell ref="W4:W5"/>
    <mergeCell ref="AA2:AA3"/>
    <mergeCell ref="AE2:AE3"/>
    <mergeCell ref="AI2:AI3"/>
    <mergeCell ref="AM2:AM3"/>
    <mergeCell ref="AQ2:AQ3"/>
    <mergeCell ref="AU2:AU3"/>
    <mergeCell ref="C2:C3"/>
    <mergeCell ref="G2:G3"/>
    <mergeCell ref="K2:K3"/>
    <mergeCell ref="O2:O3"/>
    <mergeCell ref="S2:S3"/>
    <mergeCell ref="W2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Vi_1</vt:lpstr>
      <vt:lpstr>Vi_2</vt:lpstr>
      <vt:lpstr>Vi_3</vt:lpstr>
      <vt:lpstr>Vi_4</vt:lpstr>
      <vt:lpstr>Vi_5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TOSHIBA</cp:lastModifiedBy>
  <dcterms:created xsi:type="dcterms:W3CDTF">2021-07-21T09:38:30Z</dcterms:created>
  <dcterms:modified xsi:type="dcterms:W3CDTF">2021-07-29T03:17:19Z</dcterms:modified>
</cp:coreProperties>
</file>