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Project\RekomendasiBeasiswa\Data\ManualPerhitungan\"/>
    </mc:Choice>
  </mc:AlternateContent>
  <xr:revisionPtr revIDLastSave="0" documentId="13_ncr:1_{F68AF0A0-E168-4036-B226-7E59E89B29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v1" sheetId="2" r:id="rId2"/>
  </sheets>
  <definedNames>
    <definedName name="_xlnm._FilterDatabase" localSheetId="0" hidden="1">Sheet1!$A$103:$N$109</definedName>
    <definedName name="_xlnm._FilterDatabase" localSheetId="1" hidden="1">'v1'!$A$1:$B$1</definedName>
  </definedNames>
  <calcPr calcId="181029"/>
</workbook>
</file>

<file path=xl/calcChain.xml><?xml version="1.0" encoding="utf-8"?>
<calcChain xmlns="http://schemas.openxmlformats.org/spreadsheetml/2006/main">
  <c r="T203" i="1" l="1"/>
  <c r="T202" i="1"/>
  <c r="T201" i="1"/>
  <c r="U200" i="1"/>
  <c r="T197" i="1"/>
  <c r="S194" i="1"/>
  <c r="S184" i="1"/>
  <c r="S183" i="1"/>
  <c r="S182" i="1"/>
  <c r="T181" i="1"/>
  <c r="T179" i="1"/>
  <c r="U178" i="1"/>
  <c r="U176" i="1"/>
  <c r="S172" i="1"/>
  <c r="S170" i="1"/>
  <c r="T169" i="1"/>
  <c r="T167" i="1"/>
  <c r="U166" i="1"/>
  <c r="U164" i="1"/>
  <c r="U161" i="1"/>
  <c r="S157" i="1"/>
  <c r="S155" i="1"/>
  <c r="S203" i="1"/>
  <c r="S202" i="1"/>
  <c r="S201" i="1"/>
  <c r="T200" i="1"/>
  <c r="S197" i="1"/>
  <c r="U193" i="1"/>
  <c r="U192" i="1"/>
  <c r="U191" i="1"/>
  <c r="U190" i="1"/>
  <c r="S181" i="1"/>
  <c r="S179" i="1"/>
  <c r="T178" i="1"/>
  <c r="T176" i="1"/>
  <c r="U175" i="1"/>
  <c r="U173" i="1"/>
  <c r="S169" i="1"/>
  <c r="S167" i="1"/>
  <c r="T166" i="1"/>
  <c r="T164" i="1"/>
  <c r="U163" i="1"/>
  <c r="T161" i="1"/>
  <c r="U160" i="1"/>
  <c r="U158" i="1"/>
  <c r="S200" i="1"/>
  <c r="U194" i="1"/>
  <c r="T193" i="1"/>
  <c r="T192" i="1"/>
  <c r="T191" i="1"/>
  <c r="T190" i="1"/>
  <c r="U184" i="1"/>
  <c r="U183" i="1"/>
  <c r="U182" i="1"/>
  <c r="S178" i="1"/>
  <c r="S176" i="1"/>
  <c r="T175" i="1"/>
  <c r="T173" i="1"/>
  <c r="U172" i="1"/>
  <c r="U170" i="1"/>
  <c r="S166" i="1"/>
  <c r="S164" i="1"/>
  <c r="T163" i="1"/>
  <c r="S161" i="1"/>
  <c r="T160" i="1"/>
  <c r="T158" i="1"/>
  <c r="U157" i="1"/>
  <c r="U155" i="1"/>
  <c r="U203" i="1"/>
  <c r="S193" i="1"/>
  <c r="T183" i="1"/>
  <c r="S173" i="1"/>
  <c r="U167" i="1"/>
  <c r="S163" i="1"/>
  <c r="T157" i="1"/>
  <c r="T170" i="1"/>
  <c r="S190" i="1"/>
  <c r="U179" i="1"/>
  <c r="U169" i="1"/>
  <c r="S158" i="1"/>
  <c r="U202" i="1"/>
  <c r="U197" i="1"/>
  <c r="S192" i="1"/>
  <c r="T182" i="1"/>
  <c r="T172" i="1"/>
  <c r="T155" i="1"/>
  <c r="U201" i="1"/>
  <c r="S191" i="1"/>
  <c r="U181" i="1"/>
  <c r="S160" i="1"/>
  <c r="T194" i="1"/>
  <c r="T184" i="1"/>
  <c r="S175" i="1"/>
  <c r="S92" i="1"/>
  <c r="S91" i="1"/>
  <c r="S90" i="1"/>
  <c r="S89" i="1"/>
  <c r="S88" i="1"/>
  <c r="U151" i="1"/>
  <c r="U150" i="1"/>
  <c r="U146" i="1"/>
  <c r="U145" i="1"/>
  <c r="S141" i="1"/>
  <c r="S140" i="1"/>
  <c r="S138" i="1"/>
  <c r="U134" i="1"/>
  <c r="U128" i="1"/>
  <c r="S124" i="1"/>
  <c r="S122" i="1"/>
  <c r="T121" i="1"/>
  <c r="T119" i="1"/>
  <c r="U118" i="1"/>
  <c r="U116" i="1"/>
  <c r="S112" i="1"/>
  <c r="S109" i="1"/>
  <c r="S107" i="1"/>
  <c r="T106" i="1"/>
  <c r="T104" i="1"/>
  <c r="U124" i="1"/>
  <c r="S118" i="1"/>
  <c r="T115" i="1"/>
  <c r="T110" i="1"/>
  <c r="U107" i="1"/>
  <c r="S149" i="1"/>
  <c r="T140" i="1"/>
  <c r="T138" i="1"/>
  <c r="S135" i="1"/>
  <c r="S125" i="1"/>
  <c r="T122" i="1"/>
  <c r="U119" i="1"/>
  <c r="S115" i="1"/>
  <c r="T112" i="1"/>
  <c r="T109" i="1"/>
  <c r="U106" i="1"/>
  <c r="T151" i="1"/>
  <c r="T150" i="1"/>
  <c r="U149" i="1"/>
  <c r="T146" i="1"/>
  <c r="T145" i="1"/>
  <c r="U136" i="1"/>
  <c r="U135" i="1"/>
  <c r="T134" i="1"/>
  <c r="T128" i="1"/>
  <c r="U127" i="1"/>
  <c r="U125" i="1"/>
  <c r="S121" i="1"/>
  <c r="S119" i="1"/>
  <c r="T118" i="1"/>
  <c r="T116" i="1"/>
  <c r="U115" i="1"/>
  <c r="U113" i="1"/>
  <c r="U110" i="1"/>
  <c r="S106" i="1"/>
  <c r="S104" i="1"/>
  <c r="S151" i="1"/>
  <c r="S150" i="1"/>
  <c r="T149" i="1"/>
  <c r="S146" i="1"/>
  <c r="S145" i="1"/>
  <c r="U141" i="1"/>
  <c r="U140" i="1"/>
  <c r="U138" i="1"/>
  <c r="T136" i="1"/>
  <c r="T135" i="1"/>
  <c r="S134" i="1"/>
  <c r="S128" i="1"/>
  <c r="T127" i="1"/>
  <c r="T125" i="1"/>
  <c r="U122" i="1"/>
  <c r="S116" i="1"/>
  <c r="T113" i="1"/>
  <c r="U112" i="1"/>
  <c r="U109" i="1"/>
  <c r="T141" i="1"/>
  <c r="S136" i="1"/>
  <c r="S127" i="1"/>
  <c r="T124" i="1"/>
  <c r="U121" i="1"/>
  <c r="S113" i="1"/>
  <c r="S110" i="1"/>
  <c r="T107" i="1"/>
  <c r="U104" i="1"/>
  <c r="U101" i="1"/>
  <c r="U100" i="1"/>
  <c r="U99" i="1"/>
  <c r="U96" i="1"/>
  <c r="U95" i="1"/>
  <c r="T92" i="1"/>
  <c r="T82" i="1"/>
  <c r="T81" i="1"/>
  <c r="T80" i="1"/>
  <c r="U79" i="1"/>
  <c r="U77" i="1"/>
  <c r="S73" i="1"/>
  <c r="S71" i="1"/>
  <c r="T70" i="1"/>
  <c r="T68" i="1"/>
  <c r="U67" i="1"/>
  <c r="U65" i="1"/>
  <c r="S61" i="1"/>
  <c r="S58" i="1"/>
  <c r="S56" i="1"/>
  <c r="T55" i="1"/>
  <c r="T53" i="1"/>
  <c r="U62" i="1"/>
  <c r="U59" i="1"/>
  <c r="S55" i="1"/>
  <c r="S53" i="1"/>
  <c r="S101" i="1"/>
  <c r="S100" i="1"/>
  <c r="S99" i="1"/>
  <c r="T98" i="1"/>
  <c r="S96" i="1"/>
  <c r="S95" i="1"/>
  <c r="U91" i="1"/>
  <c r="U90" i="1"/>
  <c r="U88" i="1"/>
  <c r="S79" i="1"/>
  <c r="T76" i="1"/>
  <c r="U73" i="1"/>
  <c r="S67" i="1"/>
  <c r="T64" i="1"/>
  <c r="T62" i="1"/>
  <c r="T59" i="1"/>
  <c r="U58" i="1"/>
  <c r="U56" i="1"/>
  <c r="S98" i="1"/>
  <c r="U92" i="1"/>
  <c r="T91" i="1"/>
  <c r="T90" i="1"/>
  <c r="T89" i="1"/>
  <c r="T88" i="1"/>
  <c r="U82" i="1"/>
  <c r="U81" i="1"/>
  <c r="U80" i="1"/>
  <c r="S76" i="1"/>
  <c r="S74" i="1"/>
  <c r="T73" i="1"/>
  <c r="U70" i="1"/>
  <c r="U68" i="1"/>
  <c r="S64" i="1"/>
  <c r="T61" i="1"/>
  <c r="T58" i="1"/>
  <c r="T56" i="1"/>
  <c r="U53" i="1"/>
  <c r="T101" i="1"/>
  <c r="T100" i="1"/>
  <c r="T99" i="1"/>
  <c r="U98" i="1"/>
  <c r="T96" i="1"/>
  <c r="T95" i="1"/>
  <c r="S82" i="1"/>
  <c r="S81" i="1"/>
  <c r="S80" i="1"/>
  <c r="T79" i="1"/>
  <c r="T77" i="1"/>
  <c r="U76" i="1"/>
  <c r="U74" i="1"/>
  <c r="S70" i="1"/>
  <c r="S68" i="1"/>
  <c r="T67" i="1"/>
  <c r="T65" i="1"/>
  <c r="U64" i="1"/>
  <c r="U89" i="1"/>
  <c r="S77" i="1"/>
  <c r="T74" i="1"/>
  <c r="U71" i="1"/>
  <c r="S65" i="1"/>
  <c r="U61" i="1"/>
  <c r="T71" i="1"/>
  <c r="S62" i="1"/>
  <c r="S59" i="1"/>
  <c r="U55" i="1"/>
  <c r="U50" i="1"/>
  <c r="U49" i="1"/>
  <c r="U48" i="1"/>
  <c r="U47" i="1"/>
  <c r="T50" i="1"/>
  <c r="T49" i="1"/>
  <c r="T48" i="1"/>
  <c r="T47" i="1"/>
  <c r="S50" i="1"/>
  <c r="S49" i="1"/>
  <c r="S48" i="1"/>
  <c r="S47" i="1"/>
  <c r="U45" i="1"/>
  <c r="U44" i="1"/>
  <c r="U43" i="1"/>
  <c r="T45" i="1"/>
  <c r="T44" i="1"/>
  <c r="T43" i="1"/>
  <c r="S45" i="1"/>
  <c r="S44" i="1"/>
  <c r="S43" i="1"/>
  <c r="U37" i="1"/>
  <c r="U41" i="1"/>
  <c r="U40" i="1"/>
  <c r="U39" i="1"/>
  <c r="U38" i="1"/>
  <c r="U36" i="1"/>
  <c r="T36" i="1"/>
  <c r="T41" i="1"/>
  <c r="T40" i="1"/>
  <c r="T39" i="1"/>
  <c r="T38" i="1"/>
  <c r="T37" i="1"/>
  <c r="S41" i="1"/>
  <c r="S40" i="1"/>
  <c r="S39" i="1"/>
  <c r="S38" i="1"/>
  <c r="S37" i="1"/>
  <c r="S36" i="1"/>
  <c r="U34" i="1"/>
  <c r="U33" i="1"/>
  <c r="U32" i="1"/>
  <c r="U31" i="1"/>
  <c r="U30" i="1"/>
  <c r="U29" i="1"/>
  <c r="T34" i="1"/>
  <c r="T33" i="1"/>
  <c r="T32" i="1"/>
  <c r="T31" i="1"/>
  <c r="T30" i="1"/>
  <c r="T29" i="1"/>
  <c r="S34" i="1"/>
  <c r="S33" i="1"/>
  <c r="S32" i="1"/>
  <c r="S31" i="1"/>
  <c r="S30" i="1"/>
  <c r="S29" i="1"/>
  <c r="U28" i="1"/>
  <c r="T28" i="1"/>
  <c r="S28" i="1"/>
  <c r="U26" i="1"/>
  <c r="T26" i="1"/>
  <c r="U25" i="1"/>
  <c r="T25" i="1"/>
  <c r="S26" i="1"/>
  <c r="S25" i="1"/>
  <c r="U23" i="1"/>
  <c r="T23" i="1"/>
  <c r="U22" i="1"/>
  <c r="T22" i="1"/>
  <c r="S23" i="1"/>
  <c r="S22" i="1"/>
  <c r="U20" i="1"/>
  <c r="T20" i="1"/>
  <c r="U19" i="1"/>
  <c r="T19" i="1"/>
  <c r="S20" i="1"/>
  <c r="S19" i="1"/>
  <c r="U17" i="1"/>
  <c r="T17" i="1"/>
  <c r="U16" i="1"/>
  <c r="T16" i="1"/>
  <c r="S17" i="1"/>
  <c r="S16" i="1"/>
  <c r="U14" i="1"/>
  <c r="T14" i="1"/>
  <c r="U13" i="1"/>
  <c r="T13" i="1"/>
  <c r="S14" i="1"/>
  <c r="S13" i="1"/>
  <c r="U11" i="1"/>
  <c r="T11" i="1"/>
  <c r="U10" i="1"/>
  <c r="T10" i="1"/>
  <c r="S11" i="1"/>
  <c r="S10" i="1"/>
  <c r="U8" i="1"/>
  <c r="T8" i="1"/>
  <c r="U7" i="1"/>
  <c r="T7" i="1"/>
  <c r="S8" i="1"/>
  <c r="S7" i="1"/>
  <c r="S4" i="1"/>
  <c r="S5" i="1"/>
  <c r="U5" i="1"/>
  <c r="T5" i="1"/>
  <c r="U4" i="1"/>
  <c r="T4" i="1"/>
  <c r="T2" i="1"/>
  <c r="V155" i="1" l="1"/>
  <c r="V172" i="1"/>
  <c r="V157" i="1"/>
  <c r="V183" i="1"/>
  <c r="V175" i="1"/>
  <c r="V164" i="1"/>
  <c r="V178" i="1"/>
  <c r="V167" i="1"/>
  <c r="V169" i="1"/>
  <c r="V197" i="1"/>
  <c r="V202" i="1"/>
  <c r="V150" i="1"/>
  <c r="V146" i="1"/>
  <c r="V135" i="1"/>
  <c r="V90" i="1"/>
  <c r="V124" i="1"/>
  <c r="V113" i="1"/>
  <c r="V127" i="1"/>
  <c r="V116" i="1"/>
  <c r="V118" i="1"/>
  <c r="V109" i="1"/>
  <c r="V104" i="1"/>
  <c r="V106" i="1"/>
  <c r="V121" i="1"/>
  <c r="V65" i="1"/>
  <c r="V67" i="1"/>
  <c r="V79" i="1"/>
  <c r="V95" i="1"/>
  <c r="V100" i="1"/>
  <c r="V58" i="1"/>
  <c r="V73" i="1"/>
  <c r="V88" i="1"/>
  <c r="V62" i="1"/>
  <c r="V64" i="1"/>
  <c r="V76" i="1"/>
  <c r="V98" i="1"/>
  <c r="V53" i="1"/>
  <c r="V55" i="1"/>
  <c r="V70" i="1"/>
  <c r="V80" i="1"/>
  <c r="V81" i="1"/>
  <c r="V33" i="1"/>
  <c r="V30" i="1"/>
  <c r="V49" i="1"/>
  <c r="V39" i="1"/>
  <c r="V38" i="1"/>
  <c r="V47" i="1"/>
  <c r="V48" i="1"/>
  <c r="V44" i="1"/>
  <c r="V37" i="1"/>
  <c r="V28" i="1"/>
  <c r="V29" i="1"/>
  <c r="V25" i="1"/>
  <c r="V26" i="1"/>
  <c r="V23" i="1"/>
  <c r="V22" i="1"/>
  <c r="V19" i="1"/>
  <c r="V20" i="1"/>
  <c r="V17" i="1"/>
  <c r="V16" i="1"/>
  <c r="V13" i="1"/>
  <c r="V14" i="1"/>
  <c r="V10" i="1"/>
  <c r="V11" i="1"/>
  <c r="V7" i="1"/>
  <c r="AB2" i="1"/>
  <c r="AC11" i="1" s="1"/>
  <c r="H2" i="2"/>
  <c r="J2" i="2"/>
  <c r="I2" i="2"/>
  <c r="C8" i="2"/>
  <c r="C2" i="2"/>
  <c r="C13" i="2"/>
  <c r="U2" i="1"/>
  <c r="S2" i="1"/>
  <c r="J9" i="2"/>
  <c r="J8" i="2"/>
  <c r="J7" i="2"/>
  <c r="J6" i="2"/>
  <c r="I9" i="2"/>
  <c r="I8" i="2"/>
  <c r="I7" i="2"/>
  <c r="I6" i="2"/>
  <c r="H9" i="2"/>
  <c r="H8" i="2"/>
  <c r="H7" i="2"/>
  <c r="H6" i="2"/>
  <c r="H5" i="2"/>
  <c r="J5" i="2"/>
  <c r="J4" i="2"/>
  <c r="I5" i="2"/>
  <c r="I4" i="2"/>
  <c r="H4" i="2"/>
  <c r="W189" i="1" l="1"/>
  <c r="W172" i="1"/>
  <c r="W157" i="1"/>
  <c r="W181" i="1"/>
  <c r="W169" i="1"/>
  <c r="W200" i="1"/>
  <c r="W196" i="1"/>
  <c r="W178" i="1"/>
  <c r="W166" i="1"/>
  <c r="W175" i="1"/>
  <c r="W160" i="1"/>
  <c r="W163" i="1"/>
  <c r="W98" i="1"/>
  <c r="W76" i="1"/>
  <c r="W64" i="1"/>
  <c r="W94" i="1"/>
  <c r="W73" i="1"/>
  <c r="W61" i="1"/>
  <c r="W87" i="1"/>
  <c r="W70" i="1"/>
  <c r="W58" i="1"/>
  <c r="W79" i="1"/>
  <c r="W67" i="1"/>
  <c r="W55" i="1"/>
  <c r="W124" i="1"/>
  <c r="W112" i="1"/>
  <c r="W109" i="1"/>
  <c r="W118" i="1"/>
  <c r="W127" i="1"/>
  <c r="W121" i="1"/>
  <c r="W106" i="1"/>
  <c r="W130" i="1"/>
  <c r="W149" i="1"/>
  <c r="W145" i="1"/>
  <c r="W115" i="1"/>
  <c r="AC3" i="1"/>
  <c r="AE3" i="1" s="1"/>
  <c r="K9" i="2"/>
  <c r="K8" i="2"/>
  <c r="K7" i="2"/>
  <c r="K6" i="2"/>
  <c r="K4" i="2"/>
  <c r="K5" i="2"/>
  <c r="K2" i="2"/>
  <c r="L6" i="2" l="1"/>
  <c r="L8" i="2"/>
  <c r="L4" i="2"/>
  <c r="AE11" i="1" l="1"/>
  <c r="V5" i="1"/>
  <c r="V4" i="1" l="1"/>
  <c r="V2" i="1"/>
  <c r="W36" i="1" l="1"/>
  <c r="W138" i="1"/>
  <c r="W43" i="1"/>
  <c r="W47" i="1"/>
  <c r="W28" i="1"/>
  <c r="W22" i="1"/>
  <c r="W25" i="1"/>
  <c r="W16" i="1"/>
  <c r="W19" i="1"/>
  <c r="W10" i="1"/>
  <c r="W13" i="1"/>
  <c r="W4" i="1"/>
  <c r="W7" i="1"/>
</calcChain>
</file>

<file path=xl/sharedStrings.xml><?xml version="1.0" encoding="utf-8"?>
<sst xmlns="http://schemas.openxmlformats.org/spreadsheetml/2006/main" count="263" uniqueCount="47">
  <si>
    <t>NR1</t>
  </si>
  <si>
    <t>NR2</t>
  </si>
  <si>
    <t>NR3</t>
  </si>
  <si>
    <t>NR4</t>
  </si>
  <si>
    <t>NR5</t>
  </si>
  <si>
    <t>NR6</t>
  </si>
  <si>
    <t>NR7</t>
  </si>
  <si>
    <t>IP</t>
  </si>
  <si>
    <t>Penghasilan Orang Tua</t>
  </si>
  <si>
    <t>Tanggungan Orang Tua</t>
  </si>
  <si>
    <t>Tahun Masuk</t>
  </si>
  <si>
    <t>Usia</t>
  </si>
  <si>
    <t>Decision</t>
  </si>
  <si>
    <t>Iya</t>
  </si>
  <si>
    <t>Tidak</t>
  </si>
  <si>
    <t>Node</t>
  </si>
  <si>
    <t>Jumlah</t>
  </si>
  <si>
    <t>Yes</t>
  </si>
  <si>
    <t>No</t>
  </si>
  <si>
    <t>Entropy</t>
  </si>
  <si>
    <t>Gain</t>
  </si>
  <si>
    <t>Total</t>
  </si>
  <si>
    <t>Penghasilan Ortu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</si>
  <si>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</si>
  <si>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</si>
  <si>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</si>
  <si>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</si>
  <si>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</si>
  <si>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</si>
  <si>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</si>
  <si>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</si>
  <si>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</si>
  <si>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</si>
  <si>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</si>
  <si>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</si>
  <si>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Rata-rata v</t>
  </si>
  <si>
    <t>Rasio Gain</t>
  </si>
  <si>
    <t>Opsi 1</t>
  </si>
  <si>
    <t>Opsi 2</t>
  </si>
  <si>
    <t>&lt;=1</t>
  </si>
  <si>
    <t>&gt;1</t>
  </si>
  <si>
    <t>&lt;=3</t>
  </si>
  <si>
    <t>&gt;3</t>
  </si>
  <si>
    <t>&lt;=5</t>
  </si>
  <si>
    <t>&gt;5</t>
  </si>
  <si>
    <t>A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</si>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</sst>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164" fontId="3" fillId="0" borderId="0" xfId="0" applyNumberFormat="1" applyFont="1" applyAlignment="1">
      <alignment horizontal="center" vertical="center"/>
    </xf>
    <xf numFmtId="0" fontId="1" fillId="0" borderId="4" xfId="0" applyFont="1" applyBorder="1" applyAlignment="1">
      <alignment horizontal="center" vertical="top"/>
    </xf>
    <xf numFmtId="0" fontId="0" fillId="0" borderId="0" xfId="0" applyBorder="1"/>
    <xf numFmtId="0" fontId="0" fillId="0" borderId="5" xfId="0" applyBorder="1"/>
    <xf numFmtId="0" fontId="1" fillId="0" borderId="6" xfId="0" applyFont="1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3" fillId="4" borderId="0" xfId="0" applyFont="1" applyFill="1"/>
    <xf numFmtId="164" fontId="3" fillId="4" borderId="0" xfId="0" applyNumberFormat="1" applyFont="1" applyFill="1"/>
    <xf numFmtId="0" fontId="0" fillId="4" borderId="0" xfId="0" applyFill="1"/>
    <xf numFmtId="0" fontId="1" fillId="4" borderId="0" xfId="0" applyFont="1" applyFill="1"/>
    <xf numFmtId="0" fontId="3" fillId="2" borderId="0" xfId="0" applyFont="1" applyFill="1"/>
    <xf numFmtId="0" fontId="0" fillId="0" borderId="0" xfId="0" applyFont="1" applyFill="1"/>
    <xf numFmtId="0" fontId="3" fillId="0" borderId="0" xfId="0" applyFont="1" applyFill="1"/>
    <xf numFmtId="164" fontId="3" fillId="0" borderId="0" xfId="0" applyNumberFormat="1" applyFont="1" applyFill="1"/>
    <xf numFmtId="164" fontId="3" fillId="0" borderId="0" xfId="0" applyNumberFormat="1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0" borderId="9" xfId="0" applyNumberFormat="1" applyBorder="1" applyAlignment="1">
      <alignment horizontal="center" vertical="center"/>
    </xf>
    <xf numFmtId="164" fontId="3" fillId="4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 applyBorder="1"/>
    <xf numFmtId="0" fontId="4" fillId="0" borderId="7" xfId="0" applyFont="1" applyBorder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5" fillId="0" borderId="0" xfId="0" applyFont="1" applyBorder="1"/>
    <xf numFmtId="0" fontId="5" fillId="0" borderId="7" xfId="0" applyFont="1" applyBorder="1"/>
    <xf numFmtId="0" fontId="6" fillId="0" borderId="0" xfId="0" applyFont="1" applyFill="1"/>
    <xf numFmtId="0" fontId="7" fillId="0" borderId="0" xfId="0" applyFont="1" applyFill="1"/>
    <xf numFmtId="164" fontId="7" fillId="0" borderId="0" xfId="0" applyNumberFormat="1" applyFont="1" applyFill="1"/>
    <xf numFmtId="0" fontId="0" fillId="4" borderId="0" xfId="0" applyFont="1" applyFill="1"/>
    <xf numFmtId="164" fontId="3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4"/>
  <sheetViews>
    <sheetView tabSelected="1" topLeftCell="A58" workbookViewId="0">
      <selection activeCell="K3" sqref="K3"/>
    </sheetView>
  </sheetViews>
  <sheetFormatPr defaultRowHeight="15" x14ac:dyDescent="0.25"/>
  <cols>
    <col min="15" max="15" width="9.140625" style="39"/>
  </cols>
  <sheetData>
    <row r="1" spans="1:31" x14ac:dyDescent="0.25">
      <c r="A1" s="14"/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6" t="s">
        <v>12</v>
      </c>
      <c r="O1" s="39">
        <v>2</v>
      </c>
      <c r="P1" s="1" t="s">
        <v>15</v>
      </c>
      <c r="Q1" s="1"/>
      <c r="R1" s="1"/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Y1" s="21" t="s">
        <v>15</v>
      </c>
      <c r="Z1" s="21"/>
      <c r="AA1" s="21"/>
      <c r="AB1" s="21" t="s">
        <v>16</v>
      </c>
      <c r="AC1" s="21" t="s">
        <v>19</v>
      </c>
      <c r="AD1" s="21" t="s">
        <v>20</v>
      </c>
      <c r="AE1" s="21" t="s">
        <v>36</v>
      </c>
    </row>
    <row r="2" spans="1:31" x14ac:dyDescent="0.25">
      <c r="A2" s="8">
        <v>9</v>
      </c>
      <c r="B2" s="9">
        <v>1</v>
      </c>
      <c r="C2" s="9">
        <v>1</v>
      </c>
      <c r="D2" s="9">
        <v>0</v>
      </c>
      <c r="E2" s="9">
        <v>1</v>
      </c>
      <c r="F2" s="9">
        <v>1</v>
      </c>
      <c r="G2" s="9">
        <v>1</v>
      </c>
      <c r="H2" s="9">
        <v>1</v>
      </c>
      <c r="I2" s="9">
        <v>1</v>
      </c>
      <c r="J2" s="41">
        <v>0</v>
      </c>
      <c r="K2" s="41">
        <v>2</v>
      </c>
      <c r="L2" s="41">
        <v>2017</v>
      </c>
      <c r="M2" s="9">
        <v>21</v>
      </c>
      <c r="N2" s="10" t="s">
        <v>13</v>
      </c>
      <c r="O2" s="40">
        <v>17</v>
      </c>
      <c r="P2" s="2">
        <v>1</v>
      </c>
      <c r="Q2" s="3" t="s">
        <v>21</v>
      </c>
      <c r="R2" s="3"/>
      <c r="S2" s="3">
        <f ca="1">COUNTA(INDIRECT("A"&amp;O1):INDIRECT("A"&amp;O2))</f>
        <v>16</v>
      </c>
      <c r="T2" s="3">
        <f ca="1">COUNTIF(INDIRECT("N"&amp;O1):INDIRECT("N"&amp;O2),"Iya")</f>
        <v>8</v>
      </c>
      <c r="U2" s="3">
        <f ca="1">COUNTIF(INDIRECT("N"&amp;O1):INDIRECT("N"&amp;O2),"Tidak")</f>
        <v>8</v>
      </c>
      <c r="V2" s="4">
        <f ca="1">-(((T2/S2)*IMLOG2(T2/S2))+((U2/S2)*IMLOG2(U2/S2)))</f>
        <v>1</v>
      </c>
      <c r="W2" s="5"/>
      <c r="Y2" s="3">
        <v>1</v>
      </c>
      <c r="Z2" s="3" t="s">
        <v>21</v>
      </c>
      <c r="AA2" s="3"/>
      <c r="AB2" s="3">
        <f>COUNTA(A2:A17)</f>
        <v>16</v>
      </c>
      <c r="AC2" s="3"/>
      <c r="AD2" s="4">
        <v>0.375</v>
      </c>
      <c r="AE2" s="5"/>
    </row>
    <row r="3" spans="1:31" x14ac:dyDescent="0.25">
      <c r="A3" s="8">
        <v>18</v>
      </c>
      <c r="B3" s="9">
        <v>1</v>
      </c>
      <c r="C3" s="9">
        <v>1</v>
      </c>
      <c r="D3" s="9">
        <v>0</v>
      </c>
      <c r="E3" s="9">
        <v>0</v>
      </c>
      <c r="F3" s="9">
        <v>1</v>
      </c>
      <c r="G3" s="9">
        <v>1</v>
      </c>
      <c r="H3" s="9">
        <v>1</v>
      </c>
      <c r="I3" s="9">
        <v>1</v>
      </c>
      <c r="J3" s="41">
        <v>0</v>
      </c>
      <c r="K3" s="9">
        <v>2</v>
      </c>
      <c r="L3" s="37">
        <v>2018</v>
      </c>
      <c r="M3" s="9">
        <v>20</v>
      </c>
      <c r="N3" s="10" t="s">
        <v>14</v>
      </c>
      <c r="O3" s="39" t="s">
        <v>23</v>
      </c>
      <c r="P3" s="32">
        <v>0</v>
      </c>
      <c r="Q3" s="3" t="s">
        <v>0</v>
      </c>
      <c r="R3" s="3"/>
      <c r="S3" s="3"/>
      <c r="T3" s="3"/>
      <c r="U3" s="3"/>
      <c r="V3" s="4"/>
      <c r="W3" s="5"/>
      <c r="Y3" s="3" t="s">
        <v>37</v>
      </c>
      <c r="Z3" s="3" t="s">
        <v>22</v>
      </c>
      <c r="AA3" s="3"/>
      <c r="AB3" s="3"/>
      <c r="AC3" s="27">
        <f>-(((AB4/AB2)*IMLOG2(AB4/AB2)+((AB5/AB2)*IMLOG2(AB5/AB2))+((AB6/AB2)*IMLOG2(AB6/AB2))+((AB7/AB2)*IMLOG2(AB7/AB2))+((AB8/AB2)*IMLOG2(AB8/AB2))+((AB9/AB2)*IMLOG2(AB9/AB2))+((AB10/AB2)*IMLOG2(AB10/AB2))))</f>
        <v>2.7028195311147822</v>
      </c>
      <c r="AD3" s="3"/>
      <c r="AE3" s="27">
        <f>AD2/AC3</f>
        <v>0.1387440025806424</v>
      </c>
    </row>
    <row r="4" spans="1:31" x14ac:dyDescent="0.25">
      <c r="A4" s="8">
        <v>3</v>
      </c>
      <c r="B4" s="9">
        <v>1</v>
      </c>
      <c r="C4" s="9">
        <v>1</v>
      </c>
      <c r="D4" s="9">
        <v>0</v>
      </c>
      <c r="E4" s="9">
        <v>0</v>
      </c>
      <c r="F4" s="9">
        <v>1</v>
      </c>
      <c r="G4" s="9">
        <v>1</v>
      </c>
      <c r="H4" s="9">
        <v>1</v>
      </c>
      <c r="I4" s="9">
        <v>1</v>
      </c>
      <c r="J4" s="41">
        <v>1</v>
      </c>
      <c r="K4" s="41">
        <v>5</v>
      </c>
      <c r="L4" s="41">
        <v>2017</v>
      </c>
      <c r="M4" s="9">
        <v>20</v>
      </c>
      <c r="N4" s="10" t="s">
        <v>13</v>
      </c>
      <c r="P4" s="32"/>
      <c r="Q4" s="3"/>
      <c r="R4" s="3">
        <v>1</v>
      </c>
      <c r="S4" s="3">
        <f ca="1">COUNTIF(INDIRECT(O3&amp;O1):INDIRECT(O3&amp;O2),R4)</f>
        <v>12</v>
      </c>
      <c r="T4" s="3">
        <f ca="1">COUNTIFS(INDIRECT(O3&amp;O1):INDIRECT(O3&amp;O2),R4,INDIRECT("N"&amp;O1):INDIRECT("N"&amp;O2),"Iya")</f>
        <v>7</v>
      </c>
      <c r="U4" s="3">
        <f ca="1">COUNTIFS(INDIRECT(O3&amp;O1):INDIRECT(O3&amp;O2),R4,INDIRECT("N"&amp;O1):INDIRECT("N"&amp;O2),"Tidak")</f>
        <v>5</v>
      </c>
      <c r="V4" s="4">
        <f ca="1">-(((T4/S4)*IMLOG2(T4/S4))+((U4/S4)*IMLOG2(U4/S4)))</f>
        <v>0.97986875665115125</v>
      </c>
      <c r="W4" s="27">
        <f ca="1">V2-(((S4/S2)*V4)+((S5/S2)*V5))</f>
        <v>6.2278901396853326E-2</v>
      </c>
      <c r="Y4" s="3"/>
      <c r="Z4" s="3"/>
      <c r="AA4" s="3">
        <v>0</v>
      </c>
      <c r="AB4" s="23">
        <v>2</v>
      </c>
      <c r="AC4" s="27"/>
      <c r="AD4" s="3"/>
      <c r="AE4" s="27"/>
    </row>
    <row r="5" spans="1:31" x14ac:dyDescent="0.25">
      <c r="A5" s="8">
        <v>5</v>
      </c>
      <c r="B5" s="9">
        <v>1</v>
      </c>
      <c r="C5" s="9">
        <v>1</v>
      </c>
      <c r="D5" s="9">
        <v>0</v>
      </c>
      <c r="E5" s="9">
        <v>1</v>
      </c>
      <c r="F5" s="9">
        <v>1</v>
      </c>
      <c r="G5" s="9">
        <v>1</v>
      </c>
      <c r="H5" s="9">
        <v>0</v>
      </c>
      <c r="I5" s="9">
        <v>1</v>
      </c>
      <c r="J5" s="41">
        <v>1</v>
      </c>
      <c r="K5" s="41">
        <v>2</v>
      </c>
      <c r="L5" s="41">
        <v>2017</v>
      </c>
      <c r="M5" s="9">
        <v>21</v>
      </c>
      <c r="N5" s="10" t="s">
        <v>13</v>
      </c>
      <c r="P5" s="32"/>
      <c r="Q5" s="3"/>
      <c r="R5" s="3">
        <v>0</v>
      </c>
      <c r="S5" s="3">
        <f ca="1">COUNTIF(INDIRECT(O3&amp;O1):INDIRECT(O3&amp;O2),R5)</f>
        <v>4</v>
      </c>
      <c r="T5" s="3">
        <f ca="1">COUNTIFS(INDIRECT(O3&amp;O1):INDIRECT(O3&amp;O2),R5,INDIRECT("N"&amp;O1):INDIRECT("N"&amp;O2),"Iya")</f>
        <v>1</v>
      </c>
      <c r="U5" s="3">
        <f ca="1">COUNTIFS(INDIRECT(O3&amp;O1):INDIRECT(O3&amp;O2),R5,INDIRECT("N"&amp;O1):INDIRECT("N"&amp;O2),"Tidak")</f>
        <v>3</v>
      </c>
      <c r="V5" s="4">
        <f ca="1">-(((T5/S5)*IMLOG2(T5/S5))+((U5/S5)*IMLOG2(U5/S5)))</f>
        <v>0.81127812445913294</v>
      </c>
      <c r="W5" s="27"/>
      <c r="Y5" s="3"/>
      <c r="Z5" s="3"/>
      <c r="AA5" s="3">
        <v>1</v>
      </c>
      <c r="AB5" s="23">
        <v>3</v>
      </c>
      <c r="AC5" s="27"/>
      <c r="AD5" s="3"/>
      <c r="AE5" s="27"/>
    </row>
    <row r="6" spans="1:31" x14ac:dyDescent="0.25">
      <c r="A6" s="8">
        <v>19</v>
      </c>
      <c r="B6" s="9">
        <v>1</v>
      </c>
      <c r="C6" s="9">
        <v>1</v>
      </c>
      <c r="D6" s="9">
        <v>0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41">
        <v>1</v>
      </c>
      <c r="K6" s="9">
        <v>4</v>
      </c>
      <c r="L6" s="37">
        <v>2018</v>
      </c>
      <c r="M6" s="9">
        <v>18</v>
      </c>
      <c r="N6" s="10" t="s">
        <v>14</v>
      </c>
      <c r="O6" s="39" t="s">
        <v>24</v>
      </c>
      <c r="P6" s="32">
        <v>1</v>
      </c>
      <c r="Q6" s="3" t="s">
        <v>1</v>
      </c>
      <c r="R6" s="3"/>
      <c r="S6" s="3"/>
      <c r="T6" s="3"/>
      <c r="U6" s="3"/>
      <c r="V6" s="4"/>
      <c r="W6" s="5"/>
      <c r="Y6" s="3"/>
      <c r="Z6" s="3"/>
      <c r="AA6" s="3">
        <v>2</v>
      </c>
      <c r="AB6" s="23">
        <v>4</v>
      </c>
      <c r="AC6" s="27"/>
      <c r="AD6" s="3"/>
      <c r="AE6" s="27"/>
    </row>
    <row r="7" spans="1:31" x14ac:dyDescent="0.25">
      <c r="A7" s="8">
        <v>2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41">
        <v>2</v>
      </c>
      <c r="K7" s="41">
        <v>4</v>
      </c>
      <c r="L7" s="41">
        <v>2017</v>
      </c>
      <c r="M7" s="9">
        <v>20</v>
      </c>
      <c r="N7" s="10" t="s">
        <v>13</v>
      </c>
      <c r="P7" s="32"/>
      <c r="Q7" s="3"/>
      <c r="R7" s="3">
        <v>1</v>
      </c>
      <c r="S7" s="3">
        <f ca="1">COUNTIF(INDIRECT(O6&amp;O1):INDIRECT(O6&amp;O2),R7)</f>
        <v>13</v>
      </c>
      <c r="T7" s="3">
        <f ca="1">COUNTIFS(INDIRECT(O6&amp;O1):INDIRECT(O6&amp;O2),R7,INDIRECT("N"&amp;O1):INDIRECT("N"&amp;O2),"Iya")</f>
        <v>8</v>
      </c>
      <c r="U7" s="3">
        <f ca="1">COUNTIFS(INDIRECT(O6&amp;O1):INDIRECT(O6&amp;O2),R7,INDIRECT("N"&amp;O1):INDIRECT("N"&amp;O2),"Tidak")</f>
        <v>5</v>
      </c>
      <c r="V7" s="4">
        <f ca="1">-(((T7/S7)*IMLOG2(T7/S7))+((U7/S7)*IMLOG2(U7/S7)))</f>
        <v>0.96123660472287598</v>
      </c>
      <c r="W7" s="27">
        <f ca="1">V2-(((S7/S2)*V7)+((S8/S2)*V8))</f>
        <v>0.21899525866266323</v>
      </c>
      <c r="Y7" s="3"/>
      <c r="Z7" s="3"/>
      <c r="AA7" s="3">
        <v>3</v>
      </c>
      <c r="AB7" s="23">
        <v>1</v>
      </c>
      <c r="AC7" s="27"/>
      <c r="AD7" s="3"/>
      <c r="AE7" s="7"/>
    </row>
    <row r="8" spans="1:31" x14ac:dyDescent="0.25">
      <c r="A8" s="8">
        <v>4</v>
      </c>
      <c r="B8" s="9">
        <v>1</v>
      </c>
      <c r="C8" s="9">
        <v>1</v>
      </c>
      <c r="D8" s="9">
        <v>0</v>
      </c>
      <c r="E8" s="9">
        <v>0</v>
      </c>
      <c r="F8" s="9">
        <v>1</v>
      </c>
      <c r="G8" s="9">
        <v>1</v>
      </c>
      <c r="H8" s="9">
        <v>1</v>
      </c>
      <c r="I8" s="9">
        <v>1</v>
      </c>
      <c r="J8" s="41">
        <v>2</v>
      </c>
      <c r="K8" s="41">
        <v>2</v>
      </c>
      <c r="L8" s="41">
        <v>2017</v>
      </c>
      <c r="M8" s="9">
        <v>18</v>
      </c>
      <c r="N8" s="10" t="s">
        <v>13</v>
      </c>
      <c r="P8" s="32"/>
      <c r="Q8" s="3"/>
      <c r="R8" s="3">
        <v>0</v>
      </c>
      <c r="S8" s="3">
        <f ca="1">COUNTIF(INDIRECT(O6&amp;O1):INDIRECT(O6&amp;O2),R8)</f>
        <v>3</v>
      </c>
      <c r="T8" s="3">
        <f ca="1">COUNTIFS(INDIRECT(O6&amp;O1):INDIRECT(O6&amp;O2),R8,INDIRECT("N"&amp;O1):INDIRECT("N"&amp;O2),"Iya")</f>
        <v>0</v>
      </c>
      <c r="U8" s="3">
        <f ca="1">COUNTIFS(INDIRECT(O6&amp;O1):INDIRECT(O6&amp;O2),R8,INDIRECT("N"&amp;O1):INDIRECT("N"&amp;O2),"Tidak")</f>
        <v>3</v>
      </c>
      <c r="V8" s="4">
        <v>0</v>
      </c>
      <c r="W8" s="27"/>
      <c r="Y8" s="3"/>
      <c r="Z8" s="3"/>
      <c r="AA8" s="3">
        <v>4</v>
      </c>
      <c r="AB8" s="23">
        <v>2</v>
      </c>
      <c r="AC8" s="27"/>
      <c r="AD8" s="3"/>
      <c r="AE8" s="7"/>
    </row>
    <row r="9" spans="1:31" x14ac:dyDescent="0.25">
      <c r="A9" s="8">
        <v>8</v>
      </c>
      <c r="B9" s="9">
        <v>0</v>
      </c>
      <c r="C9" s="9">
        <v>1</v>
      </c>
      <c r="D9" s="9">
        <v>0</v>
      </c>
      <c r="E9" s="9">
        <v>0</v>
      </c>
      <c r="F9" s="9">
        <v>0</v>
      </c>
      <c r="G9" s="9">
        <v>1</v>
      </c>
      <c r="H9" s="9">
        <v>0</v>
      </c>
      <c r="I9" s="9">
        <v>0</v>
      </c>
      <c r="J9" s="41">
        <v>2</v>
      </c>
      <c r="K9" s="41">
        <v>3</v>
      </c>
      <c r="L9" s="41">
        <v>2017</v>
      </c>
      <c r="M9" s="9">
        <v>19</v>
      </c>
      <c r="N9" s="10" t="s">
        <v>13</v>
      </c>
      <c r="O9" s="39" t="s">
        <v>25</v>
      </c>
      <c r="P9" s="32">
        <v>2</v>
      </c>
      <c r="Q9" s="3" t="s">
        <v>2</v>
      </c>
      <c r="R9" s="3"/>
      <c r="S9" s="3"/>
      <c r="T9" s="3"/>
      <c r="U9" s="3"/>
      <c r="V9" s="4"/>
      <c r="W9" s="5"/>
      <c r="Y9" s="3"/>
      <c r="Z9" s="3"/>
      <c r="AA9" s="3">
        <v>5</v>
      </c>
      <c r="AB9" s="23">
        <v>2</v>
      </c>
      <c r="AC9" s="27"/>
      <c r="AD9" s="3"/>
      <c r="AE9" s="7"/>
    </row>
    <row r="10" spans="1:31" x14ac:dyDescent="0.25">
      <c r="A10" s="8">
        <v>11</v>
      </c>
      <c r="B10" s="9">
        <v>1</v>
      </c>
      <c r="C10" s="9">
        <v>0</v>
      </c>
      <c r="D10" s="9">
        <v>0</v>
      </c>
      <c r="E10" s="9">
        <v>0</v>
      </c>
      <c r="F10" s="9">
        <v>1</v>
      </c>
      <c r="G10" s="9">
        <v>1</v>
      </c>
      <c r="H10" s="9">
        <v>1</v>
      </c>
      <c r="I10" s="9">
        <v>1</v>
      </c>
      <c r="J10" s="41">
        <v>2</v>
      </c>
      <c r="K10" s="37">
        <v>6</v>
      </c>
      <c r="L10" s="41">
        <v>2017</v>
      </c>
      <c r="M10" s="9">
        <v>20</v>
      </c>
      <c r="N10" s="10" t="s">
        <v>14</v>
      </c>
      <c r="P10" s="32"/>
      <c r="Q10" s="3"/>
      <c r="R10" s="3">
        <v>1</v>
      </c>
      <c r="S10" s="3">
        <f ca="1">COUNTIF(INDIRECT(O9&amp;O1):INDIRECT(O9&amp;O2),R10)</f>
        <v>2</v>
      </c>
      <c r="T10" s="3">
        <f ca="1">COUNTIFS(INDIRECT(O9&amp;O1):INDIRECT(O9&amp;O2),R10,INDIRECT("N"&amp;O1):INDIRECT("N"&amp;O2),"Iya")</f>
        <v>1</v>
      </c>
      <c r="U10" s="3">
        <f ca="1">COUNTIFS(INDIRECT(O9&amp;O1):INDIRECT(O9&amp;O2),R10,INDIRECT("N"&amp;O1):INDIRECT("N"&amp;O2),"Tidak")</f>
        <v>1</v>
      </c>
      <c r="V10" s="4">
        <f ca="1">-(((T10/S10)*IMLOG2(T10/S10))+((U10/S10)*IMLOG2(U10/S10)))</f>
        <v>1</v>
      </c>
      <c r="W10" s="27">
        <f ca="1">V2-(((S10/S2)*V10)+((S11/S2)*V11))</f>
        <v>0</v>
      </c>
      <c r="Y10" s="3"/>
      <c r="Z10" s="3"/>
      <c r="AA10" s="3">
        <v>6</v>
      </c>
      <c r="AB10" s="23">
        <v>2</v>
      </c>
      <c r="AC10" s="27"/>
      <c r="AD10" s="3"/>
      <c r="AE10" s="7"/>
    </row>
    <row r="11" spans="1:31" x14ac:dyDescent="0.25">
      <c r="A11" s="8">
        <v>0</v>
      </c>
      <c r="B11" s="9">
        <v>1</v>
      </c>
      <c r="C11" s="9">
        <v>1</v>
      </c>
      <c r="D11" s="9">
        <v>0</v>
      </c>
      <c r="E11" s="9">
        <v>0</v>
      </c>
      <c r="F11" s="9">
        <v>0</v>
      </c>
      <c r="G11" s="9">
        <v>0</v>
      </c>
      <c r="H11" s="9">
        <v>1</v>
      </c>
      <c r="I11" s="9">
        <v>1</v>
      </c>
      <c r="J11" s="41">
        <v>3</v>
      </c>
      <c r="K11" s="41">
        <v>3</v>
      </c>
      <c r="L11" s="41">
        <v>2017</v>
      </c>
      <c r="M11" s="9">
        <v>18</v>
      </c>
      <c r="N11" s="10" t="s">
        <v>13</v>
      </c>
      <c r="P11" s="32"/>
      <c r="Q11" s="3"/>
      <c r="R11" s="3">
        <v>0</v>
      </c>
      <c r="S11" s="3">
        <f ca="1">COUNTIF(INDIRECT(O9&amp;O1):INDIRECT(O9&amp;O2),R11)</f>
        <v>14</v>
      </c>
      <c r="T11" s="3">
        <f ca="1">COUNTIFS(INDIRECT(O9&amp;O1):INDIRECT(O9&amp;O2),R11,INDIRECT("N"&amp;O1):INDIRECT("N"&amp;O2),"Iya")</f>
        <v>7</v>
      </c>
      <c r="U11" s="3">
        <f ca="1">COUNTIFS(INDIRECT(O9&amp;O1):INDIRECT(O9&amp;O2),R11,INDIRECT("N"&amp;O1):INDIRECT("N"&amp;O2),"Tidak")</f>
        <v>7</v>
      </c>
      <c r="V11" s="4">
        <f ca="1">-(((T11/S11)*IMLOG2(T11/S11))+((U11/S11)*IMLOG2(U11/S11)))</f>
        <v>1</v>
      </c>
      <c r="W11" s="27"/>
      <c r="Y11" s="6" t="s">
        <v>38</v>
      </c>
      <c r="Z11" s="6" t="s">
        <v>22</v>
      </c>
      <c r="AA11" s="6"/>
      <c r="AB11" s="6"/>
      <c r="AC11" s="28">
        <f>-(((AB12/AB2)*IMLOG2(AB12/AB2)+((AB13/AB2)*IMLOG2(AB13/AB2))))</f>
        <v>0.95443400292496372</v>
      </c>
      <c r="AD11" s="6"/>
      <c r="AE11" s="28">
        <f>AD2/AC11</f>
        <v>0.39290301775793079</v>
      </c>
    </row>
    <row r="12" spans="1:31" x14ac:dyDescent="0.25">
      <c r="A12" s="8">
        <v>15</v>
      </c>
      <c r="B12" s="9">
        <v>0</v>
      </c>
      <c r="C12" s="9">
        <v>0</v>
      </c>
      <c r="D12" s="9">
        <v>0</v>
      </c>
      <c r="E12" s="9">
        <v>1</v>
      </c>
      <c r="F12" s="9">
        <v>1</v>
      </c>
      <c r="G12" s="9">
        <v>0</v>
      </c>
      <c r="H12" s="9">
        <v>1</v>
      </c>
      <c r="I12" s="9">
        <v>0</v>
      </c>
      <c r="J12" s="37">
        <v>4</v>
      </c>
      <c r="K12" s="41">
        <v>4</v>
      </c>
      <c r="L12" s="9">
        <v>2016</v>
      </c>
      <c r="M12" s="9">
        <v>19</v>
      </c>
      <c r="N12" s="10" t="s">
        <v>14</v>
      </c>
      <c r="O12" s="39" t="s">
        <v>26</v>
      </c>
      <c r="P12" s="32">
        <v>3</v>
      </c>
      <c r="Q12" s="3" t="s">
        <v>3</v>
      </c>
      <c r="R12" s="3"/>
      <c r="Y12" s="6"/>
      <c r="Z12" s="6"/>
      <c r="AA12" s="36" t="s">
        <v>41</v>
      </c>
      <c r="AB12" s="6">
        <v>10</v>
      </c>
      <c r="AC12" s="28"/>
      <c r="AD12" s="6"/>
      <c r="AE12" s="28"/>
    </row>
    <row r="13" spans="1:31" x14ac:dyDescent="0.25">
      <c r="A13" s="8">
        <v>16</v>
      </c>
      <c r="B13" s="9">
        <v>1</v>
      </c>
      <c r="C13" s="9">
        <v>1</v>
      </c>
      <c r="D13" s="9">
        <v>1</v>
      </c>
      <c r="E13" s="9">
        <v>1</v>
      </c>
      <c r="F13" s="9">
        <v>1</v>
      </c>
      <c r="G13" s="9">
        <v>1</v>
      </c>
      <c r="H13" s="9">
        <v>1</v>
      </c>
      <c r="I13" s="9">
        <v>1</v>
      </c>
      <c r="J13" s="37">
        <v>4</v>
      </c>
      <c r="K13" s="41">
        <v>3</v>
      </c>
      <c r="L13" s="9">
        <v>2016</v>
      </c>
      <c r="M13" s="9">
        <v>19</v>
      </c>
      <c r="N13" s="10" t="s">
        <v>14</v>
      </c>
      <c r="P13" s="32"/>
      <c r="Q13" s="3"/>
      <c r="R13" s="3">
        <v>1</v>
      </c>
      <c r="S13" s="3">
        <f ca="1">COUNTIF(INDIRECT(O12&amp;O1):INDIRECT(O12&amp;O2),R13)</f>
        <v>8</v>
      </c>
      <c r="T13" s="3">
        <f ca="1">COUNTIFS(INDIRECT(O12&amp;O1):INDIRECT(O12&amp;O2),R13,INDIRECT("N"&amp;O1):INDIRECT("N"&amp;O2),"Iya")</f>
        <v>3</v>
      </c>
      <c r="U13" s="3">
        <f ca="1">COUNTIFS(INDIRECT(O12&amp;O1):INDIRECT(O12&amp;O2),R13,INDIRECT("N"&amp;O1):INDIRECT("N"&amp;O2),"Tidak")</f>
        <v>5</v>
      </c>
      <c r="V13" s="4">
        <f ca="1">-(((T13/S13)*IMLOG2(T13/S13))+((U13/S13)*IMLOG2(U13/S13)))</f>
        <v>0.95443400292496372</v>
      </c>
      <c r="W13" s="27">
        <f ca="1">V2-(((S13/S2)*V13)+((S14/S2)*V14))</f>
        <v>4.556599707503628E-2</v>
      </c>
      <c r="Y13" s="6"/>
      <c r="Z13" s="6"/>
      <c r="AA13" s="36" t="s">
        <v>42</v>
      </c>
      <c r="AB13" s="6">
        <v>6</v>
      </c>
      <c r="AC13" s="28"/>
      <c r="AD13" s="6"/>
      <c r="AE13" s="28"/>
    </row>
    <row r="14" spans="1:31" x14ac:dyDescent="0.25">
      <c r="A14" s="8">
        <v>1</v>
      </c>
      <c r="B14" s="9">
        <v>1</v>
      </c>
      <c r="C14" s="9">
        <v>1</v>
      </c>
      <c r="D14" s="9">
        <v>0</v>
      </c>
      <c r="E14" s="9">
        <v>0</v>
      </c>
      <c r="F14" s="9">
        <v>1</v>
      </c>
      <c r="G14" s="9">
        <v>1</v>
      </c>
      <c r="H14" s="9">
        <v>1</v>
      </c>
      <c r="I14" s="9">
        <v>1</v>
      </c>
      <c r="J14" s="37">
        <v>5</v>
      </c>
      <c r="K14" s="37">
        <v>1</v>
      </c>
      <c r="L14" s="9">
        <v>2017</v>
      </c>
      <c r="M14" s="9">
        <v>19</v>
      </c>
      <c r="N14" s="10" t="s">
        <v>13</v>
      </c>
      <c r="P14" s="33"/>
      <c r="R14" s="3">
        <v>0</v>
      </c>
      <c r="S14" s="3">
        <f ca="1">COUNTIF(INDIRECT(O12&amp;O1):INDIRECT(O12&amp;O2),R14)</f>
        <v>8</v>
      </c>
      <c r="T14" s="3">
        <f ca="1">COUNTIFS(INDIRECT(O12&amp;O1):INDIRECT(O12&amp;O2),R14,INDIRECT("N"&amp;O1):INDIRECT("N"&amp;O2),"Iya")</f>
        <v>5</v>
      </c>
      <c r="U14" s="3">
        <f ca="1">COUNTIFS(INDIRECT(O12&amp;O1):INDIRECT(O12&amp;O2),R14,INDIRECT("N"&amp;O1):INDIRECT("N"&amp;O2),"Tidak")</f>
        <v>3</v>
      </c>
      <c r="V14" s="4">
        <f ca="1">-(((T14/S14)*IMLOG2(T14/S14))+((U14/S14)*IMLOG2(U14/S14)))</f>
        <v>0.95443400292496372</v>
      </c>
      <c r="W14" s="27"/>
    </row>
    <row r="15" spans="1:31" x14ac:dyDescent="0.25">
      <c r="A15" s="8">
        <v>17</v>
      </c>
      <c r="B15" s="9">
        <v>0</v>
      </c>
      <c r="C15" s="9">
        <v>1</v>
      </c>
      <c r="D15" s="9">
        <v>0</v>
      </c>
      <c r="E15" s="9">
        <v>1</v>
      </c>
      <c r="F15" s="9">
        <v>1</v>
      </c>
      <c r="G15" s="9">
        <v>0</v>
      </c>
      <c r="H15" s="9">
        <v>1</v>
      </c>
      <c r="I15" s="9">
        <v>1</v>
      </c>
      <c r="J15" s="37">
        <v>5</v>
      </c>
      <c r="K15" s="41">
        <v>4</v>
      </c>
      <c r="L15" s="9">
        <v>2017</v>
      </c>
      <c r="M15" s="9">
        <v>20</v>
      </c>
      <c r="N15" s="10" t="s">
        <v>14</v>
      </c>
      <c r="O15" s="39" t="s">
        <v>27</v>
      </c>
      <c r="P15" s="33">
        <v>4</v>
      </c>
      <c r="Q15" t="s">
        <v>4</v>
      </c>
    </row>
    <row r="16" spans="1:31" x14ac:dyDescent="0.25">
      <c r="A16" s="8">
        <v>12</v>
      </c>
      <c r="B16" s="9">
        <v>0</v>
      </c>
      <c r="C16" s="9">
        <v>1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37">
        <v>6</v>
      </c>
      <c r="K16" s="41">
        <v>3</v>
      </c>
      <c r="L16" s="9">
        <v>2017</v>
      </c>
      <c r="M16" s="9">
        <v>18</v>
      </c>
      <c r="N16" s="10" t="s">
        <v>14</v>
      </c>
      <c r="P16" s="33"/>
      <c r="R16" s="3">
        <v>1</v>
      </c>
      <c r="S16" s="3">
        <f ca="1">COUNTIF(INDIRECT(O15&amp;O1):INDIRECT(O15&amp;O2),R16)</f>
        <v>13</v>
      </c>
      <c r="T16" s="3">
        <f ca="1">COUNTIFS(INDIRECT(O15&amp;O1):INDIRECT(O15&amp;O2),R16,INDIRECT("N"&amp;O1):INDIRECT("N"&amp;O2),"Iya")</f>
        <v>6</v>
      </c>
      <c r="U16" s="3">
        <f ca="1">COUNTIFS(INDIRECT(O15&amp;O1):INDIRECT(O15&amp;O2),R16,INDIRECT("N"&amp;O1):INDIRECT("N"&amp;O2),"Tidak")</f>
        <v>7</v>
      </c>
      <c r="V16" s="4">
        <f ca="1">-(((T16/S16)*IMLOG2(T16/S16))+((U16/S16)*IMLOG2(U16/S16)))</f>
        <v>0.99572745208492741</v>
      </c>
      <c r="W16" s="27">
        <f ca="1">V2-(((S16/S2)*V16)+((S17/S2)*V17))</f>
        <v>1.8790976295779527E-2</v>
      </c>
    </row>
    <row r="17" spans="1:23" ht="15.75" thickBot="1" x14ac:dyDescent="0.3">
      <c r="A17" s="11">
        <v>13</v>
      </c>
      <c r="B17" s="12">
        <v>1</v>
      </c>
      <c r="C17" s="12">
        <v>0</v>
      </c>
      <c r="D17" s="12">
        <v>0</v>
      </c>
      <c r="E17" s="12">
        <v>1</v>
      </c>
      <c r="F17" s="12">
        <v>1</v>
      </c>
      <c r="G17" s="12">
        <v>1</v>
      </c>
      <c r="H17" s="12">
        <v>1</v>
      </c>
      <c r="I17" s="12">
        <v>0</v>
      </c>
      <c r="J17" s="38">
        <v>6</v>
      </c>
      <c r="K17" s="42">
        <v>3</v>
      </c>
      <c r="L17" s="12">
        <v>2017</v>
      </c>
      <c r="M17" s="12">
        <v>18</v>
      </c>
      <c r="N17" s="13" t="s">
        <v>14</v>
      </c>
      <c r="P17" s="33"/>
      <c r="R17" s="3">
        <v>0</v>
      </c>
      <c r="S17" s="3">
        <f ca="1">COUNTIF(INDIRECT(O15&amp;O1):INDIRECT(O15&amp;O2),R17)</f>
        <v>3</v>
      </c>
      <c r="T17" s="3">
        <f ca="1">COUNTIFS(INDIRECT(O15&amp;O1):INDIRECT(O15&amp;O2),R17,INDIRECT("N"&amp;O1):INDIRECT("N"&amp;O2),"Iya")</f>
        <v>2</v>
      </c>
      <c r="U17" s="3">
        <f ca="1">COUNTIFS(INDIRECT(O15&amp;O1):INDIRECT(O15&amp;O2),R17,INDIRECT("N"&amp;O1):INDIRECT("N"&amp;O2),"Tidak")</f>
        <v>1</v>
      </c>
      <c r="V17" s="4">
        <f ca="1">-(((T17/S17)*IMLOG2(T17/S17))+((U17/S17)*IMLOG2(U17/S17)))</f>
        <v>0.91829583405449056</v>
      </c>
      <c r="W17" s="27"/>
    </row>
    <row r="18" spans="1:23" x14ac:dyDescent="0.25">
      <c r="O18" s="39" t="s">
        <v>28</v>
      </c>
      <c r="P18" s="33">
        <v>5</v>
      </c>
      <c r="Q18" t="s">
        <v>5</v>
      </c>
    </row>
    <row r="19" spans="1:23" x14ac:dyDescent="0.25">
      <c r="P19" s="33"/>
      <c r="R19" s="3">
        <v>1</v>
      </c>
      <c r="S19" s="3">
        <f ca="1">COUNTIF(INDIRECT(O18&amp;O1):INDIRECT(O18&amp;O2),R19)</f>
        <v>12</v>
      </c>
      <c r="T19" s="3">
        <f ca="1">COUNTIFS(INDIRECT(O18&amp;O1):INDIRECT(O18&amp;O2),R19,INDIRECT("N"&amp;O1):INDIRECT("N"&amp;O2),"Iya")</f>
        <v>7</v>
      </c>
      <c r="U19" s="3">
        <f ca="1">COUNTIFS(INDIRECT(O18&amp;O1):INDIRECT(O18&amp;O2),R19,INDIRECT("N"&amp;O1):INDIRECT("N"&amp;O2),"Tidak")</f>
        <v>5</v>
      </c>
      <c r="V19" s="4">
        <f ca="1">-(((T19/S19)*IMLOG2(T19/S19))+((U19/S19)*IMLOG2(U19/S19)))</f>
        <v>0.97986875665115125</v>
      </c>
      <c r="W19" s="27">
        <f ca="1">V2-(((S19/S2)*V19)+((S20/S2)*V20))</f>
        <v>6.2278901396853326E-2</v>
      </c>
    </row>
    <row r="20" spans="1:23" x14ac:dyDescent="0.25">
      <c r="P20" s="33"/>
      <c r="R20" s="3">
        <v>0</v>
      </c>
      <c r="S20" s="3">
        <f ca="1">COUNTIF(INDIRECT(O18&amp;O1):INDIRECT(O18&amp;O2),R20)</f>
        <v>4</v>
      </c>
      <c r="T20" s="3">
        <f ca="1">COUNTIFS(INDIRECT(O18&amp;O1):INDIRECT(O18&amp;O2),R20,INDIRECT("N"&amp;O1):INDIRECT("N"&amp;O2),"Iya")</f>
        <v>1</v>
      </c>
      <c r="U20" s="3">
        <f ca="1">COUNTIFS(INDIRECT(O18&amp;O1):INDIRECT(O18&amp;O2),R20,INDIRECT("N"&amp;O1):INDIRECT("N"&amp;O2),"Tidak")</f>
        <v>3</v>
      </c>
      <c r="V20" s="4">
        <f ca="1">-(((T20/S20)*IMLOG2(T20/S20))+((U20/S20)*IMLOG2(U20/S20)))</f>
        <v>0.81127812445913294</v>
      </c>
      <c r="W20" s="27"/>
    </row>
    <row r="21" spans="1:23" x14ac:dyDescent="0.25">
      <c r="O21" s="39" t="s">
        <v>29</v>
      </c>
      <c r="P21" s="33">
        <v>6</v>
      </c>
      <c r="Q21" t="s">
        <v>6</v>
      </c>
    </row>
    <row r="22" spans="1:23" x14ac:dyDescent="0.25">
      <c r="P22" s="33"/>
      <c r="R22" s="3">
        <v>1</v>
      </c>
      <c r="S22" s="3">
        <f ca="1">COUNTIF(INDIRECT(O21&amp;O1):INDIRECT(O21&amp;O2),R22)</f>
        <v>13</v>
      </c>
      <c r="T22" s="3">
        <f ca="1">COUNTIFS(INDIRECT(O21&amp;O1):INDIRECT(O21&amp;O2),R22,INDIRECT("N"&amp;O1):INDIRECT("N"&amp;O2),"Iya")</f>
        <v>6</v>
      </c>
      <c r="U22" s="3">
        <f ca="1">COUNTIFS(INDIRECT(O21&amp;O1):INDIRECT(O21&amp;O2),R22,INDIRECT("N"&amp;O1):INDIRECT("N"&amp;O2),"Tidak")</f>
        <v>7</v>
      </c>
      <c r="V22" s="4">
        <f ca="1">-(((T22/S22)*IMLOG2(T22/S22))+((U22/S22)*IMLOG2(U22/S22)))</f>
        <v>0.99572745208492741</v>
      </c>
      <c r="W22" s="27">
        <f ca="1">V2-(((S22/S2)*V22)+((S23/S2)*V23))</f>
        <v>1.8790976295779527E-2</v>
      </c>
    </row>
    <row r="23" spans="1:23" x14ac:dyDescent="0.25">
      <c r="P23" s="33"/>
      <c r="R23" s="3">
        <v>0</v>
      </c>
      <c r="S23" s="3">
        <f ca="1">COUNTIF(INDIRECT(O21&amp;O1):INDIRECT(O21&amp;O2),R23)</f>
        <v>3</v>
      </c>
      <c r="T23" s="3">
        <f ca="1">COUNTIFS(INDIRECT(O21&amp;O1):INDIRECT(O21&amp;O2),R23,INDIRECT("N"&amp;O1):INDIRECT("N"&amp;O2),"Iya")</f>
        <v>2</v>
      </c>
      <c r="U23" s="3">
        <f ca="1">COUNTIFS(INDIRECT(O21&amp;O1):INDIRECT(O21&amp;O2),R23,INDIRECT("N"&amp;O1):INDIRECT("N"&amp;O2),"Tidak")</f>
        <v>1</v>
      </c>
      <c r="V23" s="4">
        <f ca="1">-(((T23/S23)*IMLOG2(T23/S23))+((U23/S23)*IMLOG2(U23/S23)))</f>
        <v>0.91829583405449056</v>
      </c>
      <c r="W23" s="27"/>
    </row>
    <row r="24" spans="1:23" x14ac:dyDescent="0.25">
      <c r="O24" s="39" t="s">
        <v>30</v>
      </c>
      <c r="P24" s="33">
        <v>7</v>
      </c>
      <c r="Q24" t="s">
        <v>7</v>
      </c>
    </row>
    <row r="25" spans="1:23" x14ac:dyDescent="0.25">
      <c r="P25" s="33"/>
      <c r="R25" s="3">
        <v>1</v>
      </c>
      <c r="S25" s="3">
        <f ca="1">COUNTIF(INDIRECT(O24&amp;O1):INDIRECT(O24&amp;O2),R25)</f>
        <v>12</v>
      </c>
      <c r="T25" s="3">
        <f ca="1">COUNTIFS(INDIRECT(O24&amp;O1):INDIRECT(O24&amp;O2),R25,INDIRECT("N"&amp;O1):INDIRECT("N"&amp;O2),"Iya")</f>
        <v>7</v>
      </c>
      <c r="U25" s="3">
        <f ca="1">COUNTIFS(INDIRECT(O24&amp;O1):INDIRECT(O24&amp;O2),R25,INDIRECT("N"&amp;O1):INDIRECT("N"&amp;O2),"Tidak")</f>
        <v>5</v>
      </c>
      <c r="V25" s="4">
        <f ca="1">-(((T25/S25)*IMLOG2(T25/S25))+((U25/S25)*IMLOG2(U25/S25)))</f>
        <v>0.97986875665115125</v>
      </c>
      <c r="W25" s="27">
        <f ca="1">V2-(((S25/S2)*V25)+((S26/S2)*V26))</f>
        <v>6.2278901396853326E-2</v>
      </c>
    </row>
    <row r="26" spans="1:23" x14ac:dyDescent="0.25">
      <c r="P26" s="33"/>
      <c r="R26" s="3">
        <v>0</v>
      </c>
      <c r="S26" s="3">
        <f ca="1">COUNTIF(INDIRECT(O24&amp;O1):INDIRECT(O24&amp;O2),R26)</f>
        <v>4</v>
      </c>
      <c r="T26" s="3">
        <f ca="1">COUNTIFS(INDIRECT(O24&amp;O1):INDIRECT(O24&amp;O2),R26,INDIRECT("N"&amp;O1):INDIRECT("N"&amp;O2),"Iya")</f>
        <v>1</v>
      </c>
      <c r="U26" s="3">
        <f ca="1">COUNTIFS(INDIRECT(O24&amp;O1):INDIRECT(O24&amp;O2),R26,INDIRECT("N"&amp;O1):INDIRECT("N"&amp;O2),"Tidak")</f>
        <v>3</v>
      </c>
      <c r="V26" s="4">
        <f ca="1">-(((T26/S26)*IMLOG2(T26/S26))+((U26/S26)*IMLOG2(U26/S26)))</f>
        <v>0.81127812445913294</v>
      </c>
      <c r="W26" s="27"/>
    </row>
    <row r="27" spans="1:23" x14ac:dyDescent="0.25">
      <c r="O27" s="39" t="s">
        <v>31</v>
      </c>
      <c r="P27" s="33">
        <v>8</v>
      </c>
      <c r="Q27" s="20" t="s">
        <v>22</v>
      </c>
      <c r="R27" s="19"/>
      <c r="S27" s="19"/>
      <c r="T27" s="19"/>
      <c r="U27" s="19"/>
      <c r="V27" s="19"/>
      <c r="W27" s="19"/>
    </row>
    <row r="28" spans="1:23" x14ac:dyDescent="0.25">
      <c r="P28" s="33"/>
      <c r="Q28" s="19"/>
      <c r="R28" s="17">
        <v>0</v>
      </c>
      <c r="S28" s="17">
        <f ca="1">COUNTIF(INDIRECT(O27&amp;O1):INDIRECT(O27&amp;O2),R28)</f>
        <v>2</v>
      </c>
      <c r="T28" s="17">
        <f ca="1">COUNTIFS(INDIRECT(O27&amp;O1):INDIRECT(O27&amp;O2),R28,INDIRECT("N"&amp;O1):INDIRECT("N"&amp;O2),"Iya")</f>
        <v>1</v>
      </c>
      <c r="U28" s="17">
        <f ca="1">COUNTIFS(INDIRECT(O27&amp;O1):INDIRECT(O27&amp;O2),R28,INDIRECT("N"&amp;O1):INDIRECT("N"&amp;O2),"Tidak")</f>
        <v>1</v>
      </c>
      <c r="V28" s="18">
        <f ca="1">-(((T28/S28)*IMLOG2(T28/S28))+((U28/S28)*IMLOG2(U28/S28)))</f>
        <v>1</v>
      </c>
      <c r="W28" s="29">
        <f ca="1">V2-(((S28/S2)*V28)+((S29/S2)*V29)+((S30/S2)*V30)+((S31/S2)*V31)+((S32/S2)*V32)+((S33/S2)*V33)+((S34/S2)*V34))</f>
        <v>0.37499999999999978</v>
      </c>
    </row>
    <row r="29" spans="1:23" x14ac:dyDescent="0.25">
      <c r="P29" s="33"/>
      <c r="Q29" s="19"/>
      <c r="R29" s="17">
        <v>1</v>
      </c>
      <c r="S29" s="17">
        <f ca="1">COUNTIF(INDIRECT(O27&amp;O1):INDIRECT(O27&amp;O2),R29)</f>
        <v>3</v>
      </c>
      <c r="T29" s="17">
        <f ca="1">COUNTIFS(INDIRECT(O27&amp;O1):INDIRECT(O27&amp;O2),R29,INDIRECT("N"&amp;O1):INDIRECT("N"&amp;O2),"Iya")</f>
        <v>2</v>
      </c>
      <c r="U29" s="17">
        <f ca="1">COUNTIFS(INDIRECT(O27&amp;O1):INDIRECT(O27&amp;O2),R29,INDIRECT("N"&amp;O1):INDIRECT("N"&amp;O2),"Tidak")</f>
        <v>1</v>
      </c>
      <c r="V29" s="18">
        <f ca="1">-(((T29/S29)*IMLOG2(T29/S29))+((U29/S29)*IMLOG2(U29/S29)))</f>
        <v>0.91829583405449056</v>
      </c>
      <c r="W29" s="29"/>
    </row>
    <row r="30" spans="1:23" x14ac:dyDescent="0.25">
      <c r="P30" s="33"/>
      <c r="Q30" s="19"/>
      <c r="R30" s="17">
        <v>2</v>
      </c>
      <c r="S30" s="17">
        <f ca="1">COUNTIF(INDIRECT(O27&amp;O1):INDIRECT(O27&amp;O2),R30)</f>
        <v>4</v>
      </c>
      <c r="T30" s="17">
        <f ca="1">COUNTIFS(INDIRECT(O27&amp;O1):INDIRECT(O27&amp;O2),R30,INDIRECT("N"&amp;O1):INDIRECT("N"&amp;O2),"Iya")</f>
        <v>3</v>
      </c>
      <c r="U30" s="17">
        <f ca="1">COUNTIFS(INDIRECT(O27&amp;O1):INDIRECT(O27&amp;O2),R30,INDIRECT("N"&amp;O1):INDIRECT("N"&amp;O2),"Tidak")</f>
        <v>1</v>
      </c>
      <c r="V30" s="18">
        <f ca="1">-(((T30/S30)*IMLOG2(T30/S30))+((U30/S30)*IMLOG2(U30/S30)))</f>
        <v>0.81127812445913294</v>
      </c>
      <c r="W30" s="29"/>
    </row>
    <row r="31" spans="1:23" x14ac:dyDescent="0.25">
      <c r="P31" s="33"/>
      <c r="Q31" s="19"/>
      <c r="R31" s="17">
        <v>3</v>
      </c>
      <c r="S31" s="17">
        <f ca="1">COUNTIF(INDIRECT(O27&amp;O1):INDIRECT(O27&amp;O2),R31)</f>
        <v>1</v>
      </c>
      <c r="T31" s="17">
        <f ca="1">COUNTIFS(INDIRECT(O27&amp;O1):INDIRECT(O27&amp;O2),R31,INDIRECT("N"&amp;O1):INDIRECT("N"&amp;O2),"Iya")</f>
        <v>1</v>
      </c>
      <c r="U31" s="17">
        <f ca="1">COUNTIFS(INDIRECT(O27&amp;O1):INDIRECT(O27&amp;O2),R31,INDIRECT("N"&amp;O1):INDIRECT("N"&amp;O2),"Tidak")</f>
        <v>0</v>
      </c>
      <c r="V31" s="18">
        <v>0</v>
      </c>
      <c r="W31" s="29"/>
    </row>
    <row r="32" spans="1:23" x14ac:dyDescent="0.25">
      <c r="P32" s="33"/>
      <c r="Q32" s="19"/>
      <c r="R32" s="17">
        <v>4</v>
      </c>
      <c r="S32" s="17">
        <f ca="1">COUNTIF(INDIRECT(O27&amp;O1):INDIRECT(O27&amp;O2),R32)</f>
        <v>2</v>
      </c>
      <c r="T32" s="17">
        <f ca="1">COUNTIFS(INDIRECT(O27&amp;O1):INDIRECT(O27&amp;O2),R32,INDIRECT("N"&amp;O1):INDIRECT("N"&amp;O2),"Iya")</f>
        <v>0</v>
      </c>
      <c r="U32" s="17">
        <f ca="1">COUNTIFS(INDIRECT(O27&amp;O1):INDIRECT(O27&amp;O2),R32,INDIRECT("N"&amp;O1):INDIRECT("N"&amp;O2),"Tidak")</f>
        <v>2</v>
      </c>
      <c r="V32" s="18">
        <v>0</v>
      </c>
      <c r="W32" s="29"/>
    </row>
    <row r="33" spans="15:23" x14ac:dyDescent="0.25">
      <c r="P33" s="33"/>
      <c r="Q33" s="19"/>
      <c r="R33" s="17">
        <v>5</v>
      </c>
      <c r="S33" s="17">
        <f ca="1">COUNTIF(INDIRECT(O27&amp;O1):INDIRECT(O27&amp;O2),R33)</f>
        <v>2</v>
      </c>
      <c r="T33" s="17">
        <f ca="1">COUNTIFS(INDIRECT(O27&amp;O1):INDIRECT(O27&amp;O2),R33,INDIRECT("N"&amp;O1):INDIRECT("N"&amp;O2),"Iya")</f>
        <v>1</v>
      </c>
      <c r="U33" s="17">
        <f ca="1">COUNTIFS(INDIRECT(O27&amp;O1):INDIRECT(O27&amp;O2),R33,INDIRECT("N"&amp;O1):INDIRECT("N"&amp;O2),"Tidak")</f>
        <v>1</v>
      </c>
      <c r="V33" s="18">
        <f ca="1">-(((T33/S33)*IMLOG2(T33/S33))+((U33/S33)*IMLOG2(U33/S33)))</f>
        <v>1</v>
      </c>
      <c r="W33" s="29"/>
    </row>
    <row r="34" spans="15:23" x14ac:dyDescent="0.25">
      <c r="P34" s="33"/>
      <c r="Q34" s="19"/>
      <c r="R34" s="17">
        <v>6</v>
      </c>
      <c r="S34" s="17">
        <f ca="1">COUNTIF(INDIRECT(O27&amp;O1):INDIRECT(O27&amp;O2),R34)</f>
        <v>2</v>
      </c>
      <c r="T34" s="17">
        <f ca="1">COUNTIFS(INDIRECT(O27&amp;O1):INDIRECT(O27&amp;O2),R34,INDIRECT("N"&amp;O1):INDIRECT("N"&amp;O2),"Iya")</f>
        <v>0</v>
      </c>
      <c r="U34" s="17">
        <f ca="1">COUNTIFS(INDIRECT(O27&amp;O1):INDIRECT(O27&amp;O2),R34,INDIRECT("N"&amp;O1):INDIRECT("N"&amp;O2),"Tidak")</f>
        <v>2</v>
      </c>
      <c r="V34" s="18">
        <v>0</v>
      </c>
      <c r="W34" s="29"/>
    </row>
    <row r="35" spans="15:23" x14ac:dyDescent="0.25">
      <c r="O35" s="39" t="s">
        <v>32</v>
      </c>
      <c r="P35" s="33">
        <v>9</v>
      </c>
      <c r="Q35" s="22" t="s">
        <v>9</v>
      </c>
      <c r="R35" s="23"/>
      <c r="S35" s="23"/>
      <c r="T35" s="23"/>
      <c r="U35" s="23"/>
      <c r="V35" s="24"/>
      <c r="W35" s="25"/>
    </row>
    <row r="36" spans="15:23" x14ac:dyDescent="0.25">
      <c r="P36" s="33"/>
      <c r="Q36" s="22"/>
      <c r="R36" s="23">
        <v>1</v>
      </c>
      <c r="S36" s="3">
        <f ca="1">COUNTIF(INDIRECT(O35&amp;O1):INDIRECT(O35&amp;O2),R36)</f>
        <v>1</v>
      </c>
      <c r="T36" s="3">
        <f ca="1">COUNTIFS(INDIRECT(O35&amp;O1):INDIRECT(O35&amp;O2),R36,INDIRECT("N"&amp;O1):INDIRECT("N"&amp;O2),"Iya")</f>
        <v>1</v>
      </c>
      <c r="U36" s="3">
        <f ca="1">COUNTIFS(INDIRECT(O35&amp;O1):INDIRECT(O35&amp;O2),R36,INDIRECT("N"&amp;O1):INDIRECT("N"&amp;O2),"Tidak")</f>
        <v>0</v>
      </c>
      <c r="V36" s="4">
        <v>0</v>
      </c>
      <c r="W36" s="31">
        <f ca="1">V2-(((S36/S2)*V36)+((S37/S2)*V37)+((S38/S2)*V38)+((S39/S2)*V39)+((S40/S2)*V40)+((S41/S2)*V41))</f>
        <v>0.29093887700334997</v>
      </c>
    </row>
    <row r="37" spans="15:23" x14ac:dyDescent="0.25">
      <c r="P37" s="33"/>
      <c r="Q37" s="22"/>
      <c r="R37" s="23">
        <v>2</v>
      </c>
      <c r="S37" s="3">
        <f ca="1">COUNTIF(INDIRECT(O35&amp;O1):INDIRECT(O35&amp;O2),R37)</f>
        <v>4</v>
      </c>
      <c r="T37" s="3">
        <f ca="1">COUNTIFS(INDIRECT(O35&amp;O1):INDIRECT(O35&amp;O2),R37,INDIRECT("N"&amp;O1):INDIRECT("N"&amp;O2),"Iya")</f>
        <v>3</v>
      </c>
      <c r="U37" s="3">
        <f ca="1">COUNTIFS(INDIRECT(O35&amp;O1):INDIRECT(O35&amp;O2),R37,INDIRECT("N"&amp;O1):INDIRECT("N"&amp;O2),"Tidak")</f>
        <v>1</v>
      </c>
      <c r="V37" s="4">
        <f ca="1">-(((T37/S37)*IMLOG2(T37/S37))+((U37/S37)*IMLOG2(U37/S37)))</f>
        <v>0.81127812445913294</v>
      </c>
      <c r="W37" s="31"/>
    </row>
    <row r="38" spans="15:23" x14ac:dyDescent="0.25">
      <c r="P38" s="33"/>
      <c r="Q38" s="22"/>
      <c r="R38" s="23">
        <v>3</v>
      </c>
      <c r="S38" s="3">
        <f ca="1">COUNTIF(INDIRECT(O35&amp;O1):INDIRECT(O35&amp;O2),R38)</f>
        <v>5</v>
      </c>
      <c r="T38" s="3">
        <f ca="1">COUNTIFS(INDIRECT(O35&amp;O1):INDIRECT(O35&amp;O2),R38,INDIRECT("N"&amp;O1):INDIRECT("N"&amp;O2),"Iya")</f>
        <v>2</v>
      </c>
      <c r="U38" s="3">
        <f ca="1">COUNTIFS(INDIRECT(O35&amp;O1):INDIRECT(O35&amp;O2),R38,INDIRECT("N"&amp;O1):INDIRECT("N"&amp;O2),"Tidak")</f>
        <v>3</v>
      </c>
      <c r="V38" s="4">
        <f t="shared" ref="V38:V39" ca="1" si="0">-(((T38/S38)*IMLOG2(T38/S38))+((U38/S38)*IMLOG2(U38/S38)))</f>
        <v>0.97095059445466747</v>
      </c>
      <c r="W38" s="31"/>
    </row>
    <row r="39" spans="15:23" x14ac:dyDescent="0.25">
      <c r="P39" s="33"/>
      <c r="Q39" s="22"/>
      <c r="R39" s="23">
        <v>4</v>
      </c>
      <c r="S39" s="3">
        <f ca="1">COUNTIF(INDIRECT(O35&amp;O1):INDIRECT(O35&amp;O2),R39)</f>
        <v>4</v>
      </c>
      <c r="T39" s="3">
        <f ca="1">COUNTIFS(INDIRECT(O35&amp;O1):INDIRECT(O35&amp;O2),R39,INDIRECT("N"&amp;O1):INDIRECT("N"&amp;O2),"Iya")</f>
        <v>1</v>
      </c>
      <c r="U39" s="3">
        <f ca="1">COUNTIFS(INDIRECT(O35&amp;O1):INDIRECT(O35&amp;O2),R39,INDIRECT("N"&amp;O1):INDIRECT("N"&amp;O2),"Tidak")</f>
        <v>3</v>
      </c>
      <c r="V39" s="4">
        <f t="shared" ca="1" si="0"/>
        <v>0.81127812445913294</v>
      </c>
      <c r="W39" s="31"/>
    </row>
    <row r="40" spans="15:23" x14ac:dyDescent="0.25">
      <c r="P40" s="33"/>
      <c r="Q40" s="22"/>
      <c r="R40" s="23">
        <v>5</v>
      </c>
      <c r="S40" s="3">
        <f ca="1">COUNTIF(INDIRECT(O35&amp;O1):INDIRECT(O35&amp;O2),R40)</f>
        <v>1</v>
      </c>
      <c r="T40" s="3">
        <f ca="1">COUNTIFS(INDIRECT(O35&amp;O1):INDIRECT(O35&amp;O2),R40,INDIRECT("N"&amp;O1):INDIRECT("N"&amp;O2),"Iya")</f>
        <v>1</v>
      </c>
      <c r="U40" s="3">
        <f ca="1">COUNTIFS(INDIRECT(O35&amp;O1):INDIRECT(O35&amp;O2),R40,INDIRECT("N"&amp;O1):INDIRECT("N"&amp;O2),"Tidak")</f>
        <v>0</v>
      </c>
      <c r="V40" s="4">
        <v>0</v>
      </c>
      <c r="W40" s="31"/>
    </row>
    <row r="41" spans="15:23" x14ac:dyDescent="0.25">
      <c r="P41" s="33"/>
      <c r="Q41" s="22"/>
      <c r="R41" s="23">
        <v>6</v>
      </c>
      <c r="S41" s="3">
        <f ca="1">COUNTIF(INDIRECT(O35&amp;O1):INDIRECT(O35&amp;O2),R41)</f>
        <v>1</v>
      </c>
      <c r="T41" s="3">
        <f ca="1">COUNTIFS(INDIRECT(O35&amp;O1):INDIRECT(O35&amp;O2),R41,INDIRECT("N"&amp;O1):INDIRECT("N"&amp;O2),"Iya")</f>
        <v>0</v>
      </c>
      <c r="U41" s="3">
        <f ca="1">COUNTIFS(INDIRECT(O35&amp;O1):INDIRECT(O35&amp;O2),R41,INDIRECT("N"&amp;O1):INDIRECT("N"&amp;O2),"Tidak")</f>
        <v>1</v>
      </c>
      <c r="V41" s="4">
        <v>0</v>
      </c>
      <c r="W41" s="31"/>
    </row>
    <row r="42" spans="15:23" x14ac:dyDescent="0.25">
      <c r="O42" s="39" t="s">
        <v>33</v>
      </c>
      <c r="P42" s="33">
        <v>10</v>
      </c>
      <c r="Q42" t="s">
        <v>10</v>
      </c>
    </row>
    <row r="43" spans="15:23" x14ac:dyDescent="0.25">
      <c r="P43" s="33"/>
      <c r="R43" s="3">
        <v>2016</v>
      </c>
      <c r="S43" s="3">
        <f ca="1">COUNTIF(INDIRECT(O42&amp;O1):INDIRECT(O42&amp;O2),R43)</f>
        <v>2</v>
      </c>
      <c r="T43" s="3">
        <f ca="1">COUNTIFS(INDIRECT(O42&amp;O1):INDIRECT(O42&amp;O2),R43,INDIRECT("N"&amp;O1):INDIRECT("N"&amp;O2),"Iya")</f>
        <v>0</v>
      </c>
      <c r="U43" s="3">
        <f ca="1">COUNTIFS(INDIRECT(O42&amp;O1):INDIRECT(O42&amp;O2),R43,INDIRECT("N"&amp;O1):INDIRECT("N"&amp;O2),"Tidak")</f>
        <v>2</v>
      </c>
      <c r="V43" s="4">
        <v>0</v>
      </c>
      <c r="W43" s="30">
        <f ca="1">V2-(((S43/S2)*V43)+((S44/S2)*V44)+((S45/S2)*V45))</f>
        <v>0.31127812445913206</v>
      </c>
    </row>
    <row r="44" spans="15:23" x14ac:dyDescent="0.25">
      <c r="P44" s="33"/>
      <c r="R44" s="3">
        <v>2017</v>
      </c>
      <c r="S44" s="3">
        <f ca="1">COUNTIF(INDIRECT(O42&amp;O1):INDIRECT(O42&amp;O2),R44)</f>
        <v>12</v>
      </c>
      <c r="T44" s="3">
        <f ca="1">COUNTIFS(INDIRECT(O42&amp;O1):INDIRECT(O42&amp;O2),R44,INDIRECT("N"&amp;O1):INDIRECT("N"&amp;O2),"Iya")</f>
        <v>8</v>
      </c>
      <c r="U44" s="3">
        <f ca="1">COUNTIFS(INDIRECT(O42&amp;O1):INDIRECT(O42&amp;O2),R44,INDIRECT("N"&amp;O1):INDIRECT("N"&amp;O2),"Tidak")</f>
        <v>4</v>
      </c>
      <c r="V44" s="4">
        <f ca="1">-(((T44/S44)*IMLOG2(T44/S44))+((U44/S44)*IMLOG2(U44/S44)))</f>
        <v>0.91829583405449056</v>
      </c>
      <c r="W44" s="30"/>
    </row>
    <row r="45" spans="15:23" x14ac:dyDescent="0.25">
      <c r="P45" s="33"/>
      <c r="R45" s="3">
        <v>2018</v>
      </c>
      <c r="S45" s="3">
        <f ca="1">COUNTIF(INDIRECT(O42&amp;O1):INDIRECT(O42&amp;O2),R45)</f>
        <v>2</v>
      </c>
      <c r="T45" s="3">
        <f ca="1">COUNTIFS(INDIRECT(O42&amp;O1):INDIRECT(O42&amp;O2),R45,INDIRECT("N"&amp;O1):INDIRECT("N"&amp;O2),"Iya")</f>
        <v>0</v>
      </c>
      <c r="U45" s="3">
        <f ca="1">COUNTIFS(INDIRECT(O42&amp;O1):INDIRECT(O42&amp;O2),R45,INDIRECT("N"&amp;O1):INDIRECT("N"&amp;O2),"Tidak")</f>
        <v>2</v>
      </c>
      <c r="V45" s="4">
        <v>0</v>
      </c>
      <c r="W45" s="30"/>
    </row>
    <row r="46" spans="15:23" x14ac:dyDescent="0.25">
      <c r="O46" s="39" t="s">
        <v>34</v>
      </c>
      <c r="P46" s="33">
        <v>11</v>
      </c>
      <c r="Q46" t="s">
        <v>11</v>
      </c>
    </row>
    <row r="47" spans="15:23" x14ac:dyDescent="0.25">
      <c r="P47" s="33"/>
      <c r="R47" s="3">
        <v>18</v>
      </c>
      <c r="S47" s="3">
        <f ca="1">COUNTIF(INDIRECT(O46&amp;O1):INDIRECT(O46&amp;O2),R47)</f>
        <v>5</v>
      </c>
      <c r="T47" s="3">
        <f ca="1">COUNTIFS(INDIRECT(O46&amp;O1):INDIRECT(O46&amp;O2),R47,INDIRECT("N"&amp;O1):INDIRECT("N"&amp;O2),"Iya")</f>
        <v>2</v>
      </c>
      <c r="U47" s="3">
        <f ca="1">COUNTIFS(INDIRECT(O46&amp;O1):INDIRECT(O46&amp;O2),R47,INDIRECT("N"&amp;O1):INDIRECT("N"&amp;O2),"Tidak")</f>
        <v>3</v>
      </c>
      <c r="V47" s="4">
        <f ca="1">-(((T47/S47)*IMLOG2(T47/S47))+((U47/S47)*IMLOG2(U47/S47)))</f>
        <v>0.97095059445466747</v>
      </c>
      <c r="W47" s="30">
        <f ca="1">V2-(((S47/S2)*V47)+((S48/S2)*V48)+((S49/S2)*V49)+((S50/S2)*V50))</f>
        <v>0.14315587846583289</v>
      </c>
    </row>
    <row r="48" spans="15:23" x14ac:dyDescent="0.25">
      <c r="P48" s="33"/>
      <c r="R48" s="3">
        <v>19</v>
      </c>
      <c r="S48" s="3">
        <f ca="1">COUNTIF(INDIRECT(O46&amp;O1):INDIRECT(O46&amp;O2),R48)</f>
        <v>4</v>
      </c>
      <c r="T48" s="3">
        <f ca="1">COUNTIFS(INDIRECT(O46&amp;O1):INDIRECT(O46&amp;O2),R48,INDIRECT("N"&amp;O1):INDIRECT("N"&amp;O2),"Iya")</f>
        <v>2</v>
      </c>
      <c r="U48" s="3">
        <f ca="1">COUNTIFS(INDIRECT(O46&amp;O1):INDIRECT(O46&amp;O2),R48,INDIRECT("N"&amp;O1):INDIRECT("N"&amp;O2),"Tidak")</f>
        <v>2</v>
      </c>
      <c r="V48" s="4">
        <f ca="1">-(((T48/S48)*IMLOG2(T48/S48))+((U48/S48)*IMLOG2(U48/S48)))</f>
        <v>1</v>
      </c>
      <c r="W48" s="30"/>
    </row>
    <row r="49" spans="1:23" x14ac:dyDescent="0.25">
      <c r="A49" s="9"/>
      <c r="N49" s="9"/>
      <c r="P49" s="33"/>
      <c r="R49" s="3">
        <v>20</v>
      </c>
      <c r="S49" s="3">
        <f ca="1">COUNTIF(INDIRECT(O46&amp;O1):INDIRECT(O46&amp;O2),R49)</f>
        <v>5</v>
      </c>
      <c r="T49" s="3">
        <f ca="1">COUNTIFS(INDIRECT(O46&amp;O1):INDIRECT(O46&amp;O2),R49,INDIRECT("N"&amp;O1):INDIRECT("N"&amp;O2),"Iya")</f>
        <v>2</v>
      </c>
      <c r="U49" s="3">
        <f ca="1">COUNTIFS(INDIRECT(O46&amp;O1):INDIRECT(O46&amp;O2),R49,INDIRECT("N"&amp;O1):INDIRECT("N"&amp;O2),"Tidak")</f>
        <v>3</v>
      </c>
      <c r="V49" s="4">
        <f t="shared" ref="V49" ca="1" si="1">-(((T49/S49)*IMLOG2(T49/S49))+((U49/S49)*IMLOG2(U49/S49)))</f>
        <v>0.97095059445466747</v>
      </c>
      <c r="W49" s="30"/>
    </row>
    <row r="50" spans="1:23" x14ac:dyDescent="0.25">
      <c r="A50" s="9"/>
      <c r="N50" s="9"/>
      <c r="P50" s="33"/>
      <c r="R50" s="3">
        <v>21</v>
      </c>
      <c r="S50" s="3">
        <f ca="1">COUNTIF(INDIRECT(O46&amp;O1):INDIRECT(O46&amp;O2),R50)</f>
        <v>2</v>
      </c>
      <c r="T50" s="3">
        <f ca="1">COUNTIFS(INDIRECT(O46&amp;O1):INDIRECT(O46&amp;O2),R50,INDIRECT("N"&amp;O1):INDIRECT("N"&amp;O2),"Iya")</f>
        <v>2</v>
      </c>
      <c r="U50" s="3">
        <f ca="1">COUNTIFS(INDIRECT(O46&amp;O1):INDIRECT(O46&amp;O2),R50,INDIRECT("N"&amp;O1):INDIRECT("N"&amp;O2),"Tidak")</f>
        <v>0</v>
      </c>
      <c r="V50" s="4">
        <v>0</v>
      </c>
      <c r="W50" s="30"/>
    </row>
    <row r="51" spans="1:23" ht="15.75" thickBot="1" x14ac:dyDescent="0.3">
      <c r="A51" s="9" t="s">
        <v>46</v>
      </c>
      <c r="B51" s="9">
        <v>1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23" x14ac:dyDescent="0.25">
      <c r="A52" s="14"/>
      <c r="B52" s="15" t="s">
        <v>0</v>
      </c>
      <c r="C52" s="15" t="s">
        <v>1</v>
      </c>
      <c r="D52" s="15" t="s">
        <v>2</v>
      </c>
      <c r="E52" s="15" t="s">
        <v>3</v>
      </c>
      <c r="F52" s="15" t="s">
        <v>4</v>
      </c>
      <c r="G52" s="15" t="s">
        <v>5</v>
      </c>
      <c r="H52" s="15" t="s">
        <v>6</v>
      </c>
      <c r="I52" s="15" t="s">
        <v>7</v>
      </c>
      <c r="J52" s="15" t="s">
        <v>8</v>
      </c>
      <c r="K52" s="15" t="s">
        <v>9</v>
      </c>
      <c r="L52" s="15" t="s">
        <v>10</v>
      </c>
      <c r="M52" s="15" t="s">
        <v>11</v>
      </c>
      <c r="N52" s="16" t="s">
        <v>12</v>
      </c>
      <c r="O52" s="39">
        <v>53</v>
      </c>
      <c r="P52" s="1" t="s">
        <v>15</v>
      </c>
      <c r="Q52" s="1"/>
      <c r="R52" s="1"/>
      <c r="S52" s="1" t="s">
        <v>16</v>
      </c>
      <c r="T52" s="1" t="s">
        <v>17</v>
      </c>
      <c r="U52" s="1" t="s">
        <v>18</v>
      </c>
      <c r="V52" s="1" t="s">
        <v>19</v>
      </c>
      <c r="W52" s="1" t="s">
        <v>20</v>
      </c>
    </row>
    <row r="53" spans="1:23" x14ac:dyDescent="0.25">
      <c r="A53" s="8">
        <v>9</v>
      </c>
      <c r="B53" s="9">
        <v>1</v>
      </c>
      <c r="C53" s="9">
        <v>1</v>
      </c>
      <c r="D53" s="9">
        <v>0</v>
      </c>
      <c r="E53" s="9">
        <v>1</v>
      </c>
      <c r="F53" s="9">
        <v>1</v>
      </c>
      <c r="G53" s="9">
        <v>1</v>
      </c>
      <c r="H53" s="9">
        <v>1</v>
      </c>
      <c r="I53" s="9">
        <v>1</v>
      </c>
      <c r="J53" s="41">
        <v>0</v>
      </c>
      <c r="K53" s="9">
        <v>2</v>
      </c>
      <c r="L53" s="41">
        <v>2017</v>
      </c>
      <c r="M53" s="9">
        <v>21</v>
      </c>
      <c r="N53" s="10" t="s">
        <v>13</v>
      </c>
      <c r="O53" s="40">
        <v>62</v>
      </c>
      <c r="P53" s="2">
        <v>2</v>
      </c>
      <c r="Q53" s="3" t="s">
        <v>21</v>
      </c>
      <c r="R53" s="3"/>
      <c r="S53" s="3">
        <f ca="1">COUNTA(INDIRECT("A"&amp;O52):INDIRECT("A"&amp;O53))</f>
        <v>10</v>
      </c>
      <c r="T53" s="3">
        <f ca="1">COUNTIF(INDIRECT("N"&amp;O52):INDIRECT("N"&amp;O53),"Iya")</f>
        <v>7</v>
      </c>
      <c r="U53" s="3">
        <f ca="1">COUNTIF(INDIRECT("N"&amp;O52):INDIRECT("N"&amp;O53),"Tidak")</f>
        <v>3</v>
      </c>
      <c r="V53" s="4">
        <f ca="1">-(((T53/S53)*IMLOG2(T53/S53))+((U53/S53)*IMLOG2(U53/S53)))</f>
        <v>0.88129089923069359</v>
      </c>
      <c r="W53" s="5"/>
    </row>
    <row r="54" spans="1:23" x14ac:dyDescent="0.25">
      <c r="A54" s="8">
        <v>3</v>
      </c>
      <c r="B54" s="9">
        <v>1</v>
      </c>
      <c r="C54" s="9">
        <v>1</v>
      </c>
      <c r="D54" s="9">
        <v>0</v>
      </c>
      <c r="E54" s="9">
        <v>0</v>
      </c>
      <c r="F54" s="9">
        <v>1</v>
      </c>
      <c r="G54" s="9">
        <v>1</v>
      </c>
      <c r="H54" s="9">
        <v>1</v>
      </c>
      <c r="I54" s="9">
        <v>1</v>
      </c>
      <c r="J54" s="41">
        <v>1</v>
      </c>
      <c r="K54" s="9">
        <v>5</v>
      </c>
      <c r="L54" s="41">
        <v>2017</v>
      </c>
      <c r="M54" s="9">
        <v>20</v>
      </c>
      <c r="N54" s="10" t="s">
        <v>13</v>
      </c>
      <c r="O54" s="39" t="s">
        <v>23</v>
      </c>
      <c r="P54" s="32">
        <v>0</v>
      </c>
      <c r="Q54" s="3" t="s">
        <v>0</v>
      </c>
      <c r="R54" s="3"/>
      <c r="S54" s="3"/>
      <c r="T54" s="3"/>
      <c r="U54" s="3"/>
      <c r="V54" s="4"/>
      <c r="W54" s="5"/>
    </row>
    <row r="55" spans="1:23" x14ac:dyDescent="0.25">
      <c r="A55" s="8">
        <v>5</v>
      </c>
      <c r="B55" s="9">
        <v>1</v>
      </c>
      <c r="C55" s="9">
        <v>1</v>
      </c>
      <c r="D55" s="9">
        <v>0</v>
      </c>
      <c r="E55" s="9">
        <v>1</v>
      </c>
      <c r="F55" s="9">
        <v>1</v>
      </c>
      <c r="G55" s="9">
        <v>1</v>
      </c>
      <c r="H55" s="9">
        <v>0</v>
      </c>
      <c r="I55" s="9">
        <v>1</v>
      </c>
      <c r="J55" s="41">
        <v>1</v>
      </c>
      <c r="K55" s="9">
        <v>2</v>
      </c>
      <c r="L55" s="41">
        <v>2017</v>
      </c>
      <c r="M55" s="9">
        <v>21</v>
      </c>
      <c r="N55" s="10" t="s">
        <v>13</v>
      </c>
      <c r="P55" s="32"/>
      <c r="Q55" s="3"/>
      <c r="R55" s="3">
        <v>1</v>
      </c>
      <c r="S55" s="3">
        <f ca="1">COUNTIF(INDIRECT(O54&amp;O52):INDIRECT(O54&amp;O53),R55)</f>
        <v>9</v>
      </c>
      <c r="T55" s="3">
        <f ca="1">COUNTIFS(INDIRECT(O54&amp;O52):INDIRECT(O54&amp;O53),R55,INDIRECT("N"&amp;O52):INDIRECT("N"&amp;O53),"Iya")</f>
        <v>6</v>
      </c>
      <c r="U55" s="3">
        <f ca="1">COUNTIFS(INDIRECT(O54&amp;O52):INDIRECT(O54&amp;O53),R55,INDIRECT("N"&amp;O52):INDIRECT("N"&amp;O53),"Tidak")</f>
        <v>3</v>
      </c>
      <c r="V55" s="4">
        <f ca="1">-(((T55/S55)*IMLOG2(T55/S55))+((U55/S55)*IMLOG2(U55/S55)))</f>
        <v>0.91829583405449056</v>
      </c>
      <c r="W55" s="27">
        <f ca="1">V53-(((S55/S53)*V55)+((S56/S53)*V56))</f>
        <v>5.4824648581652036E-2</v>
      </c>
    </row>
    <row r="56" spans="1:23" x14ac:dyDescent="0.25">
      <c r="A56" s="8">
        <v>2</v>
      </c>
      <c r="B56" s="9">
        <v>1</v>
      </c>
      <c r="C56" s="9">
        <v>1</v>
      </c>
      <c r="D56" s="9">
        <v>1</v>
      </c>
      <c r="E56" s="9">
        <v>1</v>
      </c>
      <c r="F56" s="9">
        <v>1</v>
      </c>
      <c r="G56" s="9">
        <v>1</v>
      </c>
      <c r="H56" s="9">
        <v>1</v>
      </c>
      <c r="I56" s="9">
        <v>1</v>
      </c>
      <c r="J56" s="41">
        <v>2</v>
      </c>
      <c r="K56" s="9">
        <v>4</v>
      </c>
      <c r="L56" s="41">
        <v>2017</v>
      </c>
      <c r="M56" s="9">
        <v>20</v>
      </c>
      <c r="N56" s="10" t="s">
        <v>13</v>
      </c>
      <c r="P56" s="32"/>
      <c r="Q56" s="3"/>
      <c r="R56" s="3">
        <v>0</v>
      </c>
      <c r="S56" s="3">
        <f ca="1">COUNTIF(INDIRECT(O54&amp;O52):INDIRECT(O54&amp;O53),R56)</f>
        <v>1</v>
      </c>
      <c r="T56" s="3">
        <f ca="1">COUNTIFS(INDIRECT(O54&amp;O52):INDIRECT(O54&amp;O53),R56,INDIRECT("N"&amp;O52):INDIRECT("N"&amp;O53),"Iya")</f>
        <v>1</v>
      </c>
      <c r="U56" s="3">
        <f ca="1">COUNTIFS(INDIRECT(O54&amp;O52):INDIRECT(O54&amp;O53),R56,INDIRECT("N"&amp;O52):INDIRECT("N"&amp;O53),"Tidak")</f>
        <v>0</v>
      </c>
      <c r="V56" s="4">
        <v>0</v>
      </c>
      <c r="W56" s="27"/>
    </row>
    <row r="57" spans="1:23" x14ac:dyDescent="0.25">
      <c r="A57" s="8">
        <v>4</v>
      </c>
      <c r="B57" s="9">
        <v>1</v>
      </c>
      <c r="C57" s="9">
        <v>1</v>
      </c>
      <c r="D57" s="9">
        <v>0</v>
      </c>
      <c r="E57" s="9">
        <v>0</v>
      </c>
      <c r="F57" s="9">
        <v>1</v>
      </c>
      <c r="G57" s="9">
        <v>1</v>
      </c>
      <c r="H57" s="9">
        <v>1</v>
      </c>
      <c r="I57" s="9">
        <v>1</v>
      </c>
      <c r="J57" s="41">
        <v>2</v>
      </c>
      <c r="K57" s="9">
        <v>2</v>
      </c>
      <c r="L57" s="41">
        <v>2017</v>
      </c>
      <c r="M57" s="9">
        <v>18</v>
      </c>
      <c r="N57" s="10" t="s">
        <v>13</v>
      </c>
      <c r="O57" s="39" t="s">
        <v>24</v>
      </c>
      <c r="P57" s="32">
        <v>1</v>
      </c>
      <c r="Q57" s="3" t="s">
        <v>1</v>
      </c>
      <c r="R57" s="3"/>
      <c r="S57" s="3"/>
      <c r="T57" s="3"/>
      <c r="U57" s="3"/>
      <c r="V57" s="4"/>
      <c r="W57" s="5"/>
    </row>
    <row r="58" spans="1:23" x14ac:dyDescent="0.25">
      <c r="A58" s="8">
        <v>8</v>
      </c>
      <c r="B58" s="9">
        <v>0</v>
      </c>
      <c r="C58" s="9">
        <v>1</v>
      </c>
      <c r="D58" s="9">
        <v>0</v>
      </c>
      <c r="E58" s="9">
        <v>0</v>
      </c>
      <c r="F58" s="9">
        <v>0</v>
      </c>
      <c r="G58" s="9">
        <v>1</v>
      </c>
      <c r="H58" s="9">
        <v>0</v>
      </c>
      <c r="I58" s="9">
        <v>0</v>
      </c>
      <c r="J58" s="41">
        <v>2</v>
      </c>
      <c r="K58" s="9">
        <v>3</v>
      </c>
      <c r="L58" s="41">
        <v>2017</v>
      </c>
      <c r="M58" s="9">
        <v>19</v>
      </c>
      <c r="N58" s="10" t="s">
        <v>13</v>
      </c>
      <c r="P58" s="32"/>
      <c r="Q58" s="3"/>
      <c r="R58" s="3">
        <v>1</v>
      </c>
      <c r="S58" s="3">
        <f ca="1">COUNTIF(INDIRECT(O57&amp;O52):INDIRECT(O57&amp;O53),R58)</f>
        <v>9</v>
      </c>
      <c r="T58" s="3">
        <f ca="1">COUNTIFS(INDIRECT(O57&amp;O52):INDIRECT(O57&amp;O53),R58,INDIRECT("N"&amp;O52):INDIRECT("N"&amp;O53),"Iya")</f>
        <v>7</v>
      </c>
      <c r="U58" s="3">
        <f ca="1">COUNTIFS(INDIRECT(O57&amp;O52):INDIRECT(O57&amp;O53),R58,INDIRECT("N"&amp;O52):INDIRECT("N"&amp;O53),"Tidak")</f>
        <v>2</v>
      </c>
      <c r="V58" s="4">
        <f ca="1">-(((T58/S58)*IMLOG2(T58/S58))+((U58/S58)*IMLOG2(U58/S58)))</f>
        <v>0.76420450650861949</v>
      </c>
      <c r="W58" s="27">
        <f ca="1">V53-(((S58/S53)*V58)+((S59/S53)*V59))</f>
        <v>0.193506843372936</v>
      </c>
    </row>
    <row r="59" spans="1:23" x14ac:dyDescent="0.25">
      <c r="A59" s="8">
        <v>11</v>
      </c>
      <c r="B59" s="9">
        <v>1</v>
      </c>
      <c r="C59" s="9">
        <v>0</v>
      </c>
      <c r="D59" s="9">
        <v>0</v>
      </c>
      <c r="E59" s="9">
        <v>0</v>
      </c>
      <c r="F59" s="9">
        <v>1</v>
      </c>
      <c r="G59" s="9">
        <v>1</v>
      </c>
      <c r="H59" s="9">
        <v>1</v>
      </c>
      <c r="I59" s="9">
        <v>1</v>
      </c>
      <c r="J59" s="41">
        <v>2</v>
      </c>
      <c r="K59" s="9">
        <v>6</v>
      </c>
      <c r="L59" s="41">
        <v>2017</v>
      </c>
      <c r="M59" s="9">
        <v>20</v>
      </c>
      <c r="N59" s="10" t="s">
        <v>14</v>
      </c>
      <c r="P59" s="32"/>
      <c r="Q59" s="3"/>
      <c r="R59" s="3">
        <v>0</v>
      </c>
      <c r="S59" s="3">
        <f ca="1">COUNTIF(INDIRECT(O57&amp;O52):INDIRECT(O57&amp;O53),R59)</f>
        <v>1</v>
      </c>
      <c r="T59" s="3">
        <f ca="1">COUNTIFS(INDIRECT(O57&amp;O52):INDIRECT(O57&amp;O53),R59,INDIRECT("N"&amp;O52):INDIRECT("N"&amp;O53),"Iya")</f>
        <v>0</v>
      </c>
      <c r="U59" s="3">
        <f ca="1">COUNTIFS(INDIRECT(O57&amp;O52):INDIRECT(O57&amp;O53),R59,INDIRECT("N"&amp;O52):INDIRECT("N"&amp;O53),"Tidak")</f>
        <v>1</v>
      </c>
      <c r="V59" s="4">
        <v>0</v>
      </c>
      <c r="W59" s="27"/>
    </row>
    <row r="60" spans="1:23" x14ac:dyDescent="0.25">
      <c r="A60" s="8">
        <v>0</v>
      </c>
      <c r="B60" s="9">
        <v>1</v>
      </c>
      <c r="C60" s="9">
        <v>1</v>
      </c>
      <c r="D60" s="9">
        <v>0</v>
      </c>
      <c r="E60" s="9">
        <v>0</v>
      </c>
      <c r="F60" s="9">
        <v>0</v>
      </c>
      <c r="G60" s="9">
        <v>0</v>
      </c>
      <c r="H60" s="9">
        <v>1</v>
      </c>
      <c r="I60" s="9">
        <v>1</v>
      </c>
      <c r="J60" s="41">
        <v>3</v>
      </c>
      <c r="K60" s="9">
        <v>3</v>
      </c>
      <c r="L60" s="41">
        <v>2017</v>
      </c>
      <c r="M60" s="9">
        <v>18</v>
      </c>
      <c r="N60" s="10" t="s">
        <v>13</v>
      </c>
      <c r="O60" s="39" t="s">
        <v>25</v>
      </c>
      <c r="P60" s="32">
        <v>2</v>
      </c>
      <c r="Q60" s="3" t="s">
        <v>2</v>
      </c>
      <c r="R60" s="3"/>
      <c r="S60" s="3"/>
      <c r="T60" s="3"/>
      <c r="U60" s="3"/>
      <c r="V60" s="4"/>
      <c r="W60" s="5"/>
    </row>
    <row r="61" spans="1:23" x14ac:dyDescent="0.25">
      <c r="A61" s="8">
        <v>18</v>
      </c>
      <c r="B61" s="9">
        <v>1</v>
      </c>
      <c r="C61" s="9">
        <v>1</v>
      </c>
      <c r="D61" s="9">
        <v>0</v>
      </c>
      <c r="E61" s="9">
        <v>0</v>
      </c>
      <c r="F61" s="9">
        <v>1</v>
      </c>
      <c r="G61" s="9">
        <v>1</v>
      </c>
      <c r="H61" s="9">
        <v>1</v>
      </c>
      <c r="I61" s="9">
        <v>1</v>
      </c>
      <c r="J61" s="41">
        <v>0</v>
      </c>
      <c r="K61" s="9">
        <v>2</v>
      </c>
      <c r="L61" s="37">
        <v>2018</v>
      </c>
      <c r="M61" s="9">
        <v>20</v>
      </c>
      <c r="N61" s="10" t="s">
        <v>14</v>
      </c>
      <c r="P61" s="32"/>
      <c r="Q61" s="3"/>
      <c r="R61" s="3">
        <v>1</v>
      </c>
      <c r="S61" s="3">
        <f ca="1">COUNTIF(INDIRECT(O60&amp;O52):INDIRECT(O60&amp;O53),R61)</f>
        <v>1</v>
      </c>
      <c r="T61" s="3">
        <f ca="1">COUNTIFS(INDIRECT(O60&amp;O52):INDIRECT(O60&amp;O53),R61,INDIRECT("N"&amp;O52):INDIRECT("N"&amp;O53),"Iya")</f>
        <v>1</v>
      </c>
      <c r="U61" s="3">
        <f ca="1">COUNTIFS(INDIRECT(O60&amp;O52):INDIRECT(O60&amp;O53),R61,INDIRECT("N"&amp;O52):INDIRECT("N"&amp;O53),"Tidak")</f>
        <v>0</v>
      </c>
      <c r="V61" s="4">
        <v>0</v>
      </c>
      <c r="W61" s="27">
        <f ca="1">V53-(((S61/S53)*V61)+((S62/S53)*V62))</f>
        <v>5.4824648581652036E-2</v>
      </c>
    </row>
    <row r="62" spans="1:23" ht="15.75" thickBot="1" x14ac:dyDescent="0.3">
      <c r="A62" s="11">
        <v>19</v>
      </c>
      <c r="B62" s="12">
        <v>1</v>
      </c>
      <c r="C62" s="12">
        <v>1</v>
      </c>
      <c r="D62" s="12">
        <v>0</v>
      </c>
      <c r="E62" s="12">
        <v>1</v>
      </c>
      <c r="F62" s="12">
        <v>1</v>
      </c>
      <c r="G62" s="12">
        <v>1</v>
      </c>
      <c r="H62" s="12">
        <v>1</v>
      </c>
      <c r="I62" s="12">
        <v>1</v>
      </c>
      <c r="J62" s="42">
        <v>1</v>
      </c>
      <c r="K62" s="12">
        <v>4</v>
      </c>
      <c r="L62" s="38">
        <v>2018</v>
      </c>
      <c r="M62" s="12">
        <v>18</v>
      </c>
      <c r="N62" s="13" t="s">
        <v>14</v>
      </c>
      <c r="P62" s="32"/>
      <c r="Q62" s="3"/>
      <c r="R62" s="3">
        <v>0</v>
      </c>
      <c r="S62" s="3">
        <f ca="1">COUNTIF(INDIRECT(O60&amp;O52):INDIRECT(O60&amp;O53),R62)</f>
        <v>9</v>
      </c>
      <c r="T62" s="3">
        <f ca="1">COUNTIFS(INDIRECT(O60&amp;O52):INDIRECT(O60&amp;O53),R62,INDIRECT("N"&amp;O52):INDIRECT("N"&amp;O53),"Iya")</f>
        <v>6</v>
      </c>
      <c r="U62" s="3">
        <f ca="1">COUNTIFS(INDIRECT(O60&amp;O52):INDIRECT(O60&amp;O53),R62,INDIRECT("N"&amp;O52):INDIRECT("N"&amp;O53),"Tidak")</f>
        <v>3</v>
      </c>
      <c r="V62" s="4">
        <f ca="1">-(((T62/S62)*IMLOG2(T62/S62))+((U62/S62)*IMLOG2(U62/S62)))</f>
        <v>0.91829583405449056</v>
      </c>
      <c r="W62" s="27"/>
    </row>
    <row r="63" spans="1:23" x14ac:dyDescent="0.25">
      <c r="O63" s="39" t="s">
        <v>26</v>
      </c>
      <c r="P63" s="32">
        <v>3</v>
      </c>
      <c r="Q63" s="3" t="s">
        <v>3</v>
      </c>
      <c r="R63" s="3"/>
    </row>
    <row r="64" spans="1:23" x14ac:dyDescent="0.25">
      <c r="P64" s="32"/>
      <c r="Q64" s="3"/>
      <c r="R64" s="3">
        <v>1</v>
      </c>
      <c r="S64" s="3">
        <f ca="1">COUNTIF(INDIRECT(O63&amp;O52):INDIRECT(O63&amp;O53),R64)</f>
        <v>4</v>
      </c>
      <c r="T64" s="3">
        <f ca="1">COUNTIFS(INDIRECT(O63&amp;O52):INDIRECT(O63&amp;O53),R64,INDIRECT("N"&amp;O52):INDIRECT("N"&amp;O53),"Iya")</f>
        <v>3</v>
      </c>
      <c r="U64" s="3">
        <f ca="1">COUNTIFS(INDIRECT(O63&amp;O52):INDIRECT(O63&amp;O53),R64,INDIRECT("N"&amp;O52):INDIRECT("N"&amp;O53),"Tidak")</f>
        <v>1</v>
      </c>
      <c r="V64" s="4">
        <f ca="1">-(((T64/S64)*IMLOG2(T64/S64))+((U64/S64)*IMLOG2(U64/S64)))</f>
        <v>0.81127812445913294</v>
      </c>
      <c r="W64" s="27">
        <f ca="1">V53-(((S64/S53)*V64)+((S65/S53)*V65))</f>
        <v>5.8021490143460586E-3</v>
      </c>
    </row>
    <row r="65" spans="15:23" x14ac:dyDescent="0.25">
      <c r="P65" s="33"/>
      <c r="R65" s="3">
        <v>0</v>
      </c>
      <c r="S65" s="3">
        <f ca="1">COUNTIF(INDIRECT(O63&amp;O52):INDIRECT(O63&amp;O53),R65)</f>
        <v>6</v>
      </c>
      <c r="T65" s="3">
        <f ca="1">COUNTIFS(INDIRECT(O63&amp;O52):INDIRECT(O63&amp;O53),R65,INDIRECT("N"&amp;O52):INDIRECT("N"&amp;O53),"Iya")</f>
        <v>4</v>
      </c>
      <c r="U65" s="3">
        <f ca="1">COUNTIFS(INDIRECT(O63&amp;O52):INDIRECT(O63&amp;O53),R65,INDIRECT("N"&amp;O52):INDIRECT("N"&amp;O53),"Tidak")</f>
        <v>2</v>
      </c>
      <c r="V65" s="4">
        <f ca="1">-(((T65/S65)*IMLOG2(T65/S65))+((U65/S65)*IMLOG2(U65/S65)))</f>
        <v>0.91829583405449056</v>
      </c>
      <c r="W65" s="27"/>
    </row>
    <row r="66" spans="15:23" x14ac:dyDescent="0.25">
      <c r="O66" s="39" t="s">
        <v>27</v>
      </c>
      <c r="P66" s="33">
        <v>4</v>
      </c>
      <c r="Q66" t="s">
        <v>4</v>
      </c>
    </row>
    <row r="67" spans="15:23" x14ac:dyDescent="0.25">
      <c r="P67" s="33"/>
      <c r="R67" s="3">
        <v>1</v>
      </c>
      <c r="S67" s="3">
        <f ca="1">COUNTIF(INDIRECT(O66&amp;O52):INDIRECT(O66&amp;O53),R67)</f>
        <v>8</v>
      </c>
      <c r="T67" s="3">
        <f ca="1">COUNTIFS(INDIRECT(O66&amp;O52):INDIRECT(O66&amp;O53),R67,INDIRECT("N"&amp;O52):INDIRECT("N"&amp;O53),"Iya")</f>
        <v>5</v>
      </c>
      <c r="U67" s="3">
        <f ca="1">COUNTIFS(INDIRECT(O66&amp;O52):INDIRECT(O66&amp;O53),R67,INDIRECT("N"&amp;O52):INDIRECT("N"&amp;O53),"Tidak")</f>
        <v>3</v>
      </c>
      <c r="V67" s="4">
        <f ca="1">-(((T67/S67)*IMLOG2(T67/S67))+((U67/S67)*IMLOG2(U67/S67)))</f>
        <v>0.95443400292496372</v>
      </c>
      <c r="W67" s="27">
        <f ca="1">V53-(((S67/S53)*V67)+((S68/S53)*V68))</f>
        <v>0.11774369689072262</v>
      </c>
    </row>
    <row r="68" spans="15:23" x14ac:dyDescent="0.25">
      <c r="P68" s="33"/>
      <c r="R68" s="3">
        <v>0</v>
      </c>
      <c r="S68" s="3">
        <f ca="1">COUNTIF(INDIRECT(O66&amp;O52):INDIRECT(O66&amp;O53),R68)</f>
        <v>2</v>
      </c>
      <c r="T68" s="3">
        <f ca="1">COUNTIFS(INDIRECT(O66&amp;O52):INDIRECT(O66&amp;O53),R68,INDIRECT("N"&amp;O52):INDIRECT("N"&amp;O53),"Iya")</f>
        <v>2</v>
      </c>
      <c r="U68" s="3">
        <f ca="1">COUNTIFS(INDIRECT(O66&amp;O52):INDIRECT(O66&amp;O53),R68,INDIRECT("N"&amp;O52):INDIRECT("N"&amp;O53),"Tidak")</f>
        <v>0</v>
      </c>
      <c r="V68" s="4">
        <v>0</v>
      </c>
      <c r="W68" s="27"/>
    </row>
    <row r="69" spans="15:23" x14ac:dyDescent="0.25">
      <c r="O69" s="39" t="s">
        <v>28</v>
      </c>
      <c r="P69" s="33">
        <v>5</v>
      </c>
      <c r="Q69" t="s">
        <v>5</v>
      </c>
    </row>
    <row r="70" spans="15:23" x14ac:dyDescent="0.25">
      <c r="P70" s="33"/>
      <c r="R70" s="3">
        <v>1</v>
      </c>
      <c r="S70" s="3">
        <f ca="1">COUNTIF(INDIRECT(O69&amp;O52):INDIRECT(O69&amp;O53),R70)</f>
        <v>9</v>
      </c>
      <c r="T70" s="3">
        <f ca="1">COUNTIFS(INDIRECT(O69&amp;O52):INDIRECT(O69&amp;O53),R70,INDIRECT("N"&amp;O52):INDIRECT("N"&amp;O53),"Iya")</f>
        <v>6</v>
      </c>
      <c r="U70" s="3">
        <f ca="1">COUNTIFS(INDIRECT(O69&amp;O52):INDIRECT(O69&amp;O53),R70,INDIRECT("N"&amp;O52):INDIRECT("N"&amp;O53),"Tidak")</f>
        <v>3</v>
      </c>
      <c r="V70" s="4">
        <f ca="1">-(((T70/S70)*IMLOG2(T70/S70))+((U70/S70)*IMLOG2(U70/S70)))</f>
        <v>0.91829583405449056</v>
      </c>
      <c r="W70" s="27">
        <f ca="1">V53-(((S70/S53)*V70)+((S71/S53)*V71))</f>
        <v>5.4824648581652036E-2</v>
      </c>
    </row>
    <row r="71" spans="15:23" x14ac:dyDescent="0.25">
      <c r="P71" s="33"/>
      <c r="R71" s="3">
        <v>0</v>
      </c>
      <c r="S71" s="3">
        <f ca="1">COUNTIF(INDIRECT(O69&amp;O52):INDIRECT(O69&amp;O53),R71)</f>
        <v>1</v>
      </c>
      <c r="T71" s="3">
        <f ca="1">COUNTIFS(INDIRECT(O69&amp;O52):INDIRECT(O69&amp;O53),R71,INDIRECT("N"&amp;O52):INDIRECT("N"&amp;O53),"Iya")</f>
        <v>1</v>
      </c>
      <c r="U71" s="3">
        <f ca="1">COUNTIFS(INDIRECT(O69&amp;O52):INDIRECT(O69&amp;O53),R71,INDIRECT("N"&amp;O52):INDIRECT("N"&amp;O53),"Tidak")</f>
        <v>0</v>
      </c>
      <c r="V71" s="4">
        <v>0</v>
      </c>
      <c r="W71" s="27"/>
    </row>
    <row r="72" spans="15:23" x14ac:dyDescent="0.25">
      <c r="O72" s="39" t="s">
        <v>29</v>
      </c>
      <c r="P72" s="33">
        <v>6</v>
      </c>
      <c r="Q72" t="s">
        <v>6</v>
      </c>
    </row>
    <row r="73" spans="15:23" x14ac:dyDescent="0.25">
      <c r="P73" s="33"/>
      <c r="R73" s="3">
        <v>1</v>
      </c>
      <c r="S73" s="3">
        <f ca="1">COUNTIF(INDIRECT(O72&amp;O52):INDIRECT(O72&amp;O53),R73)</f>
        <v>8</v>
      </c>
      <c r="T73" s="3">
        <f ca="1">COUNTIFS(INDIRECT(O72&amp;O52):INDIRECT(O72&amp;O53),R73,INDIRECT("N"&amp;O52):INDIRECT("N"&amp;O53),"Iya")</f>
        <v>5</v>
      </c>
      <c r="U73" s="3">
        <f ca="1">COUNTIFS(INDIRECT(O72&amp;O52):INDIRECT(O72&amp;O53),R73,INDIRECT("N"&amp;O52):INDIRECT("N"&amp;O53),"Tidak")</f>
        <v>3</v>
      </c>
      <c r="V73" s="4">
        <f ca="1">-(((T73/S73)*IMLOG2(T73/S73))+((U73/S73)*IMLOG2(U73/S73)))</f>
        <v>0.95443400292496372</v>
      </c>
      <c r="W73" s="27">
        <f ca="1">V53-(((S73/S53)*V73)+((S74/S53)*V74))</f>
        <v>0.11774369689072262</v>
      </c>
    </row>
    <row r="74" spans="15:23" x14ac:dyDescent="0.25">
      <c r="P74" s="33"/>
      <c r="R74" s="3">
        <v>0</v>
      </c>
      <c r="S74" s="3">
        <f ca="1">COUNTIF(INDIRECT(O72&amp;O52):INDIRECT(O72&amp;O53),R74)</f>
        <v>2</v>
      </c>
      <c r="T74" s="3">
        <f ca="1">COUNTIFS(INDIRECT(O72&amp;O52):INDIRECT(O72&amp;O53),R74,INDIRECT("N"&amp;O52):INDIRECT("N"&amp;O53),"Iya")</f>
        <v>2</v>
      </c>
      <c r="U74" s="3">
        <f ca="1">COUNTIFS(INDIRECT(O72&amp;O52):INDIRECT(O72&amp;O53),R74,INDIRECT("N"&amp;O52):INDIRECT("N"&amp;O53),"Tidak")</f>
        <v>0</v>
      </c>
      <c r="V74" s="4">
        <v>0</v>
      </c>
      <c r="W74" s="27"/>
    </row>
    <row r="75" spans="15:23" x14ac:dyDescent="0.25">
      <c r="O75" s="39" t="s">
        <v>30</v>
      </c>
      <c r="P75" s="33">
        <v>7</v>
      </c>
      <c r="Q75" t="s">
        <v>7</v>
      </c>
    </row>
    <row r="76" spans="15:23" x14ac:dyDescent="0.25">
      <c r="P76" s="33"/>
      <c r="R76" s="3">
        <v>1</v>
      </c>
      <c r="S76" s="3">
        <f ca="1">COUNTIF(INDIRECT(O75&amp;O52):INDIRECT(O75&amp;O53),R76)</f>
        <v>9</v>
      </c>
      <c r="T76" s="3">
        <f ca="1">COUNTIFS(INDIRECT(O75&amp;O52):INDIRECT(O75&amp;O53),R76,INDIRECT("N"&amp;O52):INDIRECT("N"&amp;O53),"Iya")</f>
        <v>6</v>
      </c>
      <c r="U76" s="3">
        <f ca="1">COUNTIFS(INDIRECT(O75&amp;O52):INDIRECT(O75&amp;O53),R76,INDIRECT("N"&amp;O52):INDIRECT("N"&amp;O53),"Tidak")</f>
        <v>3</v>
      </c>
      <c r="V76" s="4">
        <f ca="1">-(((T76/S76)*IMLOG2(T76/S76))+((U76/S76)*IMLOG2(U76/S76)))</f>
        <v>0.91829583405449056</v>
      </c>
      <c r="W76" s="27">
        <f ca="1">V53-(((S76/S53)*V76)+((S77/S53)*V77))</f>
        <v>5.4824648581652036E-2</v>
      </c>
    </row>
    <row r="77" spans="15:23" x14ac:dyDescent="0.25">
      <c r="P77" s="33"/>
      <c r="R77" s="3">
        <v>0</v>
      </c>
      <c r="S77" s="3">
        <f ca="1">COUNTIF(INDIRECT(O75&amp;O52):INDIRECT(O75&amp;O53),R77)</f>
        <v>1</v>
      </c>
      <c r="T77" s="3">
        <f ca="1">COUNTIFS(INDIRECT(O75&amp;O52):INDIRECT(O75&amp;O53),R77,INDIRECT("N"&amp;O52):INDIRECT("N"&amp;O53),"Iya")</f>
        <v>1</v>
      </c>
      <c r="U77" s="3">
        <f ca="1">COUNTIFS(INDIRECT(O75&amp;O52):INDIRECT(O75&amp;O53),R77,INDIRECT("N"&amp;O52):INDIRECT("N"&amp;O53),"Tidak")</f>
        <v>0</v>
      </c>
      <c r="V77" s="4">
        <v>0</v>
      </c>
      <c r="W77" s="27"/>
    </row>
    <row r="78" spans="15:23" x14ac:dyDescent="0.25">
      <c r="O78" s="39" t="s">
        <v>31</v>
      </c>
      <c r="P78" s="33">
        <v>8</v>
      </c>
      <c r="Q78" s="22" t="s">
        <v>22</v>
      </c>
      <c r="R78" s="22"/>
      <c r="S78" s="22"/>
      <c r="T78" s="22"/>
      <c r="U78" s="22"/>
      <c r="V78" s="22"/>
      <c r="W78" s="22"/>
    </row>
    <row r="79" spans="15:23" x14ac:dyDescent="0.25">
      <c r="P79" s="33"/>
      <c r="Q79" s="22"/>
      <c r="R79" s="23">
        <v>0</v>
      </c>
      <c r="S79" s="23">
        <f ca="1">COUNTIF(INDIRECT(O78&amp;O52):INDIRECT(O78&amp;O53),R79)</f>
        <v>2</v>
      </c>
      <c r="T79" s="23">
        <f ca="1">COUNTIFS(INDIRECT(O78&amp;O52):INDIRECT(O78&amp;O53),R79,INDIRECT("N"&amp;O52):INDIRECT("N"&amp;O53),"Iya")</f>
        <v>1</v>
      </c>
      <c r="U79" s="23">
        <f ca="1">COUNTIFS(INDIRECT(O78&amp;O52):INDIRECT(O78&amp;O53),R79,INDIRECT("N"&amp;O52):INDIRECT("N"&amp;O53),"Tidak")</f>
        <v>1</v>
      </c>
      <c r="V79" s="24">
        <f ca="1">-(((T79/S79)*IMLOG2(T79/S79))+((U79/S79)*IMLOG2(U79/S79)))</f>
        <v>1</v>
      </c>
      <c r="W79" s="31">
        <f ca="1">V53-(((S79/S53)*V79)+((S80/S53)*V80)+((S81/S53)*V81)+((S82/S53)*V82)+((S83/S53)*V83)+((S84/S53)*V84)+((S85/S53)*V85))</f>
        <v>8.1290899230693214E-2</v>
      </c>
    </row>
    <row r="80" spans="15:23" x14ac:dyDescent="0.25">
      <c r="P80" s="33"/>
      <c r="Q80" s="22"/>
      <c r="R80" s="23">
        <v>1</v>
      </c>
      <c r="S80" s="23">
        <f ca="1">COUNTIF(INDIRECT(O78&amp;O52):INDIRECT(O78&amp;O53),R80)</f>
        <v>3</v>
      </c>
      <c r="T80" s="23">
        <f ca="1">COUNTIFS(INDIRECT(O78&amp;O52):INDIRECT(O78&amp;O53),R80,INDIRECT("N"&amp;O52):INDIRECT("N"&amp;O53),"Iya")</f>
        <v>2</v>
      </c>
      <c r="U80" s="23">
        <f ca="1">COUNTIFS(INDIRECT(O78&amp;O52):INDIRECT(O78&amp;O53),R80,INDIRECT("N"&amp;O52):INDIRECT("N"&amp;O53),"Tidak")</f>
        <v>1</v>
      </c>
      <c r="V80" s="24">
        <f ca="1">-(((T80/S80)*IMLOG2(T80/S80))+((U80/S80)*IMLOG2(U80/S80)))</f>
        <v>0.91829583405449056</v>
      </c>
      <c r="W80" s="31"/>
    </row>
    <row r="81" spans="15:23" x14ac:dyDescent="0.25">
      <c r="P81" s="33"/>
      <c r="Q81" s="22"/>
      <c r="R81" s="23">
        <v>2</v>
      </c>
      <c r="S81" s="23">
        <f ca="1">COUNTIF(INDIRECT(O78&amp;O52):INDIRECT(O78&amp;O53),R81)</f>
        <v>4</v>
      </c>
      <c r="T81" s="23">
        <f ca="1">COUNTIFS(INDIRECT(O78&amp;O52):INDIRECT(O78&amp;O53),R81,INDIRECT("N"&amp;O52):INDIRECT("N"&amp;O53),"Iya")</f>
        <v>3</v>
      </c>
      <c r="U81" s="23">
        <f ca="1">COUNTIFS(INDIRECT(O78&amp;O52):INDIRECT(O78&amp;O53),R81,INDIRECT("N"&amp;O52):INDIRECT("N"&amp;O53),"Tidak")</f>
        <v>1</v>
      </c>
      <c r="V81" s="24">
        <f ca="1">-(((T81/S81)*IMLOG2(T81/S81))+((U81/S81)*IMLOG2(U81/S81)))</f>
        <v>0.81127812445913294</v>
      </c>
      <c r="W81" s="31"/>
    </row>
    <row r="82" spans="15:23" x14ac:dyDescent="0.25">
      <c r="P82" s="33"/>
      <c r="Q82" s="22"/>
      <c r="R82" s="23">
        <v>3</v>
      </c>
      <c r="S82" s="23">
        <f ca="1">COUNTIF(INDIRECT(O78&amp;O52):INDIRECT(O78&amp;O53),R82)</f>
        <v>1</v>
      </c>
      <c r="T82" s="23">
        <f ca="1">COUNTIFS(INDIRECT(O78&amp;O52):INDIRECT(O78&amp;O53),R82,INDIRECT("N"&amp;O52):INDIRECT("N"&amp;O53),"Iya")</f>
        <v>1</v>
      </c>
      <c r="U82" s="23">
        <f ca="1">COUNTIFS(INDIRECT(O78&amp;O52):INDIRECT(O78&amp;O53),R82,INDIRECT("N"&amp;O52):INDIRECT("N"&amp;O53),"Tidak")</f>
        <v>0</v>
      </c>
      <c r="V82" s="24">
        <v>0</v>
      </c>
      <c r="W82" s="31"/>
    </row>
    <row r="83" spans="15:23" x14ac:dyDescent="0.25">
      <c r="P83" s="33"/>
      <c r="Q83" s="22"/>
      <c r="R83" s="22"/>
      <c r="S83" s="22"/>
      <c r="T83" s="22"/>
      <c r="U83" s="22"/>
      <c r="V83" s="22"/>
      <c r="W83" s="31"/>
    </row>
    <row r="84" spans="15:23" x14ac:dyDescent="0.25">
      <c r="P84" s="33"/>
      <c r="Q84" s="22"/>
      <c r="R84" s="22"/>
      <c r="S84" s="22"/>
      <c r="T84" s="22"/>
      <c r="U84" s="22"/>
      <c r="V84" s="22"/>
      <c r="W84" s="31"/>
    </row>
    <row r="85" spans="15:23" x14ac:dyDescent="0.25">
      <c r="P85" s="33"/>
      <c r="Q85" s="22"/>
      <c r="R85" s="22"/>
      <c r="S85" s="22"/>
      <c r="T85" s="22"/>
      <c r="U85" s="22"/>
      <c r="V85" s="22"/>
      <c r="W85" s="31"/>
    </row>
    <row r="86" spans="15:23" x14ac:dyDescent="0.25">
      <c r="O86" s="39" t="s">
        <v>32</v>
      </c>
      <c r="P86" s="33">
        <v>9</v>
      </c>
      <c r="Q86" s="43" t="s">
        <v>9</v>
      </c>
      <c r="R86" s="44"/>
      <c r="S86" s="44"/>
      <c r="T86" s="44"/>
      <c r="U86" s="44"/>
      <c r="V86" s="45"/>
      <c r="W86" s="26"/>
    </row>
    <row r="87" spans="15:23" x14ac:dyDescent="0.25">
      <c r="P87" s="33"/>
      <c r="Q87" s="43"/>
      <c r="R87" s="43"/>
      <c r="S87" s="43"/>
      <c r="T87" s="43"/>
      <c r="U87" s="43"/>
      <c r="V87" s="43"/>
      <c r="W87" s="31">
        <f ca="1">V53-(((S87/S53)*V87)+((S88/S53)*V88)+((S89/S53)*V89)+((S90/S53)*V90)+((S91/S53)*V91)+((S92/S53)*V92))</f>
        <v>0.35677964944704033</v>
      </c>
    </row>
    <row r="88" spans="15:23" x14ac:dyDescent="0.25">
      <c r="P88" s="33"/>
      <c r="Q88" s="43"/>
      <c r="R88" s="44">
        <v>2</v>
      </c>
      <c r="S88" s="44">
        <f ca="1">COUNTIF(INDIRECT(O86&amp;O52):INDIRECT(O86&amp;O53),R88)</f>
        <v>4</v>
      </c>
      <c r="T88" s="44">
        <f ca="1">COUNTIFS(INDIRECT(O86&amp;O52):INDIRECT(O86&amp;O53),R88,INDIRECT("N"&amp;O52):INDIRECT("N"&amp;O53),"Iya")</f>
        <v>3</v>
      </c>
      <c r="U88" s="44">
        <f ca="1">COUNTIFS(INDIRECT(O86&amp;O52):INDIRECT(O86&amp;O53),R88,INDIRECT("N"&amp;O52):INDIRECT("N"&amp;O53),"Tidak")</f>
        <v>1</v>
      </c>
      <c r="V88" s="45">
        <f ca="1">-(((T88/S88)*IMLOG2(T88/S88))+((U88/S88)*IMLOG2(U88/S88)))</f>
        <v>0.81127812445913294</v>
      </c>
      <c r="W88" s="31"/>
    </row>
    <row r="89" spans="15:23" x14ac:dyDescent="0.25">
      <c r="P89" s="33"/>
      <c r="Q89" s="43"/>
      <c r="R89" s="44">
        <v>3</v>
      </c>
      <c r="S89" s="44">
        <f ca="1">COUNTIF(INDIRECT(O86&amp;O52):INDIRECT(O86&amp;O53),R89)</f>
        <v>2</v>
      </c>
      <c r="T89" s="44">
        <f ca="1">COUNTIFS(INDIRECT(O86&amp;O52):INDIRECT(O86&amp;O53),R89,INDIRECT("N"&amp;O52):INDIRECT("N"&amp;O53),"Iya")</f>
        <v>2</v>
      </c>
      <c r="U89" s="44">
        <f ca="1">COUNTIFS(INDIRECT(O86&amp;O52):INDIRECT(O86&amp;O53),R89,INDIRECT("N"&amp;O52):INDIRECT("N"&amp;O53),"Tidak")</f>
        <v>0</v>
      </c>
      <c r="V89" s="45">
        <v>0</v>
      </c>
      <c r="W89" s="31"/>
    </row>
    <row r="90" spans="15:23" x14ac:dyDescent="0.25">
      <c r="P90" s="33"/>
      <c r="Q90" s="43"/>
      <c r="R90" s="44">
        <v>4</v>
      </c>
      <c r="S90" s="44">
        <f ca="1">COUNTIF(INDIRECT(O86&amp;O52):INDIRECT(O86&amp;O53),R90)</f>
        <v>2</v>
      </c>
      <c r="T90" s="44">
        <f ca="1">COUNTIFS(INDIRECT(O86&amp;O52):INDIRECT(O86&amp;O53),R90,INDIRECT("N"&amp;O52):INDIRECT("N"&amp;O53),"Iya")</f>
        <v>1</v>
      </c>
      <c r="U90" s="44">
        <f ca="1">COUNTIFS(INDIRECT(O86&amp;O52):INDIRECT(O86&amp;O53),R90,INDIRECT("N"&amp;O52):INDIRECT("N"&amp;O53),"Tidak")</f>
        <v>1</v>
      </c>
      <c r="V90" s="45">
        <f t="shared" ref="V89:V92" ca="1" si="2">-(((T90/S90)*IMLOG2(T90/S90))+((U90/S90)*IMLOG2(U90/S90)))</f>
        <v>1</v>
      </c>
      <c r="W90" s="31"/>
    </row>
    <row r="91" spans="15:23" x14ac:dyDescent="0.25">
      <c r="P91" s="33"/>
      <c r="Q91" s="43"/>
      <c r="R91" s="44">
        <v>5</v>
      </c>
      <c r="S91" s="44">
        <f ca="1">COUNTIF(INDIRECT(O86&amp;O52):INDIRECT(O86&amp;O53),R91)</f>
        <v>1</v>
      </c>
      <c r="T91" s="44">
        <f ca="1">COUNTIFS(INDIRECT(O86&amp;O52):INDIRECT(O86&amp;O53),R91,INDIRECT("N"&amp;O52):INDIRECT("N"&amp;O53),"Iya")</f>
        <v>1</v>
      </c>
      <c r="U91" s="44">
        <f ca="1">COUNTIFS(INDIRECT(O86&amp;O52):INDIRECT(O86&amp;O53),R91,INDIRECT("N"&amp;O52):INDIRECT("N"&amp;O53),"Tidak")</f>
        <v>0</v>
      </c>
      <c r="V91" s="45">
        <v>0</v>
      </c>
      <c r="W91" s="31"/>
    </row>
    <row r="92" spans="15:23" x14ac:dyDescent="0.25">
      <c r="P92" s="33"/>
      <c r="Q92" s="43"/>
      <c r="R92" s="44">
        <v>6</v>
      </c>
      <c r="S92" s="44">
        <f ca="1">COUNTIF(INDIRECT(O86&amp;O52):INDIRECT(O86&amp;O53),R92)</f>
        <v>1</v>
      </c>
      <c r="T92" s="44">
        <f ca="1">COUNTIFS(INDIRECT(O86&amp;O52):INDIRECT(O86&amp;O53),R92,INDIRECT("N"&amp;O52):INDIRECT("N"&amp;O53),"Iya")</f>
        <v>0</v>
      </c>
      <c r="U92" s="44">
        <f ca="1">COUNTIFS(INDIRECT(O86&amp;O52):INDIRECT(O86&amp;O53),R92,INDIRECT("N"&amp;O52):INDIRECT("N"&amp;O53),"Tidak")</f>
        <v>1</v>
      </c>
      <c r="V92" s="45">
        <v>0</v>
      </c>
      <c r="W92" s="31"/>
    </row>
    <row r="93" spans="15:23" x14ac:dyDescent="0.25">
      <c r="O93" s="39" t="s">
        <v>33</v>
      </c>
      <c r="P93" s="33">
        <v>10</v>
      </c>
      <c r="Q93" s="20" t="s">
        <v>10</v>
      </c>
      <c r="R93" s="19"/>
      <c r="S93" s="19"/>
      <c r="T93" s="19"/>
      <c r="U93" s="19"/>
      <c r="V93" s="19"/>
      <c r="W93" s="19"/>
    </row>
    <row r="94" spans="15:23" x14ac:dyDescent="0.25">
      <c r="P94" s="33"/>
      <c r="Q94" s="19"/>
      <c r="R94" s="19"/>
      <c r="S94" s="19"/>
      <c r="T94" s="19"/>
      <c r="U94" s="19"/>
      <c r="V94" s="19"/>
      <c r="W94" s="48">
        <f ca="1">V53-(((S94/S53)*V94)+((S95/S53)*V95)+((S96/S53)*V96))</f>
        <v>0.44643934467101637</v>
      </c>
    </row>
    <row r="95" spans="15:23" x14ac:dyDescent="0.25">
      <c r="P95" s="33"/>
      <c r="Q95" s="19"/>
      <c r="R95" s="17">
        <v>2017</v>
      </c>
      <c r="S95" s="17">
        <f ca="1">COUNTIF(INDIRECT(O93&amp;O52):INDIRECT(O93&amp;O53),R95)</f>
        <v>8</v>
      </c>
      <c r="T95" s="17">
        <f ca="1">COUNTIFS(INDIRECT(O93&amp;O52):INDIRECT(O93&amp;O53),R95,INDIRECT("N"&amp;O52):INDIRECT("N"&amp;O53),"Iya")</f>
        <v>7</v>
      </c>
      <c r="U95" s="17">
        <f ca="1">COUNTIFS(INDIRECT(O93&amp;O52):INDIRECT(O93&amp;O53),R95,INDIRECT("N"&amp;O52):INDIRECT("N"&amp;O53),"Tidak")</f>
        <v>1</v>
      </c>
      <c r="V95" s="18">
        <f ca="1">-(((T95/S95)*IMLOG2(T95/S95))+((U95/S95)*IMLOG2(U95/S95)))</f>
        <v>0.54356444319959651</v>
      </c>
      <c r="W95" s="48"/>
    </row>
    <row r="96" spans="15:23" x14ac:dyDescent="0.25">
      <c r="P96" s="33"/>
      <c r="Q96" s="19"/>
      <c r="R96" s="17">
        <v>2018</v>
      </c>
      <c r="S96" s="17">
        <f ca="1">COUNTIF(INDIRECT(O93&amp;O52):INDIRECT(O93&amp;O53),R96)</f>
        <v>2</v>
      </c>
      <c r="T96" s="17">
        <f ca="1">COUNTIFS(INDIRECT(O93&amp;O52):INDIRECT(O93&amp;O53),R96,INDIRECT("N"&amp;O52):INDIRECT("N"&amp;O53),"Iya")</f>
        <v>0</v>
      </c>
      <c r="U96" s="17">
        <f ca="1">COUNTIFS(INDIRECT(O93&amp;O52):INDIRECT(O93&amp;O53),R96,INDIRECT("N"&amp;O52):INDIRECT("N"&amp;O53),"Tidak")</f>
        <v>2</v>
      </c>
      <c r="V96" s="18">
        <v>0</v>
      </c>
      <c r="W96" s="48"/>
    </row>
    <row r="97" spans="1:23" x14ac:dyDescent="0.25">
      <c r="O97" s="39" t="s">
        <v>34</v>
      </c>
      <c r="P97" s="33">
        <v>11</v>
      </c>
      <c r="Q97" t="s">
        <v>11</v>
      </c>
    </row>
    <row r="98" spans="1:23" x14ac:dyDescent="0.25">
      <c r="P98" s="33"/>
      <c r="R98" s="3">
        <v>18</v>
      </c>
      <c r="S98" s="3">
        <f ca="1">COUNTIF(INDIRECT(O97&amp;O52):INDIRECT(O97&amp;O53),R98)</f>
        <v>3</v>
      </c>
      <c r="T98" s="3">
        <f ca="1">COUNTIFS(INDIRECT(O97&amp;O52):INDIRECT(O97&amp;O53),R98,INDIRECT("N"&amp;O52):INDIRECT("N"&amp;O53),"Iya")</f>
        <v>2</v>
      </c>
      <c r="U98" s="3">
        <f ca="1">COUNTIFS(INDIRECT(O97&amp;O52):INDIRECT(O97&amp;O53),R98,INDIRECT("N"&amp;O52):INDIRECT("N"&amp;O53),"Tidak")</f>
        <v>1</v>
      </c>
      <c r="V98" s="4">
        <f ca="1">-(((T98/S98)*IMLOG2(T98/S98))+((U98/S98)*IMLOG2(U98/S98)))</f>
        <v>0.91829583405449056</v>
      </c>
      <c r="W98" s="30">
        <f ca="1">V53-(((S98/S53)*V98)+((S99/S53)*V99)+((S100/S53)*V100)+((S101/S53)*V101))</f>
        <v>0.20580214901434646</v>
      </c>
    </row>
    <row r="99" spans="1:23" x14ac:dyDescent="0.25">
      <c r="P99" s="33"/>
      <c r="R99" s="3">
        <v>19</v>
      </c>
      <c r="S99" s="3">
        <f ca="1">COUNTIF(INDIRECT(O97&amp;O52):INDIRECT(O97&amp;O53),R99)</f>
        <v>1</v>
      </c>
      <c r="T99" s="3">
        <f ca="1">COUNTIFS(INDIRECT(O97&amp;O52):INDIRECT(O97&amp;O53),R99,INDIRECT("N"&amp;O52):INDIRECT("N"&amp;O53),"Iya")</f>
        <v>1</v>
      </c>
      <c r="U99" s="3">
        <f ca="1">COUNTIFS(INDIRECT(O97&amp;O52):INDIRECT(O97&amp;O53),R99,INDIRECT("N"&amp;O52):INDIRECT("N"&amp;O53),"Tidak")</f>
        <v>0</v>
      </c>
      <c r="V99" s="4">
        <v>0</v>
      </c>
      <c r="W99" s="30"/>
    </row>
    <row r="100" spans="1:23" x14ac:dyDescent="0.25">
      <c r="P100" s="33"/>
      <c r="R100" s="3">
        <v>20</v>
      </c>
      <c r="S100" s="3">
        <f ca="1">COUNTIF(INDIRECT(O97&amp;O52):INDIRECT(O97&amp;O53),R100)</f>
        <v>4</v>
      </c>
      <c r="T100" s="3">
        <f ca="1">COUNTIFS(INDIRECT(O97&amp;O52):INDIRECT(O97&amp;O53),R100,INDIRECT("N"&amp;O52):INDIRECT("N"&amp;O53),"Iya")</f>
        <v>2</v>
      </c>
      <c r="U100" s="3">
        <f ca="1">COUNTIFS(INDIRECT(O97&amp;O52):INDIRECT(O97&amp;O53),R100,INDIRECT("N"&amp;O52):INDIRECT("N"&amp;O53),"Tidak")</f>
        <v>2</v>
      </c>
      <c r="V100" s="4">
        <f t="shared" ref="V100" ca="1" si="3">-(((T100/S100)*IMLOG2(T100/S100))+((U100/S100)*IMLOG2(U100/S100)))</f>
        <v>1</v>
      </c>
      <c r="W100" s="30"/>
    </row>
    <row r="101" spans="1:23" x14ac:dyDescent="0.25">
      <c r="P101" s="33"/>
      <c r="R101" s="3">
        <v>21</v>
      </c>
      <c r="S101" s="3">
        <f ca="1">COUNTIF(INDIRECT(O97&amp;O52):INDIRECT(O97&amp;O53),R101)</f>
        <v>2</v>
      </c>
      <c r="T101" s="3">
        <f ca="1">COUNTIFS(INDIRECT(O97&amp;O52):INDIRECT(O97&amp;O53),R101,INDIRECT("N"&amp;O52):INDIRECT("N"&amp;O53),"Iya")</f>
        <v>2</v>
      </c>
      <c r="U101" s="3">
        <f ca="1">COUNTIFS(INDIRECT(O97&amp;O52):INDIRECT(O97&amp;O53),R101,INDIRECT("N"&amp;O52):INDIRECT("N"&amp;O53),"Tidak")</f>
        <v>0</v>
      </c>
      <c r="V101" s="4">
        <v>0</v>
      </c>
      <c r="W101" s="30"/>
    </row>
    <row r="102" spans="1:23" ht="15.75" thickBot="1" x14ac:dyDescent="0.3"/>
    <row r="103" spans="1:23" x14ac:dyDescent="0.25">
      <c r="A103" s="14"/>
      <c r="B103" s="15" t="s">
        <v>0</v>
      </c>
      <c r="C103" s="15" t="s">
        <v>1</v>
      </c>
      <c r="D103" s="15" t="s">
        <v>2</v>
      </c>
      <c r="E103" s="15" t="s">
        <v>3</v>
      </c>
      <c r="F103" s="15" t="s">
        <v>4</v>
      </c>
      <c r="G103" s="15" t="s">
        <v>5</v>
      </c>
      <c r="H103" s="15" t="s">
        <v>6</v>
      </c>
      <c r="I103" s="15" t="s">
        <v>7</v>
      </c>
      <c r="J103" s="15" t="s">
        <v>8</v>
      </c>
      <c r="K103" s="15" t="s">
        <v>9</v>
      </c>
      <c r="L103" s="15" t="s">
        <v>10</v>
      </c>
      <c r="M103" s="15" t="s">
        <v>11</v>
      </c>
      <c r="N103" s="16" t="s">
        <v>12</v>
      </c>
      <c r="O103" s="39">
        <v>104</v>
      </c>
      <c r="P103" s="1" t="s">
        <v>15</v>
      </c>
      <c r="Q103" s="1"/>
      <c r="R103" s="1"/>
      <c r="S103" s="1" t="s">
        <v>16</v>
      </c>
      <c r="T103" s="1" t="s">
        <v>17</v>
      </c>
      <c r="U103" s="1" t="s">
        <v>18</v>
      </c>
      <c r="V103" s="1" t="s">
        <v>19</v>
      </c>
      <c r="W103" s="1" t="s">
        <v>20</v>
      </c>
    </row>
    <row r="104" spans="1:23" x14ac:dyDescent="0.25">
      <c r="A104" s="8">
        <v>1</v>
      </c>
      <c r="B104" s="9">
        <v>1</v>
      </c>
      <c r="C104" s="9">
        <v>1</v>
      </c>
      <c r="D104" s="9">
        <v>0</v>
      </c>
      <c r="E104" s="9">
        <v>0</v>
      </c>
      <c r="F104" s="9">
        <v>1</v>
      </c>
      <c r="G104" s="9">
        <v>1</v>
      </c>
      <c r="H104" s="9">
        <v>1</v>
      </c>
      <c r="I104" s="9">
        <v>1</v>
      </c>
      <c r="J104" s="37">
        <v>5</v>
      </c>
      <c r="K104" s="37">
        <v>1</v>
      </c>
      <c r="L104" s="9">
        <v>2017</v>
      </c>
      <c r="M104" s="9">
        <v>19</v>
      </c>
      <c r="N104" s="10" t="s">
        <v>13</v>
      </c>
      <c r="O104" s="40">
        <v>109</v>
      </c>
      <c r="P104" s="2">
        <v>3</v>
      </c>
      <c r="Q104" s="3" t="s">
        <v>21</v>
      </c>
      <c r="R104" s="3"/>
      <c r="S104" s="3">
        <f ca="1">COUNTA(INDIRECT("A"&amp;O103):INDIRECT("A"&amp;O104))</f>
        <v>6</v>
      </c>
      <c r="T104" s="3">
        <f ca="1">COUNTIF(INDIRECT("N"&amp;O103):INDIRECT("N"&amp;O104),"Iya")</f>
        <v>1</v>
      </c>
      <c r="U104" s="3">
        <f ca="1">COUNTIF(INDIRECT("N"&amp;O103):INDIRECT("N"&amp;O104),"Tidak")</f>
        <v>5</v>
      </c>
      <c r="V104" s="4">
        <f ca="1">-(((T104/S104)*IMLOG2(T104/S104))+((U104/S104)*IMLOG2(U104/S104)))</f>
        <v>0.650022421648355</v>
      </c>
      <c r="W104" s="5"/>
    </row>
    <row r="105" spans="1:23" x14ac:dyDescent="0.25">
      <c r="A105" s="8">
        <v>16</v>
      </c>
      <c r="B105" s="9">
        <v>1</v>
      </c>
      <c r="C105" s="9">
        <v>1</v>
      </c>
      <c r="D105" s="9">
        <v>1</v>
      </c>
      <c r="E105" s="9">
        <v>1</v>
      </c>
      <c r="F105" s="9">
        <v>1</v>
      </c>
      <c r="G105" s="9">
        <v>1</v>
      </c>
      <c r="H105" s="9">
        <v>1</v>
      </c>
      <c r="I105" s="9">
        <v>1</v>
      </c>
      <c r="J105" s="37">
        <v>4</v>
      </c>
      <c r="K105" s="41">
        <v>3</v>
      </c>
      <c r="L105" s="9">
        <v>2016</v>
      </c>
      <c r="M105" s="9">
        <v>19</v>
      </c>
      <c r="N105" s="10" t="s">
        <v>14</v>
      </c>
      <c r="O105" s="39" t="s">
        <v>23</v>
      </c>
      <c r="P105" s="32">
        <v>0</v>
      </c>
      <c r="Q105" s="3" t="s">
        <v>0</v>
      </c>
      <c r="R105" s="3"/>
      <c r="S105" s="3"/>
      <c r="T105" s="3"/>
      <c r="U105" s="3"/>
      <c r="V105" s="4"/>
      <c r="W105" s="5"/>
    </row>
    <row r="106" spans="1:23" x14ac:dyDescent="0.25">
      <c r="A106" s="8">
        <v>12</v>
      </c>
      <c r="B106" s="9">
        <v>0</v>
      </c>
      <c r="C106" s="9">
        <v>1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37">
        <v>6</v>
      </c>
      <c r="K106" s="41">
        <v>3</v>
      </c>
      <c r="L106" s="9">
        <v>2017</v>
      </c>
      <c r="M106" s="9">
        <v>18</v>
      </c>
      <c r="N106" s="10" t="s">
        <v>14</v>
      </c>
      <c r="P106" s="32"/>
      <c r="Q106" s="3"/>
      <c r="R106" s="3">
        <v>1</v>
      </c>
      <c r="S106" s="3">
        <f ca="1">COUNTIF(INDIRECT(O105&amp;O103):INDIRECT(O105&amp;O104),R106)</f>
        <v>3</v>
      </c>
      <c r="T106" s="3">
        <f ca="1">COUNTIFS(INDIRECT(O105&amp;O103):INDIRECT(O105&amp;O104),R106,INDIRECT("N"&amp;O103):INDIRECT("N"&amp;O104),"Iya")</f>
        <v>1</v>
      </c>
      <c r="U106" s="3">
        <f ca="1">COUNTIFS(INDIRECT(O105&amp;O103):INDIRECT(O105&amp;O104),R106,INDIRECT("N"&amp;O103):INDIRECT("N"&amp;O104),"Tidak")</f>
        <v>2</v>
      </c>
      <c r="V106" s="4">
        <f ca="1">-(((T106/S106)*IMLOG2(T106/S106))+((U106/S106)*IMLOG2(U106/S106)))</f>
        <v>0.91829583405449056</v>
      </c>
      <c r="W106" s="27">
        <f ca="1">V104-(((S106/S104)*V106)+((S107/S104)*V107))</f>
        <v>0.19087450462110972</v>
      </c>
    </row>
    <row r="107" spans="1:23" x14ac:dyDescent="0.25">
      <c r="A107" s="8">
        <v>13</v>
      </c>
      <c r="B107" s="9">
        <v>1</v>
      </c>
      <c r="C107" s="9">
        <v>0</v>
      </c>
      <c r="D107" s="9">
        <v>0</v>
      </c>
      <c r="E107" s="9">
        <v>1</v>
      </c>
      <c r="F107" s="9">
        <v>1</v>
      </c>
      <c r="G107" s="9">
        <v>1</v>
      </c>
      <c r="H107" s="9">
        <v>1</v>
      </c>
      <c r="I107" s="9">
        <v>0</v>
      </c>
      <c r="J107" s="37">
        <v>6</v>
      </c>
      <c r="K107" s="41">
        <v>3</v>
      </c>
      <c r="L107" s="9">
        <v>2017</v>
      </c>
      <c r="M107" s="9">
        <v>18</v>
      </c>
      <c r="N107" s="10" t="s">
        <v>14</v>
      </c>
      <c r="P107" s="32"/>
      <c r="Q107" s="3"/>
      <c r="R107" s="3">
        <v>0</v>
      </c>
      <c r="S107" s="3">
        <f ca="1">COUNTIF(INDIRECT(O105&amp;O103):INDIRECT(O105&amp;O104),R107)</f>
        <v>3</v>
      </c>
      <c r="T107" s="3">
        <f ca="1">COUNTIFS(INDIRECT(O105&amp;O103):INDIRECT(O105&amp;O104),R107,INDIRECT("N"&amp;O103):INDIRECT("N"&amp;O104),"Iya")</f>
        <v>0</v>
      </c>
      <c r="U107" s="3">
        <f ca="1">COUNTIFS(INDIRECT(O105&amp;O103):INDIRECT(O105&amp;O104),R107,INDIRECT("N"&amp;O103):INDIRECT("N"&amp;O104),"Tidak")</f>
        <v>3</v>
      </c>
      <c r="V107" s="4">
        <v>0</v>
      </c>
      <c r="W107" s="27"/>
    </row>
    <row r="108" spans="1:23" x14ac:dyDescent="0.25">
      <c r="A108" s="8">
        <v>15</v>
      </c>
      <c r="B108" s="9">
        <v>0</v>
      </c>
      <c r="C108" s="9">
        <v>0</v>
      </c>
      <c r="D108" s="9">
        <v>0</v>
      </c>
      <c r="E108" s="9">
        <v>1</v>
      </c>
      <c r="F108" s="9">
        <v>1</v>
      </c>
      <c r="G108" s="9">
        <v>0</v>
      </c>
      <c r="H108" s="9">
        <v>1</v>
      </c>
      <c r="I108" s="9">
        <v>0</v>
      </c>
      <c r="J108" s="37">
        <v>4</v>
      </c>
      <c r="K108" s="41">
        <v>4</v>
      </c>
      <c r="L108" s="9">
        <v>2016</v>
      </c>
      <c r="M108" s="9">
        <v>19</v>
      </c>
      <c r="N108" s="10" t="s">
        <v>14</v>
      </c>
      <c r="O108" s="39" t="s">
        <v>24</v>
      </c>
      <c r="P108" s="32">
        <v>1</v>
      </c>
      <c r="Q108" s="3" t="s">
        <v>1</v>
      </c>
      <c r="R108" s="3"/>
      <c r="S108" s="3"/>
      <c r="T108" s="3"/>
      <c r="U108" s="3"/>
      <c r="V108" s="4"/>
      <c r="W108" s="5"/>
    </row>
    <row r="109" spans="1:23" ht="15.75" thickBot="1" x14ac:dyDescent="0.3">
      <c r="A109" s="11">
        <v>17</v>
      </c>
      <c r="B109" s="12">
        <v>0</v>
      </c>
      <c r="C109" s="12">
        <v>1</v>
      </c>
      <c r="D109" s="12">
        <v>0</v>
      </c>
      <c r="E109" s="12">
        <v>1</v>
      </c>
      <c r="F109" s="12">
        <v>1</v>
      </c>
      <c r="G109" s="12">
        <v>0</v>
      </c>
      <c r="H109" s="12">
        <v>1</v>
      </c>
      <c r="I109" s="12">
        <v>1</v>
      </c>
      <c r="J109" s="38">
        <v>5</v>
      </c>
      <c r="K109" s="42">
        <v>4</v>
      </c>
      <c r="L109" s="12">
        <v>2017</v>
      </c>
      <c r="M109" s="12">
        <v>20</v>
      </c>
      <c r="N109" s="13" t="s">
        <v>14</v>
      </c>
      <c r="P109" s="32"/>
      <c r="Q109" s="3"/>
      <c r="R109" s="3">
        <v>1</v>
      </c>
      <c r="S109" s="3">
        <f ca="1">COUNTIF(INDIRECT(O108&amp;O103):INDIRECT(O108&amp;O104),R109)</f>
        <v>4</v>
      </c>
      <c r="T109" s="3">
        <f ca="1">COUNTIFS(INDIRECT(O108&amp;O103):INDIRECT(O108&amp;O104),R109,INDIRECT("N"&amp;O103):INDIRECT("N"&amp;O104),"Iya")</f>
        <v>1</v>
      </c>
      <c r="U109" s="3">
        <f ca="1">COUNTIFS(INDIRECT(O108&amp;O103):INDIRECT(O108&amp;O104),R109,INDIRECT("N"&amp;O103):INDIRECT("N"&amp;O104),"Tidak")</f>
        <v>3</v>
      </c>
      <c r="V109" s="4">
        <f ca="1">-(((T109/S109)*IMLOG2(T109/S109))+((U109/S109)*IMLOG2(U109/S109)))</f>
        <v>0.81127812445913294</v>
      </c>
      <c r="W109" s="27">
        <f ca="1">V104-(((S109/S104)*V109)+((S110/S104)*V110))</f>
        <v>0.10917033867559978</v>
      </c>
    </row>
    <row r="110" spans="1:23" x14ac:dyDescent="0.25">
      <c r="P110" s="32"/>
      <c r="Q110" s="3"/>
      <c r="R110" s="3">
        <v>0</v>
      </c>
      <c r="S110" s="3">
        <f ca="1">COUNTIF(INDIRECT(O108&amp;O103):INDIRECT(O108&amp;O104),R110)</f>
        <v>2</v>
      </c>
      <c r="T110" s="3">
        <f ca="1">COUNTIFS(INDIRECT(O108&amp;O103):INDIRECT(O108&amp;O104),R110,INDIRECT("N"&amp;O103):INDIRECT("N"&amp;O104),"Iya")</f>
        <v>0</v>
      </c>
      <c r="U110" s="3">
        <f ca="1">COUNTIFS(INDIRECT(O108&amp;O103):INDIRECT(O108&amp;O104),R110,INDIRECT("N"&amp;O103):INDIRECT("N"&amp;O104),"Tidak")</f>
        <v>2</v>
      </c>
      <c r="V110" s="4">
        <v>0</v>
      </c>
      <c r="W110" s="27"/>
    </row>
    <row r="111" spans="1:23" x14ac:dyDescent="0.25">
      <c r="O111" s="39" t="s">
        <v>25</v>
      </c>
      <c r="P111" s="32">
        <v>2</v>
      </c>
      <c r="Q111" s="3" t="s">
        <v>2</v>
      </c>
      <c r="R111" s="3"/>
      <c r="S111" s="3"/>
      <c r="T111" s="3"/>
      <c r="U111" s="3"/>
      <c r="V111" s="4"/>
      <c r="W111" s="5"/>
    </row>
    <row r="112" spans="1:23" x14ac:dyDescent="0.25">
      <c r="P112" s="32"/>
      <c r="Q112" s="3"/>
      <c r="R112" s="3">
        <v>1</v>
      </c>
      <c r="S112" s="3">
        <f ca="1">COUNTIF(INDIRECT(O111&amp;O103):INDIRECT(O111&amp;O104),R112)</f>
        <v>1</v>
      </c>
      <c r="T112" s="3">
        <f ca="1">COUNTIFS(INDIRECT(O111&amp;O103):INDIRECT(O111&amp;O104),R112,INDIRECT("N"&amp;O103):INDIRECT("N"&amp;O104),"Iya")</f>
        <v>0</v>
      </c>
      <c r="U112" s="3">
        <f ca="1">COUNTIFS(INDIRECT(O111&amp;O103):INDIRECT(O111&amp;O104),R112,INDIRECT("N"&amp;O103):INDIRECT("N"&amp;O104),"Tidak")</f>
        <v>1</v>
      </c>
      <c r="V112" s="4">
        <v>0</v>
      </c>
      <c r="W112" s="27">
        <f ca="1">V104-(((S112/S104)*V112)+((S113/S104)*V113))</f>
        <v>4.8415675908886957E-2</v>
      </c>
    </row>
    <row r="113" spans="15:23" x14ac:dyDescent="0.25">
      <c r="P113" s="32"/>
      <c r="Q113" s="3"/>
      <c r="R113" s="3">
        <v>0</v>
      </c>
      <c r="S113" s="3">
        <f ca="1">COUNTIF(INDIRECT(O111&amp;O103):INDIRECT(O111&amp;O104),R113)</f>
        <v>5</v>
      </c>
      <c r="T113" s="3">
        <f ca="1">COUNTIFS(INDIRECT(O111&amp;O103):INDIRECT(O111&amp;O104),R113,INDIRECT("N"&amp;O103):INDIRECT("N"&amp;O104),"Iya")</f>
        <v>1</v>
      </c>
      <c r="U113" s="3">
        <f ca="1">COUNTIFS(INDIRECT(O111&amp;O103):INDIRECT(O111&amp;O104),R113,INDIRECT("N"&amp;O103):INDIRECT("N"&amp;O104),"Tidak")</f>
        <v>4</v>
      </c>
      <c r="V113" s="4">
        <f ca="1">-(((T113/S113)*IMLOG2(T113/S113))+((U113/S113)*IMLOG2(U113/S113)))</f>
        <v>0.72192809488736165</v>
      </c>
      <c r="W113" s="27"/>
    </row>
    <row r="114" spans="15:23" x14ac:dyDescent="0.25">
      <c r="O114" s="39" t="s">
        <v>26</v>
      </c>
      <c r="P114" s="32">
        <v>3</v>
      </c>
      <c r="Q114" s="3" t="s">
        <v>3</v>
      </c>
      <c r="R114" s="3"/>
    </row>
    <row r="115" spans="15:23" x14ac:dyDescent="0.25">
      <c r="P115" s="32"/>
      <c r="Q115" s="3"/>
      <c r="R115" s="3">
        <v>1</v>
      </c>
      <c r="S115" s="3">
        <f ca="1">COUNTIF(INDIRECT(O114&amp;O103):INDIRECT(O114&amp;O104),R115)</f>
        <v>4</v>
      </c>
      <c r="T115" s="3">
        <f ca="1">COUNTIFS(INDIRECT(O114&amp;O103):INDIRECT(O114&amp;O104),R115,INDIRECT("N"&amp;O103):INDIRECT("N"&amp;O104),"Iya")</f>
        <v>0</v>
      </c>
      <c r="U115" s="3">
        <f ca="1">COUNTIFS(INDIRECT(O114&amp;O103):INDIRECT(O114&amp;O104),R115,INDIRECT("N"&amp;O103):INDIRECT("N"&amp;O104),"Tidak")</f>
        <v>4</v>
      </c>
      <c r="V115" s="4">
        <v>0</v>
      </c>
      <c r="W115" s="27">
        <f ca="1">V104-(((S115/S104)*V115)+((S116/S104)*V116))</f>
        <v>0.31668908831502168</v>
      </c>
    </row>
    <row r="116" spans="15:23" x14ac:dyDescent="0.25">
      <c r="P116" s="33"/>
      <c r="R116" s="3">
        <v>0</v>
      </c>
      <c r="S116" s="3">
        <f ca="1">COUNTIF(INDIRECT(O114&amp;O103):INDIRECT(O114&amp;O104),R116)</f>
        <v>2</v>
      </c>
      <c r="T116" s="3">
        <f ca="1">COUNTIFS(INDIRECT(O114&amp;O103):INDIRECT(O114&amp;O104),R116,INDIRECT("N"&amp;O103):INDIRECT("N"&amp;O104),"Iya")</f>
        <v>1</v>
      </c>
      <c r="U116" s="3">
        <f ca="1">COUNTIFS(INDIRECT(O114&amp;O103):INDIRECT(O114&amp;O104),R116,INDIRECT("N"&amp;O103):INDIRECT("N"&amp;O104),"Tidak")</f>
        <v>1</v>
      </c>
      <c r="V116" s="4">
        <f ca="1">-(((T116/S116)*IMLOG2(T116/S116))+((U116/S116)*IMLOG2(U116/S116)))</f>
        <v>1</v>
      </c>
      <c r="W116" s="27"/>
    </row>
    <row r="117" spans="15:23" x14ac:dyDescent="0.25">
      <c r="O117" s="39" t="s">
        <v>27</v>
      </c>
      <c r="P117" s="33">
        <v>4</v>
      </c>
      <c r="Q117" t="s">
        <v>4</v>
      </c>
    </row>
    <row r="118" spans="15:23" x14ac:dyDescent="0.25">
      <c r="P118" s="33"/>
      <c r="R118" s="3">
        <v>1</v>
      </c>
      <c r="S118" s="3">
        <f ca="1">COUNTIF(INDIRECT(O117&amp;O103):INDIRECT(O117&amp;O104),R118)</f>
        <v>5</v>
      </c>
      <c r="T118" s="3">
        <f ca="1">COUNTIFS(INDIRECT(O117&amp;O103):INDIRECT(O117&amp;O104),R118,INDIRECT("N"&amp;O103):INDIRECT("N"&amp;O104),"Iya")</f>
        <v>1</v>
      </c>
      <c r="U118" s="3">
        <f ca="1">COUNTIFS(INDIRECT(O117&amp;O103):INDIRECT(O117&amp;O104),R118,INDIRECT("N"&amp;O103):INDIRECT("N"&amp;O104),"Tidak")</f>
        <v>4</v>
      </c>
      <c r="V118" s="4">
        <f ca="1">-(((T118/S118)*IMLOG2(T118/S118))+((U118/S118)*IMLOG2(U118/S118)))</f>
        <v>0.72192809488736165</v>
      </c>
      <c r="W118" s="27">
        <f ca="1">V104-(((S118/S104)*V118)+((S119/S104)*V119))</f>
        <v>4.8415675908886957E-2</v>
      </c>
    </row>
    <row r="119" spans="15:23" x14ac:dyDescent="0.25">
      <c r="P119" s="33"/>
      <c r="R119" s="3">
        <v>0</v>
      </c>
      <c r="S119" s="3">
        <f ca="1">COUNTIF(INDIRECT(O117&amp;O103):INDIRECT(O117&amp;O104),R119)</f>
        <v>1</v>
      </c>
      <c r="T119" s="3">
        <f ca="1">COUNTIFS(INDIRECT(O117&amp;O103):INDIRECT(O117&amp;O104),R119,INDIRECT("N"&amp;O103):INDIRECT("N"&amp;O104),"Iya")</f>
        <v>0</v>
      </c>
      <c r="U119" s="3">
        <f ca="1">COUNTIFS(INDIRECT(O117&amp;O103):INDIRECT(O117&amp;O104),R119,INDIRECT("N"&amp;O103):INDIRECT("N"&amp;O104),"Tidak")</f>
        <v>1</v>
      </c>
      <c r="V119" s="4">
        <v>0</v>
      </c>
      <c r="W119" s="27"/>
    </row>
    <row r="120" spans="15:23" x14ac:dyDescent="0.25">
      <c r="O120" s="39" t="s">
        <v>28</v>
      </c>
      <c r="P120" s="33">
        <v>5</v>
      </c>
      <c r="Q120" t="s">
        <v>5</v>
      </c>
    </row>
    <row r="121" spans="15:23" x14ac:dyDescent="0.25">
      <c r="P121" s="33"/>
      <c r="R121" s="3">
        <v>1</v>
      </c>
      <c r="S121" s="3">
        <f ca="1">COUNTIF(INDIRECT(O120&amp;O103):INDIRECT(O120&amp;O104),R121)</f>
        <v>3</v>
      </c>
      <c r="T121" s="3">
        <f ca="1">COUNTIFS(INDIRECT(O120&amp;O103):INDIRECT(O120&amp;O104),R121,INDIRECT("N"&amp;O103):INDIRECT("N"&amp;O104),"Iya")</f>
        <v>1</v>
      </c>
      <c r="U121" s="3">
        <f ca="1">COUNTIFS(INDIRECT(O120&amp;O103):INDIRECT(O120&amp;O104),R121,INDIRECT("N"&amp;O103):INDIRECT("N"&amp;O104),"Tidak")</f>
        <v>2</v>
      </c>
      <c r="V121" s="4">
        <f ca="1">-(((T121/S121)*IMLOG2(T121/S121))+((U121/S121)*IMLOG2(U121/S121)))</f>
        <v>0.91829583405449056</v>
      </c>
      <c r="W121" s="27">
        <f ca="1">V104-(((S121/S104)*V121)+((S122/S104)*V122))</f>
        <v>0.19087450462110972</v>
      </c>
    </row>
    <row r="122" spans="15:23" x14ac:dyDescent="0.25">
      <c r="P122" s="33"/>
      <c r="R122" s="3">
        <v>0</v>
      </c>
      <c r="S122" s="3">
        <f ca="1">COUNTIF(INDIRECT(O120&amp;O103):INDIRECT(O120&amp;O104),R122)</f>
        <v>3</v>
      </c>
      <c r="T122" s="3">
        <f ca="1">COUNTIFS(INDIRECT(O120&amp;O103):INDIRECT(O120&amp;O104),R122,INDIRECT("N"&amp;O103):INDIRECT("N"&amp;O104),"Iya")</f>
        <v>0</v>
      </c>
      <c r="U122" s="3">
        <f ca="1">COUNTIFS(INDIRECT(O120&amp;O103):INDIRECT(O120&amp;O104),R122,INDIRECT("N"&amp;O103):INDIRECT("N"&amp;O104),"Tidak")</f>
        <v>3</v>
      </c>
      <c r="V122" s="4">
        <v>0</v>
      </c>
      <c r="W122" s="27"/>
    </row>
    <row r="123" spans="15:23" x14ac:dyDescent="0.25">
      <c r="O123" s="39" t="s">
        <v>29</v>
      </c>
      <c r="P123" s="33">
        <v>6</v>
      </c>
      <c r="Q123" t="s">
        <v>6</v>
      </c>
    </row>
    <row r="124" spans="15:23" x14ac:dyDescent="0.25">
      <c r="P124" s="33"/>
      <c r="R124" s="3">
        <v>1</v>
      </c>
      <c r="S124" s="3">
        <f ca="1">COUNTIF(INDIRECT(O123&amp;O103):INDIRECT(O123&amp;O104),R124)</f>
        <v>5</v>
      </c>
      <c r="T124" s="3">
        <f ca="1">COUNTIFS(INDIRECT(O123&amp;O103):INDIRECT(O123&amp;O104),R124,INDIRECT("N"&amp;O103):INDIRECT("N"&amp;O104),"Iya")</f>
        <v>1</v>
      </c>
      <c r="U124" s="3">
        <f ca="1">COUNTIFS(INDIRECT(O123&amp;O103):INDIRECT(O123&amp;O104),R124,INDIRECT("N"&amp;O103):INDIRECT("N"&amp;O104),"Tidak")</f>
        <v>4</v>
      </c>
      <c r="V124" s="4">
        <f ca="1">-(((T124/S124)*IMLOG2(T124/S124))+((U124/S124)*IMLOG2(U124/S124)))</f>
        <v>0.72192809488736165</v>
      </c>
      <c r="W124" s="27">
        <f ca="1">V104-(((S124/S104)*V124)+((S125/S104)*V125))</f>
        <v>4.8415675908886957E-2</v>
      </c>
    </row>
    <row r="125" spans="15:23" x14ac:dyDescent="0.25">
      <c r="P125" s="33"/>
      <c r="R125" s="3">
        <v>0</v>
      </c>
      <c r="S125" s="3">
        <f ca="1">COUNTIF(INDIRECT(O123&amp;O103):INDIRECT(O123&amp;O104),R125)</f>
        <v>1</v>
      </c>
      <c r="T125" s="3">
        <f ca="1">COUNTIFS(INDIRECT(O123&amp;O103):INDIRECT(O123&amp;O104),R125,INDIRECT("N"&amp;O103):INDIRECT("N"&amp;O104),"Iya")</f>
        <v>0</v>
      </c>
      <c r="U125" s="3">
        <f ca="1">COUNTIFS(INDIRECT(O123&amp;O103):INDIRECT(O123&amp;O104),R125,INDIRECT("N"&amp;O103):INDIRECT("N"&amp;O104),"Tidak")</f>
        <v>1</v>
      </c>
      <c r="V125" s="4">
        <v>0</v>
      </c>
      <c r="W125" s="27"/>
    </row>
    <row r="126" spans="15:23" x14ac:dyDescent="0.25">
      <c r="O126" s="39" t="s">
        <v>30</v>
      </c>
      <c r="P126" s="33">
        <v>7</v>
      </c>
      <c r="Q126" t="s">
        <v>7</v>
      </c>
    </row>
    <row r="127" spans="15:23" x14ac:dyDescent="0.25">
      <c r="P127" s="33"/>
      <c r="R127" s="3">
        <v>1</v>
      </c>
      <c r="S127" s="3">
        <f ca="1">COUNTIF(INDIRECT(O126&amp;O103):INDIRECT(O126&amp;O104),R127)</f>
        <v>3</v>
      </c>
      <c r="T127" s="3">
        <f ca="1">COUNTIFS(INDIRECT(O126&amp;O103):INDIRECT(O126&amp;O104),R127,INDIRECT("N"&amp;O103):INDIRECT("N"&amp;O104),"Iya")</f>
        <v>1</v>
      </c>
      <c r="U127" s="3">
        <f ca="1">COUNTIFS(INDIRECT(O126&amp;O103):INDIRECT(O126&amp;O104),R127,INDIRECT("N"&amp;O103):INDIRECT("N"&amp;O104),"Tidak")</f>
        <v>2</v>
      </c>
      <c r="V127" s="4">
        <f ca="1">-(((T127/S127)*IMLOG2(T127/S127))+((U127/S127)*IMLOG2(U127/S127)))</f>
        <v>0.91829583405449056</v>
      </c>
      <c r="W127" s="27">
        <f ca="1">V104-(((S127/S104)*V127)+((S128/S104)*V128))</f>
        <v>0.19087450462110972</v>
      </c>
    </row>
    <row r="128" spans="15:23" x14ac:dyDescent="0.25">
      <c r="P128" s="33"/>
      <c r="R128" s="3">
        <v>0</v>
      </c>
      <c r="S128" s="3">
        <f ca="1">COUNTIF(INDIRECT(O126&amp;O103):INDIRECT(O126&amp;O104),R128)</f>
        <v>3</v>
      </c>
      <c r="T128" s="3">
        <f ca="1">COUNTIFS(INDIRECT(O126&amp;O103):INDIRECT(O126&amp;O104),R128,INDIRECT("N"&amp;O103):INDIRECT("N"&amp;O104),"Iya")</f>
        <v>0</v>
      </c>
      <c r="U128" s="3">
        <f ca="1">COUNTIFS(INDIRECT(O126&amp;O103):INDIRECT(O126&amp;O104),R128,INDIRECT("N"&amp;O103):INDIRECT("N"&amp;O104),"Tidak")</f>
        <v>3</v>
      </c>
      <c r="V128" s="4">
        <v>0</v>
      </c>
      <c r="W128" s="27"/>
    </row>
    <row r="129" spans="15:23" x14ac:dyDescent="0.25">
      <c r="O129" s="39" t="s">
        <v>31</v>
      </c>
      <c r="P129" s="33">
        <v>8</v>
      </c>
      <c r="Q129" s="22" t="s">
        <v>22</v>
      </c>
      <c r="R129" s="22"/>
      <c r="S129" s="22"/>
      <c r="T129" s="22"/>
      <c r="U129" s="22"/>
      <c r="V129" s="22"/>
      <c r="W129" s="22"/>
    </row>
    <row r="130" spans="15:23" x14ac:dyDescent="0.25">
      <c r="P130" s="33"/>
      <c r="Q130" s="22"/>
      <c r="W130" s="31">
        <f ca="1">V104-(((S130/S104)*V130)+((S131/S104)*V131)+((S132/S104)*V132)+((S133/S104)*V133)+((S134/S104)*V134)+((S135/S104)*V135)+((S136/S104)*V136))</f>
        <v>0.31668908831502168</v>
      </c>
    </row>
    <row r="131" spans="15:23" x14ac:dyDescent="0.25">
      <c r="P131" s="33"/>
      <c r="Q131" s="22"/>
      <c r="W131" s="31"/>
    </row>
    <row r="132" spans="15:23" x14ac:dyDescent="0.25">
      <c r="P132" s="33"/>
      <c r="Q132" s="22"/>
      <c r="W132" s="31"/>
    </row>
    <row r="133" spans="15:23" x14ac:dyDescent="0.25">
      <c r="P133" s="33"/>
      <c r="Q133" s="22"/>
      <c r="W133" s="31"/>
    </row>
    <row r="134" spans="15:23" x14ac:dyDescent="0.25">
      <c r="P134" s="33"/>
      <c r="Q134" s="22"/>
      <c r="R134" s="23">
        <v>4</v>
      </c>
      <c r="S134" s="23">
        <f ca="1">COUNTIF(INDIRECT(O129&amp;O103):INDIRECT(O129&amp;O104),R134)</f>
        <v>2</v>
      </c>
      <c r="T134" s="23">
        <f ca="1">COUNTIFS(INDIRECT(O129&amp;O103):INDIRECT(O129&amp;O104),R134,INDIRECT("N"&amp;O103):INDIRECT("N"&amp;O104),"Iya")</f>
        <v>0</v>
      </c>
      <c r="U134" s="23">
        <f ca="1">COUNTIFS(INDIRECT(O129&amp;O103):INDIRECT(O129&amp;O104),R134,INDIRECT("N"&amp;O103):INDIRECT("N"&amp;O104),"Tidak")</f>
        <v>2</v>
      </c>
      <c r="V134" s="24">
        <v>0</v>
      </c>
      <c r="W134" s="31"/>
    </row>
    <row r="135" spans="15:23" x14ac:dyDescent="0.25">
      <c r="P135" s="33"/>
      <c r="Q135" s="22"/>
      <c r="R135" s="23">
        <v>5</v>
      </c>
      <c r="S135" s="23">
        <f ca="1">COUNTIF(INDIRECT(O129&amp;O103):INDIRECT(O129&amp;O104),R135)</f>
        <v>2</v>
      </c>
      <c r="T135" s="23">
        <f ca="1">COUNTIFS(INDIRECT(O129&amp;O103):INDIRECT(O129&amp;O104),R135,INDIRECT("N"&amp;O103):INDIRECT("N"&amp;O104),"Iya")</f>
        <v>1</v>
      </c>
      <c r="U135" s="23">
        <f ca="1">COUNTIFS(INDIRECT(O129&amp;O103):INDIRECT(O129&amp;O104),R135,INDIRECT("N"&amp;O103):INDIRECT("N"&amp;O104),"Tidak")</f>
        <v>1</v>
      </c>
      <c r="V135" s="24">
        <f t="shared" ref="V135" ca="1" si="4">-(((T135/S135)*IMLOG2(T135/S135))+((U135/S135)*IMLOG2(U135/S135)))</f>
        <v>1</v>
      </c>
      <c r="W135" s="31"/>
    </row>
    <row r="136" spans="15:23" x14ac:dyDescent="0.25">
      <c r="P136" s="33"/>
      <c r="Q136" s="22"/>
      <c r="R136" s="23">
        <v>6</v>
      </c>
      <c r="S136" s="23">
        <f ca="1">COUNTIF(INDIRECT(O129&amp;O103):INDIRECT(O129&amp;O104),R136)</f>
        <v>2</v>
      </c>
      <c r="T136" s="23">
        <f ca="1">COUNTIFS(INDIRECT(O129&amp;O103):INDIRECT(O129&amp;O104),R136,INDIRECT("N"&amp;O103):INDIRECT("N"&amp;O104),"Iya")</f>
        <v>0</v>
      </c>
      <c r="U136" s="23">
        <f ca="1">COUNTIFS(INDIRECT(O129&amp;O103):INDIRECT(O129&amp;O104),R136,INDIRECT("N"&amp;O103):INDIRECT("N"&amp;O104),"Tidak")</f>
        <v>2</v>
      </c>
      <c r="V136" s="24">
        <v>0</v>
      </c>
      <c r="W136" s="31"/>
    </row>
    <row r="137" spans="15:23" x14ac:dyDescent="0.25">
      <c r="O137" s="39" t="s">
        <v>32</v>
      </c>
      <c r="P137" s="33">
        <v>9</v>
      </c>
      <c r="Q137" s="20" t="s">
        <v>9</v>
      </c>
      <c r="R137" s="17"/>
      <c r="S137" s="17"/>
      <c r="T137" s="17"/>
      <c r="U137" s="17"/>
      <c r="V137" s="18"/>
      <c r="W137" s="47"/>
    </row>
    <row r="138" spans="15:23" x14ac:dyDescent="0.25">
      <c r="P138" s="33"/>
      <c r="Q138" s="46"/>
      <c r="R138" s="17">
        <v>1</v>
      </c>
      <c r="S138" s="17">
        <f ca="1">COUNTIF(INDIRECT(O137&amp;O103):INDIRECT(O137&amp;O104),R138)</f>
        <v>1</v>
      </c>
      <c r="T138" s="17">
        <f ca="1">COUNTIFS(INDIRECT(O137&amp;O103):INDIRECT(O137&amp;O104),R138,INDIRECT("N"&amp;O103):INDIRECT("N"&amp;O104),"Iya")</f>
        <v>1</v>
      </c>
      <c r="U138" s="17">
        <f ca="1">COUNTIFS(INDIRECT(O137&amp;O103):INDIRECT(O137&amp;O104),R138,INDIRECT("N"&amp;O103):INDIRECT("N"&amp;O104),"Tidak")</f>
        <v>0</v>
      </c>
      <c r="V138" s="18">
        <v>0</v>
      </c>
      <c r="W138" s="29">
        <f ca="1">$V$2-(((S138/S104)*V138)+((S139/S104)*V139)+((S140/S104)*V140)+((S141/S104)*V141)+((S142/S104)*V142)+((S143/S104)*V143))</f>
        <v>1</v>
      </c>
    </row>
    <row r="139" spans="15:23" x14ac:dyDescent="0.25">
      <c r="P139" s="33"/>
      <c r="Q139" s="46"/>
      <c r="R139" s="19"/>
      <c r="S139" s="19"/>
      <c r="T139" s="19"/>
      <c r="U139" s="19"/>
      <c r="V139" s="19"/>
      <c r="W139" s="29"/>
    </row>
    <row r="140" spans="15:23" x14ac:dyDescent="0.25">
      <c r="P140" s="33"/>
      <c r="Q140" s="46"/>
      <c r="R140" s="17">
        <v>3</v>
      </c>
      <c r="S140" s="17">
        <f ca="1">COUNTIF(INDIRECT(O137&amp;O103):INDIRECT(O137&amp;O104),R140)</f>
        <v>3</v>
      </c>
      <c r="T140" s="17">
        <f ca="1">COUNTIFS(INDIRECT(O137&amp;O103):INDIRECT(O137&amp;O104),R140,INDIRECT("N"&amp;O103):INDIRECT("N"&amp;O104),"Iya")</f>
        <v>0</v>
      </c>
      <c r="U140" s="17">
        <f ca="1">COUNTIFS(INDIRECT(O137&amp;O103):INDIRECT(O137&amp;O104),R140,INDIRECT("N"&amp;O103):INDIRECT("N"&amp;O104),"Tidak")</f>
        <v>3</v>
      </c>
      <c r="V140" s="18">
        <v>0</v>
      </c>
      <c r="W140" s="29"/>
    </row>
    <row r="141" spans="15:23" x14ac:dyDescent="0.25">
      <c r="P141" s="33"/>
      <c r="Q141" s="46"/>
      <c r="R141" s="17">
        <v>4</v>
      </c>
      <c r="S141" s="17">
        <f ca="1">COUNTIF(INDIRECT(O137&amp;O103):INDIRECT(O137&amp;O104),R141)</f>
        <v>2</v>
      </c>
      <c r="T141" s="17">
        <f ca="1">COUNTIFS(INDIRECT(O137&amp;O103):INDIRECT(O137&amp;O104),R141,INDIRECT("N"&amp;O103):INDIRECT("N"&amp;O104),"Iya")</f>
        <v>0</v>
      </c>
      <c r="U141" s="17">
        <f ca="1">COUNTIFS(INDIRECT(O137&amp;O103):INDIRECT(O137&amp;O104),R141,INDIRECT("N"&amp;O103):INDIRECT("N"&amp;O104),"Tidak")</f>
        <v>2</v>
      </c>
      <c r="V141" s="18">
        <v>0</v>
      </c>
      <c r="W141" s="29"/>
    </row>
    <row r="142" spans="15:23" x14ac:dyDescent="0.25">
      <c r="P142" s="33"/>
      <c r="Q142" s="46"/>
      <c r="R142" s="19"/>
      <c r="S142" s="19"/>
      <c r="T142" s="19"/>
      <c r="U142" s="19"/>
      <c r="V142" s="19"/>
      <c r="W142" s="29"/>
    </row>
    <row r="143" spans="15:23" x14ac:dyDescent="0.25">
      <c r="P143" s="33"/>
      <c r="Q143" s="46"/>
      <c r="R143" s="19"/>
      <c r="S143" s="19"/>
      <c r="T143" s="19"/>
      <c r="U143" s="19"/>
      <c r="V143" s="19"/>
      <c r="W143" s="29"/>
    </row>
    <row r="144" spans="15:23" x14ac:dyDescent="0.25">
      <c r="O144" s="39" t="s">
        <v>33</v>
      </c>
      <c r="P144" s="33">
        <v>10</v>
      </c>
      <c r="Q144" t="s">
        <v>10</v>
      </c>
    </row>
    <row r="145" spans="1:23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P145" s="33"/>
      <c r="R145" s="3">
        <v>2016</v>
      </c>
      <c r="S145" s="3">
        <f ca="1">COUNTIF(INDIRECT(O144&amp;O103):INDIRECT(O144&amp;O104),R145)</f>
        <v>2</v>
      </c>
      <c r="T145" s="3">
        <f ca="1">COUNTIFS(INDIRECT(O144&amp;O103):INDIRECT(O144&amp;O104),R145,INDIRECT("N"&amp;O103):INDIRECT("N"&amp;O104),"Iya")</f>
        <v>0</v>
      </c>
      <c r="U145" s="3">
        <f ca="1">COUNTIFS(INDIRECT(O144&amp;O103):INDIRECT(O144&amp;O104),R145,INDIRECT("N"&amp;O103):INDIRECT("N"&amp;O104),"Tidak")</f>
        <v>2</v>
      </c>
      <c r="V145" s="4">
        <v>0</v>
      </c>
      <c r="W145" s="30">
        <f ca="1">V104-(((S145/S104)*V145)+((S146/S104)*V146)+((S147/S104)*V147))</f>
        <v>0.10917033867559978</v>
      </c>
    </row>
    <row r="146" spans="1:23" x14ac:dyDescent="0.25">
      <c r="A146" s="9"/>
      <c r="N146" s="9"/>
      <c r="P146" s="33"/>
      <c r="R146" s="3">
        <v>2017</v>
      </c>
      <c r="S146" s="3">
        <f ca="1">COUNTIF(INDIRECT(O144&amp;O103):INDIRECT(O144&amp;O104),R146)</f>
        <v>4</v>
      </c>
      <c r="T146" s="3">
        <f ca="1">COUNTIFS(INDIRECT(O144&amp;O103):INDIRECT(O144&amp;O104),R146,INDIRECT("N"&amp;O103):INDIRECT("N"&amp;O104),"Iya")</f>
        <v>1</v>
      </c>
      <c r="U146" s="3">
        <f ca="1">COUNTIFS(INDIRECT(O144&amp;O103):INDIRECT(O144&amp;O104),R146,INDIRECT("N"&amp;O103):INDIRECT("N"&amp;O104),"Tidak")</f>
        <v>3</v>
      </c>
      <c r="V146" s="4">
        <f t="shared" ref="V138:V147" ca="1" si="5">-(((T146/S146)*IMLOG2(T146/S146))+((U146/S146)*IMLOG2(U146/S146)))</f>
        <v>0.81127812445913294</v>
      </c>
      <c r="W146" s="30"/>
    </row>
    <row r="147" spans="1:23" x14ac:dyDescent="0.25">
      <c r="A147" s="9"/>
      <c r="N147" s="9"/>
      <c r="P147" s="33"/>
      <c r="W147" s="30"/>
    </row>
    <row r="148" spans="1:23" x14ac:dyDescent="0.25">
      <c r="A148" s="9"/>
      <c r="N148" s="9"/>
      <c r="O148" s="39" t="s">
        <v>34</v>
      </c>
      <c r="P148" s="33">
        <v>11</v>
      </c>
      <c r="Q148" t="s">
        <v>11</v>
      </c>
    </row>
    <row r="149" spans="1:23" x14ac:dyDescent="0.25">
      <c r="A149" s="9"/>
      <c r="N149" s="9"/>
      <c r="P149" s="33"/>
      <c r="R149" s="3">
        <v>18</v>
      </c>
      <c r="S149" s="3">
        <f ca="1">COUNTIF(INDIRECT(O148&amp;O103):INDIRECT(O148&amp;O104),R149)</f>
        <v>2</v>
      </c>
      <c r="T149" s="3">
        <f ca="1">COUNTIFS(INDIRECT(O148&amp;O103):INDIRECT(O148&amp;O104),R149,INDIRECT("N"&amp;O103):INDIRECT("N"&amp;O104),"Iya")</f>
        <v>0</v>
      </c>
      <c r="U149" s="3">
        <f ca="1">COUNTIFS(INDIRECT(O148&amp;O103):INDIRECT(O148&amp;O104),R149,INDIRECT("N"&amp;O103):INDIRECT("N"&amp;O104),"Tidak")</f>
        <v>2</v>
      </c>
      <c r="V149" s="4">
        <v>0</v>
      </c>
      <c r="W149" s="30">
        <f ca="1">V104-(((S149/S104)*V149)+((S150/S104)*V150)+((S151/S104)*V151)+((S152/S104)*V152))</f>
        <v>0.19087450462110972</v>
      </c>
    </row>
    <row r="150" spans="1:23" x14ac:dyDescent="0.25">
      <c r="A150" s="9"/>
      <c r="N150" s="9"/>
      <c r="P150" s="33"/>
      <c r="R150" s="3">
        <v>19</v>
      </c>
      <c r="S150" s="3">
        <f ca="1">COUNTIF(INDIRECT(O148&amp;O103):INDIRECT(O148&amp;O104),R150)</f>
        <v>3</v>
      </c>
      <c r="T150" s="3">
        <f ca="1">COUNTIFS(INDIRECT(O148&amp;O103):INDIRECT(O148&amp;O104),R150,INDIRECT("N"&amp;O103):INDIRECT("N"&amp;O104),"Iya")</f>
        <v>1</v>
      </c>
      <c r="U150" s="3">
        <f ca="1">COUNTIFS(INDIRECT(O148&amp;O103):INDIRECT(O148&amp;O104),R150,INDIRECT("N"&amp;O103):INDIRECT("N"&amp;O104),"Tidak")</f>
        <v>2</v>
      </c>
      <c r="V150" s="4">
        <f t="shared" ref="V150" ca="1" si="6">-(((T150/S150)*IMLOG2(T150/S150))+((U150/S150)*IMLOG2(U150/S150)))</f>
        <v>0.91829583405449056</v>
      </c>
      <c r="W150" s="30"/>
    </row>
    <row r="151" spans="1:23" x14ac:dyDescent="0.25">
      <c r="A151" s="9"/>
      <c r="N151" s="9"/>
      <c r="P151" s="33"/>
      <c r="R151" s="3">
        <v>20</v>
      </c>
      <c r="S151" s="3">
        <f ca="1">COUNTIF(INDIRECT(O148&amp;O103):INDIRECT(O148&amp;O104),R151)</f>
        <v>1</v>
      </c>
      <c r="T151" s="3">
        <f ca="1">COUNTIFS(INDIRECT(O148&amp;O103):INDIRECT(O148&amp;O104),R151,INDIRECT("N"&amp;O103):INDIRECT("N"&amp;O104),"Iya")</f>
        <v>0</v>
      </c>
      <c r="U151" s="3">
        <f ca="1">COUNTIFS(INDIRECT(O148&amp;O103):INDIRECT(O148&amp;O104),R151,INDIRECT("N"&amp;O103):INDIRECT("N"&amp;O104),"Tidak")</f>
        <v>1</v>
      </c>
      <c r="V151" s="4">
        <v>0</v>
      </c>
      <c r="W151" s="30"/>
    </row>
    <row r="152" spans="1:23" x14ac:dyDescent="0.25">
      <c r="A152" s="9"/>
      <c r="N152" s="9"/>
      <c r="P152" s="33"/>
      <c r="W152" s="30"/>
    </row>
    <row r="153" spans="1:23" ht="15.75" thickBot="1" x14ac:dyDescent="0.3">
      <c r="A153" s="9" t="s">
        <v>46</v>
      </c>
      <c r="B153" s="9">
        <v>2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23" x14ac:dyDescent="0.25">
      <c r="A154" s="14"/>
      <c r="B154" s="15" t="s">
        <v>0</v>
      </c>
      <c r="C154" s="15" t="s">
        <v>1</v>
      </c>
      <c r="D154" s="15" t="s">
        <v>2</v>
      </c>
      <c r="E154" s="15" t="s">
        <v>3</v>
      </c>
      <c r="F154" s="15" t="s">
        <v>4</v>
      </c>
      <c r="G154" s="15" t="s">
        <v>5</v>
      </c>
      <c r="H154" s="15" t="s">
        <v>6</v>
      </c>
      <c r="I154" s="15" t="s">
        <v>7</v>
      </c>
      <c r="J154" s="15" t="s">
        <v>8</v>
      </c>
      <c r="K154" s="15" t="s">
        <v>9</v>
      </c>
      <c r="L154" s="15" t="s">
        <v>10</v>
      </c>
      <c r="M154" s="15" t="s">
        <v>11</v>
      </c>
      <c r="N154" s="16" t="s">
        <v>12</v>
      </c>
      <c r="O154" s="39">
        <v>155</v>
      </c>
      <c r="P154" s="1" t="s">
        <v>15</v>
      </c>
      <c r="Q154" s="1"/>
      <c r="R154" s="1"/>
      <c r="S154" s="1" t="s">
        <v>16</v>
      </c>
      <c r="T154" s="1" t="s">
        <v>17</v>
      </c>
      <c r="U154" s="1" t="s">
        <v>18</v>
      </c>
      <c r="V154" s="1" t="s">
        <v>19</v>
      </c>
      <c r="W154" s="1" t="s">
        <v>20</v>
      </c>
    </row>
    <row r="155" spans="1:23" x14ac:dyDescent="0.25">
      <c r="A155" s="8">
        <v>9</v>
      </c>
      <c r="B155" s="9">
        <v>1</v>
      </c>
      <c r="C155" s="9">
        <v>1</v>
      </c>
      <c r="D155" s="9">
        <v>0</v>
      </c>
      <c r="E155" s="9">
        <v>1</v>
      </c>
      <c r="F155" s="9">
        <v>1</v>
      </c>
      <c r="G155" s="9">
        <v>1</v>
      </c>
      <c r="H155" s="9">
        <v>1</v>
      </c>
      <c r="I155" s="9">
        <v>1</v>
      </c>
      <c r="J155" s="41">
        <v>0</v>
      </c>
      <c r="K155" s="41">
        <v>2</v>
      </c>
      <c r="L155" s="41">
        <v>2017</v>
      </c>
      <c r="M155" s="9">
        <v>21</v>
      </c>
      <c r="N155" s="10" t="s">
        <v>13</v>
      </c>
      <c r="O155" s="40">
        <v>162</v>
      </c>
      <c r="P155" s="2">
        <v>4</v>
      </c>
      <c r="Q155" s="3" t="s">
        <v>21</v>
      </c>
      <c r="R155" s="3"/>
      <c r="S155" s="3">
        <f ca="1">COUNTA(INDIRECT("A"&amp;O154):INDIRECT("A"&amp;O155))</f>
        <v>8</v>
      </c>
      <c r="T155" s="3">
        <f ca="1">COUNTIF(INDIRECT("N"&amp;O154):INDIRECT("N"&amp;O155),"Iya")</f>
        <v>7</v>
      </c>
      <c r="U155" s="3">
        <f ca="1">COUNTIF(INDIRECT("N"&amp;O154):INDIRECT("N"&amp;O155),"Tidak")</f>
        <v>1</v>
      </c>
      <c r="V155" s="4">
        <f ca="1">-(((T155/S155)*IMLOG2(T155/S155))+((U155/S155)*IMLOG2(U155/S155)))</f>
        <v>0.54356444319959651</v>
      </c>
      <c r="W155" s="5"/>
    </row>
    <row r="156" spans="1:23" x14ac:dyDescent="0.25">
      <c r="A156" s="8">
        <v>5</v>
      </c>
      <c r="B156" s="9">
        <v>1</v>
      </c>
      <c r="C156" s="9">
        <v>1</v>
      </c>
      <c r="D156" s="9">
        <v>0</v>
      </c>
      <c r="E156" s="9">
        <v>1</v>
      </c>
      <c r="F156" s="9">
        <v>1</v>
      </c>
      <c r="G156" s="9">
        <v>1</v>
      </c>
      <c r="H156" s="9">
        <v>0</v>
      </c>
      <c r="I156" s="9">
        <v>1</v>
      </c>
      <c r="J156" s="41">
        <v>1</v>
      </c>
      <c r="K156" s="41">
        <v>2</v>
      </c>
      <c r="L156" s="41">
        <v>2017</v>
      </c>
      <c r="M156" s="9">
        <v>21</v>
      </c>
      <c r="N156" s="10" t="s">
        <v>13</v>
      </c>
      <c r="O156" s="39" t="s">
        <v>23</v>
      </c>
      <c r="P156" s="32">
        <v>0</v>
      </c>
      <c r="Q156" s="3" t="s">
        <v>0</v>
      </c>
      <c r="R156" s="3"/>
      <c r="S156" s="3"/>
      <c r="T156" s="3"/>
      <c r="U156" s="3"/>
      <c r="V156" s="4"/>
      <c r="W156" s="5"/>
    </row>
    <row r="157" spans="1:23" x14ac:dyDescent="0.25">
      <c r="A157" s="8">
        <v>4</v>
      </c>
      <c r="B157" s="9">
        <v>1</v>
      </c>
      <c r="C157" s="9">
        <v>1</v>
      </c>
      <c r="D157" s="9">
        <v>0</v>
      </c>
      <c r="E157" s="9">
        <v>0</v>
      </c>
      <c r="F157" s="9">
        <v>1</v>
      </c>
      <c r="G157" s="9">
        <v>1</v>
      </c>
      <c r="H157" s="9">
        <v>1</v>
      </c>
      <c r="I157" s="9">
        <v>1</v>
      </c>
      <c r="J157" s="41">
        <v>2</v>
      </c>
      <c r="K157" s="41">
        <v>2</v>
      </c>
      <c r="L157" s="41">
        <v>2017</v>
      </c>
      <c r="M157" s="9">
        <v>18</v>
      </c>
      <c r="N157" s="10" t="s">
        <v>13</v>
      </c>
      <c r="P157" s="32"/>
      <c r="Q157" s="3"/>
      <c r="R157" s="3">
        <v>1</v>
      </c>
      <c r="S157" s="3">
        <f ca="1">COUNTIF(INDIRECT(O156&amp;O154):INDIRECT(O156&amp;O155),R157)</f>
        <v>7</v>
      </c>
      <c r="T157" s="3">
        <f ca="1">COUNTIFS(INDIRECT(O156&amp;O154):INDIRECT(O156&amp;O155),R157,INDIRECT("N"&amp;O154):INDIRECT("N"&amp;O155),"Iya")</f>
        <v>6</v>
      </c>
      <c r="U157" s="3">
        <f ca="1">COUNTIFS(INDIRECT(O156&amp;O154):INDIRECT(O156&amp;O155),R157,INDIRECT("N"&amp;O154):INDIRECT("N"&amp;O155),"Tidak")</f>
        <v>1</v>
      </c>
      <c r="V157" s="4">
        <f ca="1">-(((T157/S157)*IMLOG2(T157/S157))+((U157/S157)*IMLOG2(U157/S157)))</f>
        <v>0.59167277858232681</v>
      </c>
      <c r="W157" s="27">
        <f ca="1">V155-(((S157/S155)*V157)+((S158/S155)*V158))</f>
        <v>2.5850761940060529E-2</v>
      </c>
    </row>
    <row r="158" spans="1:23" x14ac:dyDescent="0.25">
      <c r="A158" s="8">
        <v>8</v>
      </c>
      <c r="B158" s="9">
        <v>0</v>
      </c>
      <c r="C158" s="9">
        <v>1</v>
      </c>
      <c r="D158" s="9">
        <v>0</v>
      </c>
      <c r="E158" s="9">
        <v>0</v>
      </c>
      <c r="F158" s="9">
        <v>0</v>
      </c>
      <c r="G158" s="9">
        <v>1</v>
      </c>
      <c r="H158" s="9">
        <v>0</v>
      </c>
      <c r="I158" s="9">
        <v>0</v>
      </c>
      <c r="J158" s="41">
        <v>2</v>
      </c>
      <c r="K158" s="41">
        <v>3</v>
      </c>
      <c r="L158" s="41">
        <v>2017</v>
      </c>
      <c r="M158" s="9">
        <v>19</v>
      </c>
      <c r="N158" s="10" t="s">
        <v>13</v>
      </c>
      <c r="P158" s="32"/>
      <c r="Q158" s="3"/>
      <c r="R158" s="3">
        <v>0</v>
      </c>
      <c r="S158" s="3">
        <f ca="1">COUNTIF(INDIRECT(O156&amp;O154):INDIRECT(O156&amp;O155),R158)</f>
        <v>1</v>
      </c>
      <c r="T158" s="3">
        <f ca="1">COUNTIFS(INDIRECT(O156&amp;O154):INDIRECT(O156&amp;O155),R158,INDIRECT("N"&amp;O154):INDIRECT("N"&amp;O155),"Iya")</f>
        <v>1</v>
      </c>
      <c r="U158" s="3">
        <f ca="1">COUNTIFS(INDIRECT(O156&amp;O154):INDIRECT(O156&amp;O155),R158,INDIRECT("N"&amp;O154):INDIRECT("N"&amp;O155),"Tidak")</f>
        <v>0</v>
      </c>
      <c r="V158" s="4">
        <v>0</v>
      </c>
      <c r="W158" s="27"/>
    </row>
    <row r="159" spans="1:23" x14ac:dyDescent="0.25">
      <c r="A159" s="8">
        <v>0</v>
      </c>
      <c r="B159" s="9">
        <v>1</v>
      </c>
      <c r="C159" s="9">
        <v>1</v>
      </c>
      <c r="D159" s="9">
        <v>0</v>
      </c>
      <c r="E159" s="9">
        <v>0</v>
      </c>
      <c r="F159" s="9">
        <v>0</v>
      </c>
      <c r="G159" s="9">
        <v>0</v>
      </c>
      <c r="H159" s="9">
        <v>1</v>
      </c>
      <c r="I159" s="9">
        <v>1</v>
      </c>
      <c r="J159" s="41">
        <v>3</v>
      </c>
      <c r="K159" s="41">
        <v>3</v>
      </c>
      <c r="L159" s="41">
        <v>2017</v>
      </c>
      <c r="M159" s="9">
        <v>18</v>
      </c>
      <c r="N159" s="10" t="s">
        <v>13</v>
      </c>
      <c r="O159" s="39" t="s">
        <v>24</v>
      </c>
      <c r="P159" s="32">
        <v>1</v>
      </c>
      <c r="Q159" s="23" t="s">
        <v>1</v>
      </c>
      <c r="R159" s="23"/>
      <c r="S159" s="23"/>
      <c r="T159" s="23"/>
      <c r="U159" s="23"/>
      <c r="V159" s="24"/>
      <c r="W159" s="49"/>
    </row>
    <row r="160" spans="1:23" x14ac:dyDescent="0.25">
      <c r="A160" s="8">
        <v>2</v>
      </c>
      <c r="B160" s="9">
        <v>1</v>
      </c>
      <c r="C160" s="9">
        <v>1</v>
      </c>
      <c r="D160" s="9">
        <v>1</v>
      </c>
      <c r="E160" s="9">
        <v>1</v>
      </c>
      <c r="F160" s="9">
        <v>1</v>
      </c>
      <c r="G160" s="9">
        <v>1</v>
      </c>
      <c r="H160" s="9">
        <v>1</v>
      </c>
      <c r="I160" s="9">
        <v>1</v>
      </c>
      <c r="J160" s="41">
        <v>2</v>
      </c>
      <c r="K160" s="41">
        <v>4</v>
      </c>
      <c r="L160" s="41">
        <v>2017</v>
      </c>
      <c r="M160" s="9">
        <v>20</v>
      </c>
      <c r="N160" s="10" t="s">
        <v>13</v>
      </c>
      <c r="P160" s="32"/>
      <c r="Q160" s="23"/>
      <c r="R160" s="23">
        <v>1</v>
      </c>
      <c r="S160" s="23">
        <f ca="1">COUNTIF(INDIRECT(O159&amp;O154):INDIRECT(O159&amp;O155),R160)</f>
        <v>7</v>
      </c>
      <c r="T160" s="23">
        <f ca="1">COUNTIFS(INDIRECT(O159&amp;O154):INDIRECT(O159&amp;O155),R160,INDIRECT("N"&amp;O154):INDIRECT("N"&amp;O155),"Iya")</f>
        <v>7</v>
      </c>
      <c r="U160" s="23">
        <f ca="1">COUNTIFS(INDIRECT(O159&amp;O154):INDIRECT(O159&amp;O155),R160,INDIRECT("N"&amp;O154):INDIRECT("N"&amp;O155),"Tidak")</f>
        <v>0</v>
      </c>
      <c r="V160" s="24">
        <v>0</v>
      </c>
      <c r="W160" s="31">
        <f ca="1">V155-(((S160/S155)*V160)+((S161/S155)*V161))</f>
        <v>0.54356444319959651</v>
      </c>
    </row>
    <row r="161" spans="1:23" x14ac:dyDescent="0.25">
      <c r="A161" s="8">
        <v>3</v>
      </c>
      <c r="B161" s="9">
        <v>1</v>
      </c>
      <c r="C161" s="9">
        <v>1</v>
      </c>
      <c r="D161" s="9">
        <v>0</v>
      </c>
      <c r="E161" s="9">
        <v>0</v>
      </c>
      <c r="F161" s="9">
        <v>1</v>
      </c>
      <c r="G161" s="9">
        <v>1</v>
      </c>
      <c r="H161" s="9">
        <v>1</v>
      </c>
      <c r="I161" s="9">
        <v>1</v>
      </c>
      <c r="J161" s="41">
        <v>1</v>
      </c>
      <c r="K161" s="41">
        <v>5</v>
      </c>
      <c r="L161" s="41">
        <v>2017</v>
      </c>
      <c r="M161" s="9">
        <v>20</v>
      </c>
      <c r="N161" s="10" t="s">
        <v>13</v>
      </c>
      <c r="P161" s="32"/>
      <c r="Q161" s="23"/>
      <c r="R161" s="23">
        <v>0</v>
      </c>
      <c r="S161" s="23">
        <f ca="1">COUNTIF(INDIRECT(O159&amp;O154):INDIRECT(O159&amp;O155),R161)</f>
        <v>1</v>
      </c>
      <c r="T161" s="23">
        <f ca="1">COUNTIFS(INDIRECT(O159&amp;O154):INDIRECT(O159&amp;O155),R161,INDIRECT("N"&amp;O154):INDIRECT("N"&amp;O155),"Iya")</f>
        <v>0</v>
      </c>
      <c r="U161" s="23">
        <f ca="1">COUNTIFS(INDIRECT(O159&amp;O154):INDIRECT(O159&amp;O155),R161,INDIRECT("N"&amp;O154):INDIRECT("N"&amp;O155),"Tidak")</f>
        <v>1</v>
      </c>
      <c r="V161" s="24">
        <v>0</v>
      </c>
      <c r="W161" s="31"/>
    </row>
    <row r="162" spans="1:23" ht="15.75" thickBot="1" x14ac:dyDescent="0.3">
      <c r="A162" s="11">
        <v>11</v>
      </c>
      <c r="B162" s="12">
        <v>1</v>
      </c>
      <c r="C162" s="12">
        <v>0</v>
      </c>
      <c r="D162" s="12">
        <v>0</v>
      </c>
      <c r="E162" s="12">
        <v>0</v>
      </c>
      <c r="F162" s="12">
        <v>1</v>
      </c>
      <c r="G162" s="12">
        <v>1</v>
      </c>
      <c r="H162" s="12">
        <v>1</v>
      </c>
      <c r="I162" s="12">
        <v>1</v>
      </c>
      <c r="J162" s="42">
        <v>2</v>
      </c>
      <c r="K162" s="38">
        <v>6</v>
      </c>
      <c r="L162" s="42">
        <v>2017</v>
      </c>
      <c r="M162" s="12">
        <v>20</v>
      </c>
      <c r="N162" s="13" t="s">
        <v>14</v>
      </c>
      <c r="O162" s="39" t="s">
        <v>25</v>
      </c>
      <c r="P162" s="32">
        <v>2</v>
      </c>
      <c r="Q162" s="3" t="s">
        <v>2</v>
      </c>
      <c r="R162" s="3"/>
      <c r="S162" s="3"/>
      <c r="T162" s="3"/>
      <c r="U162" s="3"/>
      <c r="V162" s="4"/>
      <c r="W162" s="5"/>
    </row>
    <row r="163" spans="1:23" x14ac:dyDescent="0.25">
      <c r="P163" s="32"/>
      <c r="Q163" s="3"/>
      <c r="R163" s="3">
        <v>1</v>
      </c>
      <c r="S163" s="3">
        <f ca="1">COUNTIF(INDIRECT(O162&amp;O154):INDIRECT(O162&amp;O155),R163)</f>
        <v>1</v>
      </c>
      <c r="T163" s="3">
        <f ca="1">COUNTIFS(INDIRECT(O162&amp;O154):INDIRECT(O162&amp;O155),R163,INDIRECT("N"&amp;O154):INDIRECT("N"&amp;O155),"Iya")</f>
        <v>1</v>
      </c>
      <c r="U163" s="3">
        <f ca="1">COUNTIFS(INDIRECT(O162&amp;O154):INDIRECT(O162&amp;O155),R163,INDIRECT("N"&amp;O154):INDIRECT("N"&amp;O155),"Tidak")</f>
        <v>0</v>
      </c>
      <c r="V163" s="4">
        <v>0</v>
      </c>
      <c r="W163" s="27">
        <f ca="1">V155-(((S163/S155)*V163)+((S164/S155)*V164))</f>
        <v>2.5850761940060529E-2</v>
      </c>
    </row>
    <row r="164" spans="1:23" x14ac:dyDescent="0.25">
      <c r="P164" s="32"/>
      <c r="Q164" s="3"/>
      <c r="R164" s="3">
        <v>0</v>
      </c>
      <c r="S164" s="3">
        <f ca="1">COUNTIF(INDIRECT(O162&amp;O154):INDIRECT(O162&amp;O155),R164)</f>
        <v>7</v>
      </c>
      <c r="T164" s="3">
        <f ca="1">COUNTIFS(INDIRECT(O162&amp;O154):INDIRECT(O162&amp;O155),R164,INDIRECT("N"&amp;O154):INDIRECT("N"&amp;O155),"Iya")</f>
        <v>6</v>
      </c>
      <c r="U164" s="3">
        <f ca="1">COUNTIFS(INDIRECT(O162&amp;O154):INDIRECT(O162&amp;O155),R164,INDIRECT("N"&amp;O154):INDIRECT("N"&amp;O155),"Tidak")</f>
        <v>1</v>
      </c>
      <c r="V164" s="4">
        <f ca="1">-(((T164/S164)*IMLOG2(T164/S164))+((U164/S164)*IMLOG2(U164/S164)))</f>
        <v>0.59167277858232681</v>
      </c>
      <c r="W164" s="27"/>
    </row>
    <row r="165" spans="1:23" x14ac:dyDescent="0.25">
      <c r="O165" s="39" t="s">
        <v>26</v>
      </c>
      <c r="P165" s="32">
        <v>3</v>
      </c>
      <c r="Q165" s="3" t="s">
        <v>3</v>
      </c>
      <c r="R165" s="3"/>
    </row>
    <row r="166" spans="1:23" x14ac:dyDescent="0.25">
      <c r="P166" s="32"/>
      <c r="Q166" s="3"/>
      <c r="R166" s="3">
        <v>1</v>
      </c>
      <c r="S166" s="3">
        <f ca="1">COUNTIF(INDIRECT(O165&amp;O154):INDIRECT(O165&amp;O155),R166)</f>
        <v>3</v>
      </c>
      <c r="T166" s="3">
        <f ca="1">COUNTIFS(INDIRECT(O165&amp;O154):INDIRECT(O165&amp;O155),R166,INDIRECT("N"&amp;O154):INDIRECT("N"&amp;O155),"Iya")</f>
        <v>3</v>
      </c>
      <c r="U166" s="3">
        <f ca="1">COUNTIFS(INDIRECT(O165&amp;O154):INDIRECT(O165&amp;O155),R166,INDIRECT("N"&amp;O154):INDIRECT("N"&amp;O155),"Tidak")</f>
        <v>0</v>
      </c>
      <c r="V166" s="4">
        <v>0</v>
      </c>
      <c r="W166" s="27">
        <f ca="1">V155-(((S166/S155)*V166)+((S167/S155)*V167))</f>
        <v>9.2359383894995484E-2</v>
      </c>
    </row>
    <row r="167" spans="1:23" x14ac:dyDescent="0.25">
      <c r="P167" s="33"/>
      <c r="R167" s="3">
        <v>0</v>
      </c>
      <c r="S167" s="3">
        <f ca="1">COUNTIF(INDIRECT(O165&amp;O154):INDIRECT(O165&amp;O155),R167)</f>
        <v>5</v>
      </c>
      <c r="T167" s="3">
        <f ca="1">COUNTIFS(INDIRECT(O165&amp;O154):INDIRECT(O165&amp;O155),R167,INDIRECT("N"&amp;O154):INDIRECT("N"&amp;O155),"Iya")</f>
        <v>4</v>
      </c>
      <c r="U167" s="3">
        <f ca="1">COUNTIFS(INDIRECT(O165&amp;O154):INDIRECT(O165&amp;O155),R167,INDIRECT("N"&amp;O154):INDIRECT("N"&amp;O155),"Tidak")</f>
        <v>1</v>
      </c>
      <c r="V167" s="4">
        <f ca="1">-(((T167/S167)*IMLOG2(T167/S167))+((U167/S167)*IMLOG2(U167/S167)))</f>
        <v>0.72192809488736165</v>
      </c>
      <c r="W167" s="27"/>
    </row>
    <row r="168" spans="1:23" x14ac:dyDescent="0.25">
      <c r="O168" s="39" t="s">
        <v>27</v>
      </c>
      <c r="P168" s="33">
        <v>4</v>
      </c>
      <c r="Q168" t="s">
        <v>4</v>
      </c>
    </row>
    <row r="169" spans="1:23" x14ac:dyDescent="0.25">
      <c r="P169" s="33"/>
      <c r="R169" s="3">
        <v>1</v>
      </c>
      <c r="S169" s="3">
        <f ca="1">COUNTIF(INDIRECT(O168&amp;O154):INDIRECT(O168&amp;O155),R169)</f>
        <v>6</v>
      </c>
      <c r="T169" s="3">
        <f ca="1">COUNTIFS(INDIRECT(O168&amp;O154):INDIRECT(O168&amp;O155),R169,INDIRECT("N"&amp;O154):INDIRECT("N"&amp;O155),"Iya")</f>
        <v>5</v>
      </c>
      <c r="U169" s="3">
        <f ca="1">COUNTIFS(INDIRECT(O168&amp;O154):INDIRECT(O168&amp;O155),R169,INDIRECT("N"&amp;O154):INDIRECT("N"&amp;O155),"Tidak")</f>
        <v>1</v>
      </c>
      <c r="V169" s="4">
        <f ca="1">-(((T169/S169)*IMLOG2(T169/S169))+((U169/S169)*IMLOG2(U169/S169)))</f>
        <v>0.650022421648355</v>
      </c>
      <c r="W169" s="27">
        <f ca="1">V155-(((S169/S155)*V169)+((S170/S155)*V170))</f>
        <v>5.6047626963330266E-2</v>
      </c>
    </row>
    <row r="170" spans="1:23" x14ac:dyDescent="0.25">
      <c r="P170" s="33"/>
      <c r="R170" s="3">
        <v>0</v>
      </c>
      <c r="S170" s="3">
        <f ca="1">COUNTIF(INDIRECT(O168&amp;O154):INDIRECT(O168&amp;O155),R170)</f>
        <v>2</v>
      </c>
      <c r="T170" s="3">
        <f ca="1">COUNTIFS(INDIRECT(O168&amp;O154):INDIRECT(O168&amp;O155),R170,INDIRECT("N"&amp;O154):INDIRECT("N"&amp;O155),"Iya")</f>
        <v>2</v>
      </c>
      <c r="U170" s="3">
        <f ca="1">COUNTIFS(INDIRECT(O168&amp;O154):INDIRECT(O168&amp;O155),R170,INDIRECT("N"&amp;O154):INDIRECT("N"&amp;O155),"Tidak")</f>
        <v>0</v>
      </c>
      <c r="V170" s="4">
        <v>0</v>
      </c>
      <c r="W170" s="27"/>
    </row>
    <row r="171" spans="1:23" x14ac:dyDescent="0.25">
      <c r="O171" s="39" t="s">
        <v>28</v>
      </c>
      <c r="P171" s="33">
        <v>5</v>
      </c>
      <c r="Q171" t="s">
        <v>5</v>
      </c>
    </row>
    <row r="172" spans="1:23" x14ac:dyDescent="0.25">
      <c r="P172" s="33"/>
      <c r="R172" s="3">
        <v>1</v>
      </c>
      <c r="S172" s="3">
        <f ca="1">COUNTIF(INDIRECT(O171&amp;O154):INDIRECT(O171&amp;O155),R172)</f>
        <v>7</v>
      </c>
      <c r="T172" s="3">
        <f ca="1">COUNTIFS(INDIRECT(O171&amp;O154):INDIRECT(O171&amp;O155),R172,INDIRECT("N"&amp;O154):INDIRECT("N"&amp;O155),"Iya")</f>
        <v>6</v>
      </c>
      <c r="U172" s="3">
        <f ca="1">COUNTIFS(INDIRECT(O171&amp;O154):INDIRECT(O171&amp;O155),R172,INDIRECT("N"&amp;O154):INDIRECT("N"&amp;O155),"Tidak")</f>
        <v>1</v>
      </c>
      <c r="V172" s="4">
        <f ca="1">-(((T172/S172)*IMLOG2(T172/S172))+((U172/S172)*IMLOG2(U172/S172)))</f>
        <v>0.59167277858232681</v>
      </c>
      <c r="W172" s="27">
        <f ca="1">V155-(((S172/S155)*V172)+((S173/S155)*V173))</f>
        <v>2.5850761940060529E-2</v>
      </c>
    </row>
    <row r="173" spans="1:23" x14ac:dyDescent="0.25">
      <c r="P173" s="33"/>
      <c r="R173" s="3">
        <v>0</v>
      </c>
      <c r="S173" s="3">
        <f ca="1">COUNTIF(INDIRECT(O171&amp;O154):INDIRECT(O171&amp;O155),R173)</f>
        <v>1</v>
      </c>
      <c r="T173" s="3">
        <f ca="1">COUNTIFS(INDIRECT(O171&amp;O154):INDIRECT(O171&amp;O155),R173,INDIRECT("N"&amp;O154):INDIRECT("N"&amp;O155),"Iya")</f>
        <v>1</v>
      </c>
      <c r="U173" s="3">
        <f ca="1">COUNTIFS(INDIRECT(O171&amp;O154):INDIRECT(O171&amp;O155),R173,INDIRECT("N"&amp;O154):INDIRECT("N"&amp;O155),"Tidak")</f>
        <v>0</v>
      </c>
      <c r="V173" s="4">
        <v>0</v>
      </c>
      <c r="W173" s="27"/>
    </row>
    <row r="174" spans="1:23" x14ac:dyDescent="0.25">
      <c r="O174" s="39" t="s">
        <v>29</v>
      </c>
      <c r="P174" s="33">
        <v>6</v>
      </c>
      <c r="Q174" t="s">
        <v>6</v>
      </c>
    </row>
    <row r="175" spans="1:23" x14ac:dyDescent="0.25">
      <c r="P175" s="33"/>
      <c r="R175" s="3">
        <v>1</v>
      </c>
      <c r="S175" s="3">
        <f ca="1">COUNTIF(INDIRECT(O174&amp;O154):INDIRECT(O174&amp;O155),R175)</f>
        <v>6</v>
      </c>
      <c r="T175" s="3">
        <f ca="1">COUNTIFS(INDIRECT(O174&amp;O154):INDIRECT(O174&amp;O155),R175,INDIRECT("N"&amp;O154):INDIRECT("N"&amp;O155),"Iya")</f>
        <v>5</v>
      </c>
      <c r="U175" s="3">
        <f ca="1">COUNTIFS(INDIRECT(O174&amp;O154):INDIRECT(O174&amp;O155),R175,INDIRECT("N"&amp;O154):INDIRECT("N"&amp;O155),"Tidak")</f>
        <v>1</v>
      </c>
      <c r="V175" s="4">
        <f ca="1">-(((T175/S175)*IMLOG2(T175/S175))+((U175/S175)*IMLOG2(U175/S175)))</f>
        <v>0.650022421648355</v>
      </c>
      <c r="W175" s="27">
        <f ca="1">V155-(((S175/S155)*V175)+((S176/S155)*V176))</f>
        <v>5.6047626963330266E-2</v>
      </c>
    </row>
    <row r="176" spans="1:23" x14ac:dyDescent="0.25">
      <c r="P176" s="33"/>
      <c r="R176" s="3">
        <v>0</v>
      </c>
      <c r="S176" s="3">
        <f ca="1">COUNTIF(INDIRECT(O174&amp;O154):INDIRECT(O174&amp;O155),R176)</f>
        <v>2</v>
      </c>
      <c r="T176" s="3">
        <f ca="1">COUNTIFS(INDIRECT(O174&amp;O154):INDIRECT(O174&amp;O155),R176,INDIRECT("N"&amp;O154):INDIRECT("N"&amp;O155),"Iya")</f>
        <v>2</v>
      </c>
      <c r="U176" s="3">
        <f ca="1">COUNTIFS(INDIRECT(O174&amp;O154):INDIRECT(O174&amp;O155),R176,INDIRECT("N"&amp;O154):INDIRECT("N"&amp;O155),"Tidak")</f>
        <v>0</v>
      </c>
      <c r="V176" s="4">
        <v>0</v>
      </c>
      <c r="W176" s="27"/>
    </row>
    <row r="177" spans="15:23" x14ac:dyDescent="0.25">
      <c r="O177" s="39" t="s">
        <v>30</v>
      </c>
      <c r="P177" s="33">
        <v>7</v>
      </c>
      <c r="Q177" t="s">
        <v>7</v>
      </c>
    </row>
    <row r="178" spans="15:23" x14ac:dyDescent="0.25">
      <c r="P178" s="33"/>
      <c r="R178" s="3">
        <v>1</v>
      </c>
      <c r="S178" s="3">
        <f ca="1">COUNTIF(INDIRECT(O177&amp;O154):INDIRECT(O177&amp;O155),R178)</f>
        <v>7</v>
      </c>
      <c r="T178" s="3">
        <f ca="1">COUNTIFS(INDIRECT(O177&amp;O154):INDIRECT(O177&amp;O155),R178,INDIRECT("N"&amp;O154):INDIRECT("N"&amp;O155),"Iya")</f>
        <v>6</v>
      </c>
      <c r="U178" s="3">
        <f ca="1">COUNTIFS(INDIRECT(O177&amp;O154):INDIRECT(O177&amp;O155),R178,INDIRECT("N"&amp;O154):INDIRECT("N"&amp;O155),"Tidak")</f>
        <v>1</v>
      </c>
      <c r="V178" s="4">
        <f ca="1">-(((T178/S178)*IMLOG2(T178/S178))+((U178/S178)*IMLOG2(U178/S178)))</f>
        <v>0.59167277858232681</v>
      </c>
      <c r="W178" s="27">
        <f ca="1">V155-(((S178/S155)*V178)+((S179/S155)*V179))</f>
        <v>2.5850761940060529E-2</v>
      </c>
    </row>
    <row r="179" spans="15:23" x14ac:dyDescent="0.25">
      <c r="P179" s="33"/>
      <c r="R179" s="3">
        <v>0</v>
      </c>
      <c r="S179" s="3">
        <f ca="1">COUNTIF(INDIRECT(O177&amp;O154):INDIRECT(O177&amp;O155),R179)</f>
        <v>1</v>
      </c>
      <c r="T179" s="3">
        <f ca="1">COUNTIFS(INDIRECT(O177&amp;O154):INDIRECT(O177&amp;O155),R179,INDIRECT("N"&amp;O154):INDIRECT("N"&amp;O155),"Iya")</f>
        <v>1</v>
      </c>
      <c r="U179" s="3">
        <f ca="1">COUNTIFS(INDIRECT(O177&amp;O154):INDIRECT(O177&amp;O155),R179,INDIRECT("N"&amp;O154):INDIRECT("N"&amp;O155),"Tidak")</f>
        <v>0</v>
      </c>
      <c r="V179" s="4">
        <v>0</v>
      </c>
      <c r="W179" s="27"/>
    </row>
    <row r="180" spans="15:23" x14ac:dyDescent="0.25">
      <c r="O180" s="39" t="s">
        <v>31</v>
      </c>
      <c r="P180" s="33">
        <v>8</v>
      </c>
      <c r="Q180" s="22" t="s">
        <v>22</v>
      </c>
      <c r="R180" s="22"/>
      <c r="S180" s="22"/>
      <c r="T180" s="22"/>
      <c r="U180" s="22"/>
      <c r="V180" s="22"/>
      <c r="W180" s="22"/>
    </row>
    <row r="181" spans="15:23" x14ac:dyDescent="0.25">
      <c r="P181" s="33"/>
      <c r="Q181" s="22"/>
      <c r="R181" s="23">
        <v>0</v>
      </c>
      <c r="S181" s="23">
        <f ca="1">COUNTIF(INDIRECT(O180&amp;O154):INDIRECT(O180&amp;O155),R181)</f>
        <v>1</v>
      </c>
      <c r="T181" s="23">
        <f ca="1">COUNTIFS(INDIRECT(O180&amp;O154):INDIRECT(O180&amp;O155),R181,INDIRECT("N"&amp;O154):INDIRECT("N"&amp;O155),"Iya")</f>
        <v>1</v>
      </c>
      <c r="U181" s="23">
        <f ca="1">COUNTIFS(INDIRECT(O180&amp;O154):INDIRECT(O180&amp;O155),R181,INDIRECT("N"&amp;O154):INDIRECT("N"&amp;O155),"Tidak")</f>
        <v>0</v>
      </c>
      <c r="V181" s="24">
        <v>0</v>
      </c>
      <c r="W181" s="31">
        <f ca="1">V155-(((S181/S155)*V181)+((S182/S155)*V182)+((S183/S155)*V183)+((S184/S155)*V184)+((S185/S155)*V185)+((S186/S155)*V186)+((S187/S155)*V187))</f>
        <v>0.13792538097003004</v>
      </c>
    </row>
    <row r="182" spans="15:23" x14ac:dyDescent="0.25">
      <c r="P182" s="33"/>
      <c r="Q182" s="22"/>
      <c r="R182" s="23">
        <v>1</v>
      </c>
      <c r="S182" s="23">
        <f ca="1">COUNTIF(INDIRECT(O180&amp;O154):INDIRECT(O180&amp;O155),R182)</f>
        <v>2</v>
      </c>
      <c r="T182" s="23">
        <f ca="1">COUNTIFS(INDIRECT(O180&amp;O154):INDIRECT(O180&amp;O155),R182,INDIRECT("N"&amp;O154):INDIRECT("N"&amp;O155),"Iya")</f>
        <v>2</v>
      </c>
      <c r="U182" s="23">
        <f ca="1">COUNTIFS(INDIRECT(O180&amp;O154):INDIRECT(O180&amp;O155),R182,INDIRECT("N"&amp;O154):INDIRECT("N"&amp;O155),"Tidak")</f>
        <v>0</v>
      </c>
      <c r="V182" s="24">
        <v>0</v>
      </c>
      <c r="W182" s="31"/>
    </row>
    <row r="183" spans="15:23" x14ac:dyDescent="0.25">
      <c r="P183" s="33"/>
      <c r="Q183" s="22"/>
      <c r="R183" s="23">
        <v>2</v>
      </c>
      <c r="S183" s="23">
        <f ca="1">COUNTIF(INDIRECT(O180&amp;O154):INDIRECT(O180&amp;O155),R183)</f>
        <v>4</v>
      </c>
      <c r="T183" s="23">
        <f ca="1">COUNTIFS(INDIRECT(O180&amp;O154):INDIRECT(O180&amp;O155),R183,INDIRECT("N"&amp;O154):INDIRECT("N"&amp;O155),"Iya")</f>
        <v>3</v>
      </c>
      <c r="U183" s="23">
        <f ca="1">COUNTIFS(INDIRECT(O180&amp;O154):INDIRECT(O180&amp;O155),R183,INDIRECT("N"&amp;O154):INDIRECT("N"&amp;O155),"Tidak")</f>
        <v>1</v>
      </c>
      <c r="V183" s="24">
        <f ca="1">-(((T183/S183)*IMLOG2(T183/S183))+((U183/S183)*IMLOG2(U183/S183)))</f>
        <v>0.81127812445913294</v>
      </c>
      <c r="W183" s="31"/>
    </row>
    <row r="184" spans="15:23" x14ac:dyDescent="0.25">
      <c r="P184" s="33"/>
      <c r="Q184" s="22"/>
      <c r="R184" s="23">
        <v>3</v>
      </c>
      <c r="S184" s="23">
        <f ca="1">COUNTIF(INDIRECT(O180&amp;O154):INDIRECT(O180&amp;O155),R184)</f>
        <v>1</v>
      </c>
      <c r="T184" s="23">
        <f ca="1">COUNTIFS(INDIRECT(O180&amp;O154):INDIRECT(O180&amp;O155),R184,INDIRECT("N"&amp;O154):INDIRECT("N"&amp;O155),"Iya")</f>
        <v>1</v>
      </c>
      <c r="U184" s="23">
        <f ca="1">COUNTIFS(INDIRECT(O180&amp;O154):INDIRECT(O180&amp;O155),R184,INDIRECT("N"&amp;O154):INDIRECT("N"&amp;O155),"Tidak")</f>
        <v>0</v>
      </c>
      <c r="V184" s="24">
        <v>0</v>
      </c>
      <c r="W184" s="31"/>
    </row>
    <row r="185" spans="15:23" x14ac:dyDescent="0.25">
      <c r="P185" s="33"/>
      <c r="Q185" s="22"/>
      <c r="R185" s="22"/>
      <c r="S185" s="22"/>
      <c r="T185" s="22"/>
      <c r="U185" s="22"/>
      <c r="V185" s="22"/>
      <c r="W185" s="31"/>
    </row>
    <row r="186" spans="15:23" x14ac:dyDescent="0.25">
      <c r="P186" s="33"/>
      <c r="Q186" s="22"/>
      <c r="R186" s="22"/>
      <c r="S186" s="22"/>
      <c r="T186" s="22"/>
      <c r="U186" s="22"/>
      <c r="V186" s="22"/>
      <c r="W186" s="31"/>
    </row>
    <row r="187" spans="15:23" x14ac:dyDescent="0.25">
      <c r="P187" s="33"/>
      <c r="Q187" s="22"/>
      <c r="R187" s="22"/>
      <c r="S187" s="22"/>
      <c r="T187" s="22"/>
      <c r="U187" s="22"/>
      <c r="V187" s="22"/>
      <c r="W187" s="31"/>
    </row>
    <row r="188" spans="15:23" x14ac:dyDescent="0.25">
      <c r="O188" s="39" t="s">
        <v>32</v>
      </c>
      <c r="P188" s="33">
        <v>9</v>
      </c>
      <c r="Q188" s="20" t="s">
        <v>9</v>
      </c>
      <c r="R188" s="17"/>
      <c r="S188" s="17"/>
      <c r="T188" s="17"/>
      <c r="U188" s="17"/>
      <c r="V188" s="18"/>
      <c r="W188" s="47"/>
    </row>
    <row r="189" spans="15:23" x14ac:dyDescent="0.25">
      <c r="P189" s="33"/>
      <c r="Q189" s="46"/>
      <c r="R189" s="19"/>
      <c r="S189" s="19"/>
      <c r="T189" s="19"/>
      <c r="U189" s="19"/>
      <c r="V189" s="19"/>
      <c r="W189" s="29">
        <f ca="1">V155-(((S189/S155)*V189)+((S190/S155)*V190)+((S191/S155)*V191)+((S192/S155)*V192)+((S193/S155)*V193)+((S194/S155)*V194))</f>
        <v>0.54356444319959651</v>
      </c>
    </row>
    <row r="190" spans="15:23" x14ac:dyDescent="0.25">
      <c r="P190" s="33"/>
      <c r="Q190" s="46"/>
      <c r="R190" s="17">
        <v>2</v>
      </c>
      <c r="S190" s="17">
        <f ca="1">COUNTIF(INDIRECT(O188&amp;O154):INDIRECT(O188&amp;O155),R190)</f>
        <v>3</v>
      </c>
      <c r="T190" s="17">
        <f ca="1">COUNTIFS(INDIRECT(O188&amp;O154):INDIRECT(O188&amp;O155),R190,INDIRECT("N"&amp;O154):INDIRECT("N"&amp;O155),"Iya")</f>
        <v>3</v>
      </c>
      <c r="U190" s="17">
        <f ca="1">COUNTIFS(INDIRECT(O188&amp;O154):INDIRECT(O188&amp;O155),R190,INDIRECT("N"&amp;O154):INDIRECT("N"&amp;O155),"Tidak")</f>
        <v>0</v>
      </c>
      <c r="V190" s="18">
        <v>0</v>
      </c>
      <c r="W190" s="29"/>
    </row>
    <row r="191" spans="15:23" x14ac:dyDescent="0.25">
      <c r="P191" s="33"/>
      <c r="Q191" s="46"/>
      <c r="R191" s="17">
        <v>3</v>
      </c>
      <c r="S191" s="17">
        <f ca="1">COUNTIF(INDIRECT(O188&amp;O154):INDIRECT(O188&amp;O155),R191)</f>
        <v>2</v>
      </c>
      <c r="T191" s="17">
        <f ca="1">COUNTIFS(INDIRECT(O188&amp;O154):INDIRECT(O188&amp;O155),R191,INDIRECT("N"&amp;O154):INDIRECT("N"&amp;O155),"Iya")</f>
        <v>2</v>
      </c>
      <c r="U191" s="17">
        <f ca="1">COUNTIFS(INDIRECT(O188&amp;O154):INDIRECT(O188&amp;O155),R191,INDIRECT("N"&amp;O154):INDIRECT("N"&amp;O155),"Tidak")</f>
        <v>0</v>
      </c>
      <c r="V191" s="18">
        <v>0</v>
      </c>
      <c r="W191" s="29"/>
    </row>
    <row r="192" spans="15:23" x14ac:dyDescent="0.25">
      <c r="P192" s="33"/>
      <c r="Q192" s="46"/>
      <c r="R192" s="17">
        <v>4</v>
      </c>
      <c r="S192" s="17">
        <f ca="1">COUNTIF(INDIRECT(O188&amp;O154):INDIRECT(O188&amp;O155),R192)</f>
        <v>1</v>
      </c>
      <c r="T192" s="17">
        <f ca="1">COUNTIFS(INDIRECT(O188&amp;O154):INDIRECT(O188&amp;O155),R192,INDIRECT("N"&amp;O154):INDIRECT("N"&amp;O155),"Iya")</f>
        <v>1</v>
      </c>
      <c r="U192" s="17">
        <f ca="1">COUNTIFS(INDIRECT(O188&amp;O154):INDIRECT(O188&amp;O155),R192,INDIRECT("N"&amp;O154):INDIRECT("N"&amp;O155),"Tidak")</f>
        <v>0</v>
      </c>
      <c r="V192" s="18">
        <v>0</v>
      </c>
      <c r="W192" s="29"/>
    </row>
    <row r="193" spans="15:23" x14ac:dyDescent="0.25">
      <c r="P193" s="33"/>
      <c r="Q193" s="46"/>
      <c r="R193" s="17">
        <v>5</v>
      </c>
      <c r="S193" s="17">
        <f ca="1">COUNTIF(INDIRECT(O188&amp;O154):INDIRECT(O188&amp;O155),R193)</f>
        <v>1</v>
      </c>
      <c r="T193" s="17">
        <f ca="1">COUNTIFS(INDIRECT(O188&amp;O154):INDIRECT(O188&amp;O155),R193,INDIRECT("N"&amp;O154):INDIRECT("N"&amp;O155),"Iya")</f>
        <v>1</v>
      </c>
      <c r="U193" s="17">
        <f ca="1">COUNTIFS(INDIRECT(O188&amp;O154):INDIRECT(O188&amp;O155),R193,INDIRECT("N"&amp;O154):INDIRECT("N"&amp;O155),"Tidak")</f>
        <v>0</v>
      </c>
      <c r="V193" s="18">
        <v>0</v>
      </c>
      <c r="W193" s="29"/>
    </row>
    <row r="194" spans="15:23" x14ac:dyDescent="0.25">
      <c r="P194" s="33"/>
      <c r="Q194" s="46"/>
      <c r="R194" s="17">
        <v>6</v>
      </c>
      <c r="S194" s="17">
        <f ca="1">COUNTIF(INDIRECT(O188&amp;O154):INDIRECT(O188&amp;O155),R194)</f>
        <v>1</v>
      </c>
      <c r="T194" s="17">
        <f ca="1">COUNTIFS(INDIRECT(O188&amp;O154):INDIRECT(O188&amp;O155),R194,INDIRECT("N"&amp;O154):INDIRECT("N"&amp;O155),"Iya")</f>
        <v>0</v>
      </c>
      <c r="U194" s="17">
        <f ca="1">COUNTIFS(INDIRECT(O188&amp;O154):INDIRECT(O188&amp;O155),R194,INDIRECT("N"&amp;O154):INDIRECT("N"&amp;O155),"Tidak")</f>
        <v>1</v>
      </c>
      <c r="V194" s="18">
        <v>0</v>
      </c>
      <c r="W194" s="29"/>
    </row>
    <row r="195" spans="15:23" x14ac:dyDescent="0.25">
      <c r="O195" s="39" t="s">
        <v>33</v>
      </c>
      <c r="P195" s="33">
        <v>10</v>
      </c>
      <c r="Q195" t="s">
        <v>10</v>
      </c>
    </row>
    <row r="196" spans="15:23" x14ac:dyDescent="0.25">
      <c r="P196" s="33"/>
      <c r="W196" s="30">
        <f ca="1">V155-(((S196/S155)*V196)+((S197/S155)*V197)+((S198/S155)*V198))</f>
        <v>0</v>
      </c>
    </row>
    <row r="197" spans="15:23" x14ac:dyDescent="0.25">
      <c r="P197" s="33"/>
      <c r="R197" s="3">
        <v>2017</v>
      </c>
      <c r="S197" s="3">
        <f ca="1">COUNTIF(INDIRECT(O195&amp;O154):INDIRECT(O195&amp;O155),R197)</f>
        <v>8</v>
      </c>
      <c r="T197" s="3">
        <f ca="1">COUNTIFS(INDIRECT(O195&amp;O154):INDIRECT(O195&amp;O155),R197,INDIRECT("N"&amp;O154):INDIRECT("N"&amp;O155),"Iya")</f>
        <v>7</v>
      </c>
      <c r="U197" s="3">
        <f ca="1">COUNTIFS(INDIRECT(O195&amp;O154):INDIRECT(O195&amp;O155),R197,INDIRECT("N"&amp;O154):INDIRECT("N"&amp;O155),"Tidak")</f>
        <v>1</v>
      </c>
      <c r="V197" s="4">
        <f ca="1">-(((T197/S197)*IMLOG2(T197/S197))+((U197/S197)*IMLOG2(U197/S197)))</f>
        <v>0.54356444319959651</v>
      </c>
      <c r="W197" s="30"/>
    </row>
    <row r="198" spans="15:23" x14ac:dyDescent="0.25">
      <c r="P198" s="33"/>
      <c r="W198" s="30"/>
    </row>
    <row r="199" spans="15:23" x14ac:dyDescent="0.25">
      <c r="O199" s="39" t="s">
        <v>34</v>
      </c>
      <c r="P199" s="33">
        <v>11</v>
      </c>
      <c r="Q199" t="s">
        <v>11</v>
      </c>
    </row>
    <row r="200" spans="15:23" x14ac:dyDescent="0.25">
      <c r="P200" s="33"/>
      <c r="R200" s="3">
        <v>18</v>
      </c>
      <c r="S200" s="3">
        <f ca="1">COUNTIF(INDIRECT(O199&amp;O154):INDIRECT(O199&amp;O155),R200)</f>
        <v>2</v>
      </c>
      <c r="T200" s="3">
        <f ca="1">COUNTIFS(INDIRECT(O199&amp;O154):INDIRECT(O199&amp;O155),R200,INDIRECT("N"&amp;O154):INDIRECT("N"&amp;O155),"Iya")</f>
        <v>2</v>
      </c>
      <c r="U200" s="3">
        <f ca="1">COUNTIFS(INDIRECT(O199&amp;O154):INDIRECT(O199&amp;O155),R200,INDIRECT("N"&amp;O154):INDIRECT("N"&amp;O155),"Tidak")</f>
        <v>0</v>
      </c>
      <c r="V200" s="4">
        <v>0</v>
      </c>
      <c r="W200" s="30">
        <f ca="1">V155-(((S200/S155)*V200)+((S201/S155)*V201)+((S202/S155)*V202)+((S203/S155)*V203))</f>
        <v>0.19920350542916254</v>
      </c>
    </row>
    <row r="201" spans="15:23" x14ac:dyDescent="0.25">
      <c r="P201" s="33"/>
      <c r="R201" s="3">
        <v>19</v>
      </c>
      <c r="S201" s="3">
        <f ca="1">COUNTIF(INDIRECT(O199&amp;O154):INDIRECT(O199&amp;O155),R201)</f>
        <v>1</v>
      </c>
      <c r="T201" s="3">
        <f ca="1">COUNTIFS(INDIRECT(O199&amp;O154):INDIRECT(O199&amp;O155),R201,INDIRECT("N"&amp;O154):INDIRECT("N"&amp;O155),"Iya")</f>
        <v>1</v>
      </c>
      <c r="U201" s="3">
        <f ca="1">COUNTIFS(INDIRECT(O199&amp;O154):INDIRECT(O199&amp;O155),R201,INDIRECT("N"&amp;O154):INDIRECT("N"&amp;O155),"Tidak")</f>
        <v>0</v>
      </c>
      <c r="V201" s="4">
        <v>0</v>
      </c>
      <c r="W201" s="30"/>
    </row>
    <row r="202" spans="15:23" x14ac:dyDescent="0.25">
      <c r="P202" s="33"/>
      <c r="R202" s="3">
        <v>20</v>
      </c>
      <c r="S202" s="3">
        <f ca="1">COUNTIF(INDIRECT(O199&amp;O154):INDIRECT(O199&amp;O155),R202)</f>
        <v>3</v>
      </c>
      <c r="T202" s="3">
        <f ca="1">COUNTIFS(INDIRECT(O199&amp;O154):INDIRECT(O199&amp;O155),R202,INDIRECT("N"&amp;O154):INDIRECT("N"&amp;O155),"Iya")</f>
        <v>2</v>
      </c>
      <c r="U202" s="3">
        <f ca="1">COUNTIFS(INDIRECT(O199&amp;O154):INDIRECT(O199&amp;O155),R202,INDIRECT("N"&amp;O154):INDIRECT("N"&amp;O155),"Tidak")</f>
        <v>1</v>
      </c>
      <c r="V202" s="4">
        <f t="shared" ref="V202" ca="1" si="7">-(((T202/S202)*IMLOG2(T202/S202))+((U202/S202)*IMLOG2(U202/S202)))</f>
        <v>0.91829583405449056</v>
      </c>
      <c r="W202" s="30"/>
    </row>
    <row r="203" spans="15:23" x14ac:dyDescent="0.25">
      <c r="P203" s="33"/>
      <c r="R203" s="3">
        <v>21</v>
      </c>
      <c r="S203" s="3">
        <f ca="1">COUNTIF(INDIRECT(O199&amp;O154):INDIRECT(O199&amp;O155),R203)</f>
        <v>2</v>
      </c>
      <c r="T203" s="3">
        <f ca="1">COUNTIFS(INDIRECT(O199&amp;O154):INDIRECT(O199&amp;O155),R203,INDIRECT("N"&amp;O154):INDIRECT("N"&amp;O155),"Iya")</f>
        <v>2</v>
      </c>
      <c r="U203" s="3">
        <f ca="1">COUNTIFS(INDIRECT(O199&amp;O154):INDIRECT(O199&amp;O155),R203,INDIRECT("N"&amp;O154):INDIRECT("N"&amp;O155),"Tidak")</f>
        <v>0</v>
      </c>
      <c r="V203" s="4">
        <v>0</v>
      </c>
      <c r="W203" s="30"/>
    </row>
    <row r="204" spans="15:23" x14ac:dyDescent="0.25">
      <c r="O204"/>
    </row>
    <row r="205" spans="15:23" x14ac:dyDescent="0.25">
      <c r="O205"/>
    </row>
    <row r="206" spans="15:23" x14ac:dyDescent="0.25">
      <c r="O206"/>
    </row>
    <row r="207" spans="15:23" x14ac:dyDescent="0.25">
      <c r="O207"/>
    </row>
    <row r="208" spans="15:23" x14ac:dyDescent="0.25">
      <c r="O208"/>
    </row>
    <row r="209" spans="15:15" x14ac:dyDescent="0.25">
      <c r="O209"/>
    </row>
    <row r="210" spans="15:15" x14ac:dyDescent="0.25">
      <c r="O210"/>
    </row>
    <row r="211" spans="15:15" x14ac:dyDescent="0.25">
      <c r="O211"/>
    </row>
    <row r="212" spans="15:15" x14ac:dyDescent="0.25">
      <c r="O212"/>
    </row>
    <row r="213" spans="15:15" x14ac:dyDescent="0.25">
      <c r="O213"/>
    </row>
    <row r="214" spans="15:15" x14ac:dyDescent="0.25">
      <c r="O214"/>
    </row>
    <row r="215" spans="15:15" x14ac:dyDescent="0.25">
      <c r="O215"/>
    </row>
    <row r="216" spans="15:15" x14ac:dyDescent="0.25">
      <c r="O216"/>
    </row>
    <row r="217" spans="15:15" x14ac:dyDescent="0.25">
      <c r="O217"/>
    </row>
    <row r="218" spans="15:15" x14ac:dyDescent="0.25">
      <c r="O218"/>
    </row>
    <row r="219" spans="15:15" x14ac:dyDescent="0.25">
      <c r="O219"/>
    </row>
    <row r="220" spans="15:15" x14ac:dyDescent="0.25">
      <c r="O220"/>
    </row>
    <row r="221" spans="15:15" x14ac:dyDescent="0.25">
      <c r="O221"/>
    </row>
    <row r="222" spans="15:15" x14ac:dyDescent="0.25">
      <c r="O222"/>
    </row>
    <row r="223" spans="15:15" x14ac:dyDescent="0.25">
      <c r="O223"/>
    </row>
    <row r="224" spans="15:15" x14ac:dyDescent="0.25">
      <c r="O224"/>
    </row>
    <row r="225" spans="15:15" x14ac:dyDescent="0.25">
      <c r="O225"/>
    </row>
    <row r="226" spans="15:15" x14ac:dyDescent="0.25">
      <c r="O226"/>
    </row>
    <row r="227" spans="15:15" x14ac:dyDescent="0.25">
      <c r="O227"/>
    </row>
    <row r="228" spans="15:15" x14ac:dyDescent="0.25">
      <c r="O228"/>
    </row>
    <row r="229" spans="15:15" x14ac:dyDescent="0.25">
      <c r="O229"/>
    </row>
    <row r="230" spans="15:15" x14ac:dyDescent="0.25">
      <c r="O230"/>
    </row>
    <row r="231" spans="15:15" x14ac:dyDescent="0.25">
      <c r="O231"/>
    </row>
    <row r="232" spans="15:15" x14ac:dyDescent="0.25">
      <c r="O232"/>
    </row>
    <row r="233" spans="15:15" x14ac:dyDescent="0.25">
      <c r="O233"/>
    </row>
    <row r="234" spans="15:15" x14ac:dyDescent="0.25">
      <c r="O234"/>
    </row>
    <row r="235" spans="15:15" x14ac:dyDescent="0.25">
      <c r="O235"/>
    </row>
    <row r="236" spans="15:15" x14ac:dyDescent="0.25">
      <c r="O236"/>
    </row>
    <row r="237" spans="15:15" x14ac:dyDescent="0.25">
      <c r="O237"/>
    </row>
    <row r="238" spans="15:15" x14ac:dyDescent="0.25">
      <c r="O238"/>
    </row>
    <row r="239" spans="15:15" x14ac:dyDescent="0.25">
      <c r="O239"/>
    </row>
    <row r="240" spans="15:15" x14ac:dyDescent="0.25">
      <c r="O240"/>
    </row>
    <row r="241" spans="15:15" x14ac:dyDescent="0.25">
      <c r="O241"/>
    </row>
    <row r="242" spans="15:15" x14ac:dyDescent="0.25">
      <c r="O242"/>
    </row>
    <row r="243" spans="15:15" x14ac:dyDescent="0.25">
      <c r="O243"/>
    </row>
    <row r="244" spans="15:15" x14ac:dyDescent="0.25">
      <c r="O244"/>
    </row>
    <row r="245" spans="15:15" x14ac:dyDescent="0.25">
      <c r="O245"/>
    </row>
    <row r="246" spans="15:15" x14ac:dyDescent="0.25">
      <c r="O246"/>
    </row>
    <row r="247" spans="15:15" x14ac:dyDescent="0.25">
      <c r="O247"/>
    </row>
    <row r="248" spans="15:15" x14ac:dyDescent="0.25">
      <c r="O248"/>
    </row>
    <row r="249" spans="15:15" x14ac:dyDescent="0.25">
      <c r="O249"/>
    </row>
    <row r="250" spans="15:15" x14ac:dyDescent="0.25">
      <c r="O250"/>
    </row>
    <row r="251" spans="15:15" x14ac:dyDescent="0.25">
      <c r="O251"/>
    </row>
    <row r="252" spans="15:15" x14ac:dyDescent="0.25">
      <c r="O252"/>
    </row>
    <row r="253" spans="15:15" x14ac:dyDescent="0.25">
      <c r="O253"/>
    </row>
    <row r="254" spans="15:15" x14ac:dyDescent="0.25">
      <c r="O254"/>
    </row>
  </sheetData>
  <autoFilter ref="A103:N109" xr:uid="{00000000-0001-0000-0000-000000000000}"/>
  <mergeCells count="52">
    <mergeCell ref="W200:W203"/>
    <mergeCell ref="W196:W198"/>
    <mergeCell ref="W172:W173"/>
    <mergeCell ref="W175:W176"/>
    <mergeCell ref="W178:W179"/>
    <mergeCell ref="W181:W187"/>
    <mergeCell ref="W189:W194"/>
    <mergeCell ref="W157:W158"/>
    <mergeCell ref="W160:W161"/>
    <mergeCell ref="W163:W164"/>
    <mergeCell ref="W166:W167"/>
    <mergeCell ref="W169:W170"/>
    <mergeCell ref="W127:W128"/>
    <mergeCell ref="W130:W136"/>
    <mergeCell ref="W138:W143"/>
    <mergeCell ref="W145:W147"/>
    <mergeCell ref="W149:W152"/>
    <mergeCell ref="W112:W113"/>
    <mergeCell ref="W115:W116"/>
    <mergeCell ref="W118:W119"/>
    <mergeCell ref="W121:W122"/>
    <mergeCell ref="W124:W125"/>
    <mergeCell ref="W87:W92"/>
    <mergeCell ref="W94:W96"/>
    <mergeCell ref="W98:W101"/>
    <mergeCell ref="W106:W107"/>
    <mergeCell ref="W109:W110"/>
    <mergeCell ref="W55:W56"/>
    <mergeCell ref="W58:W59"/>
    <mergeCell ref="W61:W62"/>
    <mergeCell ref="W64:W65"/>
    <mergeCell ref="W67:W68"/>
    <mergeCell ref="W70:W71"/>
    <mergeCell ref="W73:W74"/>
    <mergeCell ref="W76:W77"/>
    <mergeCell ref="W79:W85"/>
    <mergeCell ref="W4:W5"/>
    <mergeCell ref="W7:W8"/>
    <mergeCell ref="W10:W11"/>
    <mergeCell ref="W13:W14"/>
    <mergeCell ref="W16:W17"/>
    <mergeCell ref="W19:W20"/>
    <mergeCell ref="W22:W23"/>
    <mergeCell ref="W28:W34"/>
    <mergeCell ref="W43:W45"/>
    <mergeCell ref="W47:W50"/>
    <mergeCell ref="W36:W41"/>
    <mergeCell ref="W25:W26"/>
    <mergeCell ref="AE3:AE6"/>
    <mergeCell ref="AC11:AC13"/>
    <mergeCell ref="AE11:AE13"/>
    <mergeCell ref="AC3:AC1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522E1-73D1-42B9-8A60-E72BC9E28F4F}">
  <dimension ref="A1:M17"/>
  <sheetViews>
    <sheetView workbookViewId="0">
      <selection activeCell="H7" sqref="H7"/>
    </sheetView>
  </sheetViews>
  <sheetFormatPr defaultRowHeight="15" x14ac:dyDescent="0.25"/>
  <sheetData>
    <row r="1" spans="1:13" x14ac:dyDescent="0.25">
      <c r="A1" s="15" t="s">
        <v>8</v>
      </c>
      <c r="B1" s="16" t="s">
        <v>12</v>
      </c>
      <c r="C1" t="s">
        <v>35</v>
      </c>
      <c r="F1" s="1"/>
      <c r="G1" s="1"/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3" x14ac:dyDescent="0.25">
      <c r="A2" s="9">
        <v>0</v>
      </c>
      <c r="B2" s="10" t="s">
        <v>14</v>
      </c>
      <c r="C2" s="34">
        <f>AVERAGE(A2:A7)</f>
        <v>0.83333333333333337</v>
      </c>
      <c r="F2" s="3" t="s">
        <v>21</v>
      </c>
      <c r="G2" s="3"/>
      <c r="H2" s="3">
        <f>COUNTA(A2:A17)</f>
        <v>16</v>
      </c>
      <c r="I2" s="3">
        <f>COUNTIF(B2:B17,"Iya")</f>
        <v>8</v>
      </c>
      <c r="J2" s="3">
        <f>COUNTIF(B2:B17,"Tidak")</f>
        <v>8</v>
      </c>
      <c r="K2" s="4">
        <f>-(((I2/H2)*IMLOG2(I2/H2))+((J2/H2)*IMLOG2(J2/H2)))</f>
        <v>1</v>
      </c>
      <c r="L2" s="3"/>
    </row>
    <row r="3" spans="1:13" x14ac:dyDescent="0.25">
      <c r="A3" s="9">
        <v>0</v>
      </c>
      <c r="B3" s="10" t="s">
        <v>13</v>
      </c>
      <c r="C3" s="34"/>
      <c r="D3" t="s">
        <v>45</v>
      </c>
      <c r="F3" s="3" t="s">
        <v>22</v>
      </c>
      <c r="G3" s="3"/>
      <c r="H3" s="3"/>
      <c r="I3" s="3"/>
      <c r="J3" s="3"/>
      <c r="K3" s="4"/>
      <c r="L3" s="4"/>
    </row>
    <row r="4" spans="1:13" x14ac:dyDescent="0.25">
      <c r="A4" s="9">
        <v>1</v>
      </c>
      <c r="B4" s="10" t="s">
        <v>14</v>
      </c>
      <c r="C4" s="34"/>
      <c r="F4" s="3"/>
      <c r="G4" s="6" t="s">
        <v>39</v>
      </c>
      <c r="H4" s="3">
        <f ca="1">COUNTIF(INDIRECT(D3&amp;2):INDIRECT(D3&amp;17),G4)</f>
        <v>5</v>
      </c>
      <c r="I4" s="3">
        <f ca="1">COUNTIFS(INDIRECT(D3&amp;2):INDIRECT(D3&amp;17),G4,$B$2:$B$17,"Iya")</f>
        <v>1</v>
      </c>
      <c r="J4" s="3">
        <f ca="1">COUNTIFS(INDIRECT(D3&amp;2):INDIRECT(D3&amp;17),G4,$B$2:$B$17,"Tidak")</f>
        <v>4</v>
      </c>
      <c r="K4" s="4">
        <f ca="1">-(((I4/H4)*IMLOG2(I4/H4))+((J4/H4)*IMLOG2(J4/H4)))</f>
        <v>0.72192809488736165</v>
      </c>
      <c r="L4" s="27">
        <f ca="1">$K$2-(((H4/$H$2)*K4)+((H5/$H$2)*K5))</f>
        <v>0.12425601093475869</v>
      </c>
      <c r="M4" s="27"/>
    </row>
    <row r="5" spans="1:13" x14ac:dyDescent="0.25">
      <c r="A5" s="9">
        <v>1</v>
      </c>
      <c r="B5" s="10" t="s">
        <v>14</v>
      </c>
      <c r="C5" s="34"/>
      <c r="F5" s="3"/>
      <c r="G5" s="6" t="s">
        <v>40</v>
      </c>
      <c r="H5" s="3">
        <f ca="1">COUNTIF(INDIRECT(D3&amp;2):INDIRECT(D3&amp;17),G5)</f>
        <v>11</v>
      </c>
      <c r="I5" s="3">
        <f ca="1">COUNTIFS(INDIRECT(D3&amp;2):INDIRECT(D3&amp;17),G5,$B$2:$B$17,"Iya")</f>
        <v>7</v>
      </c>
      <c r="J5" s="3">
        <f ca="1">COUNTIFS(INDIRECT(D3&amp;2):INDIRECT(D3&amp;17),G5,$B$2:$B$17,"Tidak")</f>
        <v>4</v>
      </c>
      <c r="K5" s="4">
        <f ca="1">-(((I5/H5)*IMLOG2(I5/H5))+((J5/H5)*IMLOG2(J5/H5)))</f>
        <v>0.9456603046006411</v>
      </c>
      <c r="L5" s="27"/>
      <c r="M5" s="27"/>
    </row>
    <row r="6" spans="1:13" x14ac:dyDescent="0.25">
      <c r="A6" s="9">
        <v>1</v>
      </c>
      <c r="B6" s="10" t="s">
        <v>14</v>
      </c>
      <c r="C6" s="34"/>
      <c r="F6" s="17"/>
      <c r="G6" s="17" t="s">
        <v>41</v>
      </c>
      <c r="H6" s="17">
        <f ca="1">COUNTIF(INDIRECT(D3&amp;2):INDIRECT(D3&amp;17),G6)</f>
        <v>10</v>
      </c>
      <c r="I6" s="17">
        <f ca="1">COUNTIFS(INDIRECT(D3&amp;2):INDIRECT(D3&amp;17),G6,$B$2:$B$17,"Iya")</f>
        <v>4</v>
      </c>
      <c r="J6" s="17">
        <f ca="1">COUNTIFS(INDIRECT(D3&amp;2):INDIRECT(D3&amp;17),G6,$B$2:$B$17,"Tidak")</f>
        <v>6</v>
      </c>
      <c r="K6" s="18">
        <f ca="1">-(((I6/H6)*IMLOG2(I6/H6))+((J6/H6)*IMLOG2(J6/H6)))</f>
        <v>0.97095059445466747</v>
      </c>
      <c r="L6" s="35">
        <f ca="1">$K$2-(((H6/$H$2)*K6)+((H7/$H$2)*K7))</f>
        <v>4.8794940695398914E-2</v>
      </c>
    </row>
    <row r="7" spans="1:13" x14ac:dyDescent="0.25">
      <c r="A7" s="9">
        <v>2</v>
      </c>
      <c r="B7" s="10" t="s">
        <v>13</v>
      </c>
      <c r="C7" s="34"/>
      <c r="F7" s="17"/>
      <c r="G7" s="17" t="s">
        <v>42</v>
      </c>
      <c r="H7" s="17">
        <f ca="1">COUNTIF(INDIRECT(D3&amp;2):INDIRECT(D3&amp;17),G7)</f>
        <v>6</v>
      </c>
      <c r="I7" s="17">
        <f ca="1">COUNTIFS(INDIRECT(D3&amp;2):INDIRECT(D3&amp;17),G7,$B$2:$B$17,"Iya")</f>
        <v>4</v>
      </c>
      <c r="J7" s="17">
        <f ca="1">COUNTIFS(INDIRECT(D3&amp;2):INDIRECT(D3&amp;17),G7,$B$2:$B$17,"Tidak")</f>
        <v>2</v>
      </c>
      <c r="K7" s="18">
        <f ca="1">-(((I7/H7)*IMLOG2(I7/H7))+((J7/H7)*IMLOG2(J7/H7)))</f>
        <v>0.91829583405449056</v>
      </c>
      <c r="L7" s="35"/>
    </row>
    <row r="8" spans="1:13" x14ac:dyDescent="0.25">
      <c r="A8" s="9">
        <v>2</v>
      </c>
      <c r="B8" s="10" t="s">
        <v>13</v>
      </c>
      <c r="C8" s="34">
        <f>AVERAGE(A8:A12)</f>
        <v>2.6</v>
      </c>
      <c r="F8" s="3"/>
      <c r="G8" s="6" t="s">
        <v>43</v>
      </c>
      <c r="H8" s="3">
        <f ca="1">COUNTIF(INDIRECT(D3&amp;2):INDIRECT(D3&amp;17),G8)</f>
        <v>14</v>
      </c>
      <c r="I8" s="3">
        <f ca="1">COUNTIFS(INDIRECT(D3&amp;2):INDIRECT(D3&amp;17),G8,$B$2:$B$17,"Iya")</f>
        <v>7</v>
      </c>
      <c r="J8" s="3">
        <f ca="1">COUNTIFS(INDIRECT(D3&amp;2):INDIRECT(D3&amp;17),G8,$B$2:$B$17,"Tidak")</f>
        <v>7</v>
      </c>
      <c r="K8" s="4">
        <f ca="1">-(((I8/H8)*IMLOG2(I8/H8))+((J8/H8)*IMLOG2(J8/H8)))</f>
        <v>1</v>
      </c>
      <c r="L8" s="27">
        <f ca="1">$K$2-(((H8/$H$2)*K8)+((H9/$H$2)*K9))</f>
        <v>0</v>
      </c>
    </row>
    <row r="9" spans="1:13" x14ac:dyDescent="0.25">
      <c r="A9" s="9">
        <v>2</v>
      </c>
      <c r="B9" s="10" t="s">
        <v>14</v>
      </c>
      <c r="C9" s="34"/>
      <c r="F9" s="3"/>
      <c r="G9" s="6" t="s">
        <v>44</v>
      </c>
      <c r="H9" s="3">
        <f ca="1">COUNTIF(INDIRECT(D3&amp;2):INDIRECT(D3&amp;17),G9)</f>
        <v>2</v>
      </c>
      <c r="I9" s="3">
        <f ca="1">COUNTIFS(INDIRECT(D3&amp;2):INDIRECT(D3&amp;17),G9,$B$2:$B$17,"Iya")</f>
        <v>1</v>
      </c>
      <c r="J9" s="3">
        <f ca="1">COUNTIFS(INDIRECT(D3&amp;2):INDIRECT(D3&amp;17),G9,$B$2:$B$17,"Tidak")</f>
        <v>1</v>
      </c>
      <c r="K9" s="4">
        <f ca="1">-(((I9/H9)*IMLOG2(I9/H9))+((J9/H9)*IMLOG2(J9/H9)))</f>
        <v>1</v>
      </c>
      <c r="L9" s="27"/>
    </row>
    <row r="10" spans="1:13" x14ac:dyDescent="0.25">
      <c r="A10" s="9">
        <v>2</v>
      </c>
      <c r="B10" s="10" t="s">
        <v>14</v>
      </c>
      <c r="C10" s="34"/>
    </row>
    <row r="11" spans="1:13" x14ac:dyDescent="0.25">
      <c r="A11" s="9">
        <v>3</v>
      </c>
      <c r="B11" s="10" t="s">
        <v>13</v>
      </c>
      <c r="C11" s="34"/>
    </row>
    <row r="12" spans="1:13" x14ac:dyDescent="0.25">
      <c r="A12" s="9">
        <v>4</v>
      </c>
      <c r="B12" s="10" t="s">
        <v>13</v>
      </c>
      <c r="C12" s="34"/>
    </row>
    <row r="13" spans="1:13" x14ac:dyDescent="0.25">
      <c r="A13" s="9">
        <v>4</v>
      </c>
      <c r="B13" s="10" t="s">
        <v>13</v>
      </c>
      <c r="C13" s="34">
        <f>AVERAGE(A13:A17)</f>
        <v>5.2</v>
      </c>
    </row>
    <row r="14" spans="1:13" x14ac:dyDescent="0.25">
      <c r="A14" s="9">
        <v>5</v>
      </c>
      <c r="B14" s="10" t="s">
        <v>13</v>
      </c>
      <c r="C14" s="34"/>
    </row>
    <row r="15" spans="1:13" x14ac:dyDescent="0.25">
      <c r="A15" s="9">
        <v>5</v>
      </c>
      <c r="B15" s="10" t="s">
        <v>14</v>
      </c>
      <c r="C15" s="34"/>
    </row>
    <row r="16" spans="1:13" x14ac:dyDescent="0.25">
      <c r="A16" s="9">
        <v>6</v>
      </c>
      <c r="B16" s="10" t="s">
        <v>14</v>
      </c>
      <c r="C16" s="34"/>
    </row>
    <row r="17" spans="1:3" ht="15.75" thickBot="1" x14ac:dyDescent="0.3">
      <c r="A17" s="12">
        <v>6</v>
      </c>
      <c r="B17" s="13" t="s">
        <v>13</v>
      </c>
      <c r="C17" s="34"/>
    </row>
  </sheetData>
  <autoFilter ref="A1:B1" xr:uid="{8A6522E1-73D1-42B9-8A60-E72BC9E28F4F}">
    <sortState xmlns:xlrd2="http://schemas.microsoft.com/office/spreadsheetml/2017/richdata2" ref="A2:B17">
      <sortCondition ref="A1"/>
    </sortState>
  </autoFilter>
  <mergeCells count="7">
    <mergeCell ref="M4:M5"/>
    <mergeCell ref="C2:C7"/>
    <mergeCell ref="C8:C12"/>
    <mergeCell ref="C13:C17"/>
    <mergeCell ref="L4:L5"/>
    <mergeCell ref="L6:L7"/>
    <mergeCell ref="L8:L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TOSHIBA</cp:lastModifiedBy>
  <dcterms:created xsi:type="dcterms:W3CDTF">2021-07-19T04:34:45Z</dcterms:created>
  <dcterms:modified xsi:type="dcterms:W3CDTF">2021-07-19T10:19:52Z</dcterms:modified>
</cp:coreProperties>
</file>