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55" windowHeight="9210"/>
  </bookViews>
  <sheets>
    <sheet name="Value" sheetId="1" r:id="rId1"/>
    <sheet name="Tonnage" sheetId="2" r:id="rId2"/>
    <sheet name="Tot_Val_Ton" sheetId="3" r:id="rId3"/>
    <sheet name="Intl_Val_Ton" sheetId="4" r:id="rId4"/>
  </sheets>
  <definedNames>
    <definedName name="_xlnm._FilterDatabase" localSheetId="3" hidden="1">Intl_Val_Ton!$A$6:$K$21</definedName>
    <definedName name="_xlnm._FilterDatabase" localSheetId="1" hidden="1">Tonnage!$A$6:$M$21</definedName>
    <definedName name="_xlnm._FilterDatabase" localSheetId="0" hidden="1">Value!$A$6:$M$21</definedName>
  </definedNames>
  <calcPr calcId="125725"/>
</workbook>
</file>

<file path=xl/calcChain.xml><?xml version="1.0" encoding="utf-8"?>
<calcChain xmlns="http://schemas.openxmlformats.org/spreadsheetml/2006/main">
  <c r="E8" i="2"/>
  <c r="E9"/>
  <c r="E10"/>
  <c r="E11"/>
  <c r="E12"/>
  <c r="E13"/>
  <c r="E14"/>
  <c r="E15"/>
  <c r="E16"/>
  <c r="E17"/>
  <c r="E18"/>
  <c r="E19"/>
  <c r="E20"/>
  <c r="E21"/>
  <c r="E23"/>
  <c r="E7"/>
  <c r="E8" i="1"/>
  <c r="E9"/>
  <c r="E10"/>
  <c r="E11"/>
  <c r="E12"/>
  <c r="E13"/>
  <c r="E14"/>
  <c r="E15"/>
  <c r="E16"/>
  <c r="E17"/>
  <c r="E18"/>
  <c r="E19"/>
  <c r="E20"/>
  <c r="E21"/>
  <c r="E23"/>
  <c r="E7"/>
  <c r="D23" i="3"/>
  <c r="C23"/>
  <c r="J8" i="4" l="1"/>
  <c r="J9"/>
  <c r="J10"/>
  <c r="J11"/>
  <c r="J12"/>
  <c r="J13"/>
  <c r="K13" s="1"/>
  <c r="J14"/>
  <c r="J15"/>
  <c r="J16"/>
  <c r="J17"/>
  <c r="J18"/>
  <c r="J19"/>
  <c r="J7"/>
  <c r="I8"/>
  <c r="I9"/>
  <c r="I10"/>
  <c r="I11"/>
  <c r="I12"/>
  <c r="I13"/>
  <c r="I14"/>
  <c r="I15"/>
  <c r="I16"/>
  <c r="I17"/>
  <c r="I18"/>
  <c r="I19"/>
  <c r="I7"/>
  <c r="H8"/>
  <c r="H9"/>
  <c r="H10"/>
  <c r="H11"/>
  <c r="H12"/>
  <c r="H13"/>
  <c r="H14"/>
  <c r="H15"/>
  <c r="H16"/>
  <c r="H17"/>
  <c r="H18"/>
  <c r="H19"/>
  <c r="H7"/>
  <c r="E8"/>
  <c r="E9"/>
  <c r="E10"/>
  <c r="E11"/>
  <c r="E12"/>
  <c r="E13"/>
  <c r="E14"/>
  <c r="E15"/>
  <c r="E16"/>
  <c r="E17"/>
  <c r="E18"/>
  <c r="E19"/>
  <c r="E7"/>
  <c r="E8" i="3"/>
  <c r="E9"/>
  <c r="E10"/>
  <c r="E11"/>
  <c r="E12"/>
  <c r="E13"/>
  <c r="E14"/>
  <c r="E15"/>
  <c r="E16"/>
  <c r="E17"/>
  <c r="E18"/>
  <c r="E19"/>
  <c r="E20"/>
  <c r="E21"/>
  <c r="E7"/>
  <c r="G23" i="4"/>
  <c r="F23"/>
  <c r="D23"/>
  <c r="C23"/>
  <c r="K7" l="1"/>
  <c r="K16"/>
  <c r="K12"/>
  <c r="K8"/>
  <c r="H23"/>
  <c r="K17"/>
  <c r="K9"/>
  <c r="K18"/>
  <c r="K14"/>
  <c r="K10"/>
  <c r="K19"/>
  <c r="K15"/>
  <c r="K11"/>
  <c r="J23"/>
  <c r="I23"/>
  <c r="E23" i="3"/>
  <c r="E23" i="4"/>
  <c r="K23" l="1"/>
  <c r="G23" i="2"/>
  <c r="F23"/>
  <c r="D23"/>
  <c r="C23"/>
  <c r="J21"/>
  <c r="I21"/>
  <c r="J20"/>
  <c r="I20"/>
  <c r="M19"/>
  <c r="J19"/>
  <c r="I19"/>
  <c r="H19"/>
  <c r="M18"/>
  <c r="J18"/>
  <c r="L18" s="1"/>
  <c r="I18"/>
  <c r="H18"/>
  <c r="M17"/>
  <c r="J17"/>
  <c r="I17"/>
  <c r="H17"/>
  <c r="M16"/>
  <c r="J16"/>
  <c r="I16"/>
  <c r="H16"/>
  <c r="M15"/>
  <c r="J15"/>
  <c r="I15"/>
  <c r="H15"/>
  <c r="M14"/>
  <c r="J14"/>
  <c r="I14"/>
  <c r="H14"/>
  <c r="M13"/>
  <c r="J13"/>
  <c r="I13"/>
  <c r="H13"/>
  <c r="M12"/>
  <c r="J12"/>
  <c r="K12" s="1"/>
  <c r="I12"/>
  <c r="H12"/>
  <c r="M11"/>
  <c r="J11"/>
  <c r="I11"/>
  <c r="H11"/>
  <c r="M10"/>
  <c r="J10"/>
  <c r="L10" s="1"/>
  <c r="I10"/>
  <c r="H10"/>
  <c r="M9"/>
  <c r="J9"/>
  <c r="I9"/>
  <c r="H9"/>
  <c r="M8"/>
  <c r="J8"/>
  <c r="I8"/>
  <c r="H8"/>
  <c r="M7"/>
  <c r="J7"/>
  <c r="I7"/>
  <c r="H7"/>
  <c r="K20" l="1"/>
  <c r="M23"/>
  <c r="L8"/>
  <c r="L12"/>
  <c r="K14"/>
  <c r="L16"/>
  <c r="K8"/>
  <c r="K10"/>
  <c r="K21"/>
  <c r="L14"/>
  <c r="K16"/>
  <c r="K18"/>
  <c r="H23"/>
  <c r="J23"/>
  <c r="I23"/>
  <c r="K11"/>
  <c r="K15"/>
  <c r="K19"/>
  <c r="K9"/>
  <c r="K13"/>
  <c r="K17"/>
  <c r="L20"/>
  <c r="L21"/>
  <c r="L7"/>
  <c r="L9"/>
  <c r="L11"/>
  <c r="L13"/>
  <c r="L15"/>
  <c r="L17"/>
  <c r="L19"/>
  <c r="K7"/>
  <c r="M8" i="1"/>
  <c r="M9"/>
  <c r="M10"/>
  <c r="M11"/>
  <c r="M12"/>
  <c r="M13"/>
  <c r="M14"/>
  <c r="M15"/>
  <c r="M16"/>
  <c r="M17"/>
  <c r="M18"/>
  <c r="M19"/>
  <c r="M7"/>
  <c r="D23"/>
  <c r="F23"/>
  <c r="G23"/>
  <c r="C23"/>
  <c r="J8"/>
  <c r="J9"/>
  <c r="J10"/>
  <c r="J11"/>
  <c r="J12"/>
  <c r="J13"/>
  <c r="J14"/>
  <c r="J15"/>
  <c r="J16"/>
  <c r="J17"/>
  <c r="J18"/>
  <c r="J19"/>
  <c r="J20"/>
  <c r="J21"/>
  <c r="J7"/>
  <c r="I8"/>
  <c r="I9"/>
  <c r="I10"/>
  <c r="L10" s="1"/>
  <c r="I11"/>
  <c r="I12"/>
  <c r="I13"/>
  <c r="I14"/>
  <c r="L14" s="1"/>
  <c r="I15"/>
  <c r="I16"/>
  <c r="I17"/>
  <c r="I18"/>
  <c r="K18" s="1"/>
  <c r="I19"/>
  <c r="I20"/>
  <c r="I21"/>
  <c r="I7"/>
  <c r="H8"/>
  <c r="H9"/>
  <c r="H10"/>
  <c r="H11"/>
  <c r="H12"/>
  <c r="H13"/>
  <c r="H14"/>
  <c r="H15"/>
  <c r="H16"/>
  <c r="H17"/>
  <c r="H18"/>
  <c r="H19"/>
  <c r="H7"/>
  <c r="K21" l="1"/>
  <c r="K17"/>
  <c r="K13"/>
  <c r="K9"/>
  <c r="K23" i="2"/>
  <c r="L23"/>
  <c r="K10" i="1"/>
  <c r="L17"/>
  <c r="L9"/>
  <c r="I23"/>
  <c r="K14"/>
  <c r="L18"/>
  <c r="J23"/>
  <c r="L21"/>
  <c r="L13"/>
  <c r="M23"/>
  <c r="H23"/>
  <c r="L20"/>
  <c r="L16"/>
  <c r="L12"/>
  <c r="L8"/>
  <c r="L19"/>
  <c r="L15"/>
  <c r="L11"/>
  <c r="K7"/>
  <c r="L7"/>
  <c r="K19"/>
  <c r="K15"/>
  <c r="K11"/>
  <c r="K20"/>
  <c r="K16"/>
  <c r="K12"/>
  <c r="K8"/>
  <c r="L23" l="1"/>
  <c r="K23"/>
</calcChain>
</file>

<file path=xl/sharedStrings.xml><?xml version="1.0" encoding="utf-8"?>
<sst xmlns="http://schemas.openxmlformats.org/spreadsheetml/2006/main" count="176" uniqueCount="59">
  <si>
    <t>Group_ID</t>
  </si>
  <si>
    <t>Commodity_Group</t>
  </si>
  <si>
    <t>Domestic_Out</t>
  </si>
  <si>
    <t>Domestic_In</t>
  </si>
  <si>
    <t>01</t>
  </si>
  <si>
    <t>Agricultural and food products</t>
  </si>
  <si>
    <t>02</t>
  </si>
  <si>
    <t>Stones and ores</t>
  </si>
  <si>
    <t>03</t>
  </si>
  <si>
    <t>Coal and petroleum products</t>
  </si>
  <si>
    <t>04</t>
  </si>
  <si>
    <t>Chemicals and plastics</t>
  </si>
  <si>
    <t>05</t>
  </si>
  <si>
    <t>Wood and paper prods.</t>
  </si>
  <si>
    <t>06</t>
  </si>
  <si>
    <t>Textiles and leather products</t>
  </si>
  <si>
    <t>07</t>
  </si>
  <si>
    <t>Metals, clays, and glass</t>
  </si>
  <si>
    <t>08</t>
  </si>
  <si>
    <t>Machinery, tools, and manufacturing products</t>
  </si>
  <si>
    <t>09</t>
  </si>
  <si>
    <t>Electronic products</t>
  </si>
  <si>
    <t>10</t>
  </si>
  <si>
    <t>Vehicles and transportation equipment</t>
  </si>
  <si>
    <t>11</t>
  </si>
  <si>
    <t>Medical and scientific products</t>
  </si>
  <si>
    <t>12</t>
  </si>
  <si>
    <t>Furniture products</t>
  </si>
  <si>
    <t>13</t>
  </si>
  <si>
    <t>Waste/scrap</t>
  </si>
  <si>
    <t>14</t>
  </si>
  <si>
    <t>Mixed freight</t>
  </si>
  <si>
    <t>15</t>
  </si>
  <si>
    <t>Unknown</t>
  </si>
  <si>
    <t>Exports</t>
  </si>
  <si>
    <t>Imports</t>
  </si>
  <si>
    <t>Intl_Balance</t>
  </si>
  <si>
    <t>Tot_Outflows</t>
  </si>
  <si>
    <t>Tot_Inflows</t>
  </si>
  <si>
    <t>Overall_Balance</t>
  </si>
  <si>
    <t>Tot_Flows</t>
  </si>
  <si>
    <t>Intl_Flows</t>
  </si>
  <si>
    <t>National Totals</t>
  </si>
  <si>
    <t>*Note: Val_Ton reported in thousands of $ per ton</t>
  </si>
  <si>
    <t>Tot_Flows_Val_Ton</t>
  </si>
  <si>
    <t>Exports_Val</t>
  </si>
  <si>
    <t>Exports_Ton</t>
  </si>
  <si>
    <t>Exports_Val_Ton</t>
  </si>
  <si>
    <t>Imports_Val</t>
  </si>
  <si>
    <t>Imports_Ton</t>
  </si>
  <si>
    <t>Imports_Val_Ton</t>
  </si>
  <si>
    <t>Intl_Flows_Val</t>
  </si>
  <si>
    <t>Intl_Flows_Tons</t>
  </si>
  <si>
    <t>Intl_Flows_Val_Ton</t>
  </si>
  <si>
    <t>Tot_Flows_Val</t>
  </si>
  <si>
    <t>Tot_Flows_Ton</t>
  </si>
  <si>
    <t>Source: EDR Dom Front End_v2 and FINAL_International_FrontEnd_5_31</t>
  </si>
  <si>
    <t>Pulled: July 2, 2013</t>
  </si>
  <si>
    <t>Dom_Bal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</si>
</sst>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 applyAlignment="1" applyProtection="1">
      <alignment horizontal="center" vertical="center"/>
    </xf>
    <xf numFmtId="4" fontId="2" fillId="7" borderId="4" xfId="0" applyNumberFormat="1" applyFont="1" applyFill="1" applyBorder="1" applyAlignment="1" applyProtection="1">
      <alignment horizontal="center" vertical="center"/>
    </xf>
    <xf numFmtId="4" fontId="2" fillId="2" borderId="4" xfId="0" applyNumberFormat="1" applyFont="1" applyFill="1" applyBorder="1" applyAlignment="1" applyProtection="1">
      <alignment horizontal="center" vertical="center"/>
    </xf>
    <xf numFmtId="4" fontId="2" fillId="5" borderId="4" xfId="0" applyNumberFormat="1" applyFont="1" applyFill="1" applyBorder="1" applyAlignment="1" applyProtection="1">
      <alignment horizontal="center" vertical="center"/>
    </xf>
    <xf numFmtId="4" fontId="3" fillId="3" borderId="2" xfId="0" applyNumberFormat="1" applyFont="1" applyFill="1" applyBorder="1" applyAlignment="1" applyProtection="1">
      <alignment vertical="center"/>
    </xf>
    <xf numFmtId="4" fontId="3" fillId="4" borderId="3" xfId="0" applyNumberFormat="1" applyFont="1" applyFill="1" applyBorder="1" applyAlignment="1" applyProtection="1">
      <alignment horizontal="right" vertical="center"/>
    </xf>
    <xf numFmtId="4" fontId="4" fillId="8" borderId="0" xfId="0" applyNumberFormat="1" applyFont="1" applyFill="1"/>
    <xf numFmtId="4" fontId="4" fillId="0" borderId="0" xfId="0" applyNumberFormat="1" applyFont="1"/>
    <xf numFmtId="4" fontId="4" fillId="6" borderId="0" xfId="0" applyNumberFormat="1" applyFont="1" applyFill="1"/>
    <xf numFmtId="4" fontId="4" fillId="0" borderId="0" xfId="0" applyNumberFormat="1" applyFont="1" applyAlignment="1"/>
    <xf numFmtId="4" fontId="5" fillId="8" borderId="0" xfId="0" applyNumberFormat="1" applyFont="1" applyFill="1" applyAlignment="1"/>
    <xf numFmtId="4" fontId="5" fillId="6" borderId="0" xfId="0" applyNumberFormat="1" applyFont="1" applyFill="1" applyAlignment="1"/>
    <xf numFmtId="0" fontId="6" fillId="6" borderId="0" xfId="0" applyFont="1" applyFill="1"/>
    <xf numFmtId="4" fontId="5" fillId="8" borderId="0" xfId="0" applyNumberFormat="1" applyFont="1" applyFill="1"/>
    <xf numFmtId="4" fontId="7" fillId="4" borderId="3" xfId="0" applyNumberFormat="1" applyFont="1" applyFill="1" applyBorder="1" applyAlignment="1" applyProtection="1">
      <alignment horizontal="right" vertical="center"/>
    </xf>
    <xf numFmtId="0" fontId="4" fillId="0" borderId="0" xfId="0" applyFont="1" applyAlignment="1"/>
    <xf numFmtId="2" fontId="4" fillId="0" borderId="0" xfId="0" applyNumberFormat="1" applyFont="1"/>
    <xf numFmtId="0" fontId="0" fillId="0" borderId="0" xfId="0" applyAlignment="1"/>
    <xf numFmtId="0" fontId="8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5" fillId="9" borderId="1" xfId="0" applyNumberFormat="1" applyFont="1" applyFill="1" applyBorder="1"/>
    <xf numFmtId="0" fontId="7" fillId="4" borderId="5" xfId="0" applyFont="1" applyFill="1" applyBorder="1" applyAlignment="1" applyProtection="1">
      <alignment vertical="center"/>
    </xf>
    <xf numFmtId="0" fontId="3" fillId="4" borderId="5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vertical="center"/>
    </xf>
    <xf numFmtId="2" fontId="5" fillId="6" borderId="0" xfId="0" applyNumberFormat="1" applyFont="1" applyFill="1"/>
    <xf numFmtId="2" fontId="4" fillId="0" borderId="0" xfId="0" applyNumberFormat="1" applyFont="1" applyAlignment="1"/>
    <xf numFmtId="2" fontId="2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horizontal="right" vertical="center"/>
    </xf>
    <xf numFmtId="4" fontId="4" fillId="4" borderId="0" xfId="0" applyNumberFormat="1" applyFont="1" applyFill="1"/>
    <xf numFmtId="4" fontId="5" fillId="6" borderId="0" xfId="0" applyNumberFormat="1" applyFont="1" applyFill="1"/>
    <xf numFmtId="4" fontId="2" fillId="6" borderId="0" xfId="0" applyNumberFormat="1" applyFont="1" applyFill="1" applyBorder="1" applyAlignment="1" applyProtection="1">
      <alignment vertical="center"/>
    </xf>
    <xf numFmtId="4" fontId="0" fillId="0" borderId="0" xfId="0" applyNumberFormat="1"/>
    <xf numFmtId="4" fontId="3" fillId="4" borderId="5" xfId="0" applyNumberFormat="1" applyFont="1" applyFill="1" applyBorder="1" applyAlignment="1" applyProtection="1">
      <alignment horizontal="right" vertical="center"/>
    </xf>
    <xf numFmtId="2" fontId="3" fillId="4" borderId="5" xfId="0" applyNumberFormat="1" applyFont="1" applyFill="1" applyBorder="1" applyAlignment="1" applyProtection="1">
      <alignment horizontal="right" vertical="center"/>
    </xf>
    <xf numFmtId="4" fontId="4" fillId="10" borderId="0" xfId="0" applyNumberFormat="1" applyFont="1" applyFill="1" applyAlignment="1"/>
    <xf numFmtId="4" fontId="2" fillId="11" borderId="1" xfId="0" applyNumberFormat="1" applyFont="1" applyFill="1" applyBorder="1" applyAlignment="1" applyProtection="1">
      <alignment horizontal="center" vertical="center"/>
    </xf>
    <xf numFmtId="4" fontId="3" fillId="12" borderId="3" xfId="0" applyNumberFormat="1" applyFont="1" applyFill="1" applyBorder="1" applyAlignment="1" applyProtection="1">
      <alignment horizontal="right" vertical="center"/>
    </xf>
    <xf numFmtId="4" fontId="2" fillId="12" borderId="3" xfId="0" applyNumberFormat="1" applyFont="1" applyFill="1" applyBorder="1" applyAlignment="1" applyProtection="1">
      <alignment horizontal="right" vertical="center"/>
    </xf>
    <xf numFmtId="4" fontId="7" fillId="12" borderId="3" xfId="0" applyNumberFormat="1" applyFont="1" applyFill="1" applyBorder="1" applyAlignment="1" applyProtection="1">
      <alignment horizontal="right" vertical="center"/>
    </xf>
    <xf numFmtId="4" fontId="8" fillId="12" borderId="3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2" width="14" style="11" customWidth="1"/>
    <col min="3" max="3" width="20" style="11" customWidth="1"/>
    <col min="4" max="4" width="18.28515625" style="11" customWidth="1"/>
    <col min="5" max="5" width="18.28515625" style="37" customWidth="1"/>
    <col min="6" max="7" width="14" style="11" customWidth="1"/>
    <col min="8" max="8" width="13.5703125" style="8" customWidth="1"/>
    <col min="9" max="9" width="15.7109375" style="9" customWidth="1"/>
    <col min="10" max="10" width="13.28515625" style="9" customWidth="1"/>
    <col min="11" max="11" width="15.140625" style="10" customWidth="1"/>
    <col min="12" max="12" width="12.85546875" style="9" customWidth="1"/>
    <col min="13" max="13" width="13" style="8" customWidth="1"/>
  </cols>
  <sheetData>
    <row r="1" spans="1:18">
      <c r="A1" s="17" t="s">
        <v>56</v>
      </c>
    </row>
    <row r="2" spans="1:18">
      <c r="A2" s="17" t="s">
        <v>57</v>
      </c>
    </row>
    <row r="6" spans="1:18">
      <c r="A6" s="2" t="s">
        <v>0</v>
      </c>
      <c r="B6" s="2" t="s">
        <v>1</v>
      </c>
      <c r="C6" s="2" t="s">
        <v>2</v>
      </c>
      <c r="D6" s="2" t="s">
        <v>3</v>
      </c>
      <c r="E6" s="38" t="s">
        <v>58</v>
      </c>
      <c r="F6" s="2" t="s">
        <v>34</v>
      </c>
      <c r="G6" s="2" t="s">
        <v>35</v>
      </c>
      <c r="H6" s="3" t="s">
        <v>36</v>
      </c>
      <c r="I6" s="4" t="s">
        <v>37</v>
      </c>
      <c r="J6" s="4" t="s">
        <v>38</v>
      </c>
      <c r="K6" s="5" t="s">
        <v>39</v>
      </c>
      <c r="L6" s="4" t="s">
        <v>40</v>
      </c>
      <c r="M6" s="3" t="s">
        <v>41</v>
      </c>
      <c r="P6" s="1"/>
      <c r="R6" s="1"/>
    </row>
    <row r="7" spans="1:18">
      <c r="A7" s="6" t="s">
        <v>4</v>
      </c>
      <c r="B7" s="6" t="s">
        <v>5</v>
      </c>
      <c r="C7" s="7">
        <v>1178799.36405815</v>
      </c>
      <c r="D7" s="7">
        <v>1178799.36405815</v>
      </c>
      <c r="E7" s="39">
        <f>C7-D7</f>
        <v>0</v>
      </c>
      <c r="F7" s="7">
        <v>124553.364553445</v>
      </c>
      <c r="G7" s="7">
        <v>97595.144980080498</v>
      </c>
      <c r="H7" s="8">
        <f t="shared" ref="H7:H19" si="0">F7-G7</f>
        <v>26958.219573364506</v>
      </c>
      <c r="I7" s="9">
        <f t="shared" ref="I7:I21" si="1">C7+F7</f>
        <v>1303352.728611595</v>
      </c>
      <c r="J7" s="9">
        <f t="shared" ref="J7:J21" si="2">D7+G7</f>
        <v>1276394.5090382304</v>
      </c>
      <c r="K7" s="10">
        <f t="shared" ref="K7:K21" si="3">I7-J7</f>
        <v>26958.219573364593</v>
      </c>
      <c r="L7" s="9">
        <f t="shared" ref="L7:L21" si="4">I7+J7</f>
        <v>2579747.2376498254</v>
      </c>
      <c r="M7" s="8">
        <f t="shared" ref="M7:M19" si="5">F7+G7</f>
        <v>222148.5095335255</v>
      </c>
    </row>
    <row r="8" spans="1:18">
      <c r="A8" s="6" t="s">
        <v>6</v>
      </c>
      <c r="B8" s="6" t="s">
        <v>7</v>
      </c>
      <c r="C8" s="7">
        <v>49346.860031970798</v>
      </c>
      <c r="D8" s="7">
        <v>49346.860031970798</v>
      </c>
      <c r="E8" s="39">
        <f t="shared" ref="E8:E23" si="6">C8-D8</f>
        <v>0</v>
      </c>
      <c r="F8" s="7">
        <v>7588.4823751211497</v>
      </c>
      <c r="G8" s="7">
        <v>4784.9847830610397</v>
      </c>
      <c r="H8" s="8">
        <f t="shared" si="0"/>
        <v>2803.49759206011</v>
      </c>
      <c r="I8" s="9">
        <f t="shared" si="1"/>
        <v>56935.34240709195</v>
      </c>
      <c r="J8" s="9">
        <f t="shared" si="2"/>
        <v>54131.844815031836</v>
      </c>
      <c r="K8" s="10">
        <f t="shared" si="3"/>
        <v>2803.4975920601137</v>
      </c>
      <c r="L8" s="9">
        <f t="shared" si="4"/>
        <v>111067.18722212379</v>
      </c>
      <c r="M8" s="8">
        <f t="shared" si="5"/>
        <v>12373.467158182189</v>
      </c>
    </row>
    <row r="9" spans="1:18">
      <c r="A9" s="6" t="s">
        <v>8</v>
      </c>
      <c r="B9" s="6" t="s">
        <v>9</v>
      </c>
      <c r="C9" s="7">
        <v>861141.26576523203</v>
      </c>
      <c r="D9" s="7">
        <v>861141.26576523203</v>
      </c>
      <c r="E9" s="39">
        <f t="shared" si="6"/>
        <v>0</v>
      </c>
      <c r="F9" s="7">
        <v>83642.942019682494</v>
      </c>
      <c r="G9" s="7">
        <v>226197.460528517</v>
      </c>
      <c r="H9" s="8">
        <f t="shared" si="0"/>
        <v>-142554.5185088345</v>
      </c>
      <c r="I9" s="9">
        <f t="shared" si="1"/>
        <v>944784.20778491453</v>
      </c>
      <c r="J9" s="9">
        <f t="shared" si="2"/>
        <v>1087338.7262937489</v>
      </c>
      <c r="K9" s="10">
        <f t="shared" si="3"/>
        <v>-142554.51850883442</v>
      </c>
      <c r="L9" s="9">
        <f t="shared" si="4"/>
        <v>2032122.9340786636</v>
      </c>
      <c r="M9" s="8">
        <f t="shared" si="5"/>
        <v>309840.40254819952</v>
      </c>
    </row>
    <row r="10" spans="1:18">
      <c r="A10" s="6" t="s">
        <v>10</v>
      </c>
      <c r="B10" s="6" t="s">
        <v>11</v>
      </c>
      <c r="C10" s="7">
        <v>1447043.3663138801</v>
      </c>
      <c r="D10" s="7">
        <v>1447043.3663138801</v>
      </c>
      <c r="E10" s="39">
        <f t="shared" si="6"/>
        <v>0</v>
      </c>
      <c r="F10" s="7">
        <v>198686.97057411601</v>
      </c>
      <c r="G10" s="7">
        <v>198010.93116382399</v>
      </c>
      <c r="H10" s="8">
        <f t="shared" si="0"/>
        <v>676.03941029202542</v>
      </c>
      <c r="I10" s="9">
        <f t="shared" si="1"/>
        <v>1645730.3368879962</v>
      </c>
      <c r="J10" s="9">
        <f t="shared" si="2"/>
        <v>1645054.297477704</v>
      </c>
      <c r="K10" s="10">
        <f t="shared" si="3"/>
        <v>676.03941029217094</v>
      </c>
      <c r="L10" s="9">
        <f t="shared" si="4"/>
        <v>3290784.6343657002</v>
      </c>
      <c r="M10" s="8">
        <f t="shared" si="5"/>
        <v>396697.90173794003</v>
      </c>
    </row>
    <row r="11" spans="1:18">
      <c r="A11" s="6" t="s">
        <v>12</v>
      </c>
      <c r="B11" s="6" t="s">
        <v>13</v>
      </c>
      <c r="C11" s="7">
        <v>452996.05881992501</v>
      </c>
      <c r="D11" s="7">
        <v>452996.05881992501</v>
      </c>
      <c r="E11" s="39">
        <f t="shared" si="6"/>
        <v>0</v>
      </c>
      <c r="F11" s="7">
        <v>36864.941708607097</v>
      </c>
      <c r="G11" s="7">
        <v>40036.411777709203</v>
      </c>
      <c r="H11" s="8">
        <f t="shared" si="0"/>
        <v>-3171.4700691021062</v>
      </c>
      <c r="I11" s="9">
        <f t="shared" si="1"/>
        <v>489861.00052853208</v>
      </c>
      <c r="J11" s="9">
        <f t="shared" si="2"/>
        <v>493032.47059763421</v>
      </c>
      <c r="K11" s="10">
        <f t="shared" si="3"/>
        <v>-3171.470069102128</v>
      </c>
      <c r="L11" s="9">
        <f t="shared" si="4"/>
        <v>982893.47112616629</v>
      </c>
      <c r="M11" s="8">
        <f t="shared" si="5"/>
        <v>76901.353486316308</v>
      </c>
    </row>
    <row r="12" spans="1:18">
      <c r="A12" s="6" t="s">
        <v>14</v>
      </c>
      <c r="B12" s="6" t="s">
        <v>15</v>
      </c>
      <c r="C12" s="7">
        <v>398901.75365790102</v>
      </c>
      <c r="D12" s="7">
        <v>398901.75365790102</v>
      </c>
      <c r="E12" s="39">
        <f t="shared" si="6"/>
        <v>0</v>
      </c>
      <c r="F12" s="7">
        <v>19411.142311068201</v>
      </c>
      <c r="G12" s="7">
        <v>131998.707727339</v>
      </c>
      <c r="H12" s="8">
        <f t="shared" si="0"/>
        <v>-112587.56541627081</v>
      </c>
      <c r="I12" s="9">
        <f t="shared" si="1"/>
        <v>418312.89596896921</v>
      </c>
      <c r="J12" s="9">
        <f t="shared" si="2"/>
        <v>530900.46138524008</v>
      </c>
      <c r="K12" s="10">
        <f t="shared" si="3"/>
        <v>-112587.56541627087</v>
      </c>
      <c r="L12" s="9">
        <f t="shared" si="4"/>
        <v>949213.35735420929</v>
      </c>
      <c r="M12" s="8">
        <f t="shared" si="5"/>
        <v>151409.8500384072</v>
      </c>
    </row>
    <row r="13" spans="1:18">
      <c r="A13" s="6" t="s">
        <v>16</v>
      </c>
      <c r="B13" s="6" t="s">
        <v>17</v>
      </c>
      <c r="C13" s="7">
        <v>460606.25329690002</v>
      </c>
      <c r="D13" s="7">
        <v>460606.25329690002</v>
      </c>
      <c r="E13" s="39">
        <f t="shared" si="6"/>
        <v>0</v>
      </c>
      <c r="F13" s="7">
        <v>37384.368761718099</v>
      </c>
      <c r="G13" s="7">
        <v>61985.098410855702</v>
      </c>
      <c r="H13" s="8">
        <f t="shared" si="0"/>
        <v>-24600.729649137604</v>
      </c>
      <c r="I13" s="9">
        <f t="shared" si="1"/>
        <v>497990.62205861812</v>
      </c>
      <c r="J13" s="9">
        <f t="shared" si="2"/>
        <v>522591.3517077557</v>
      </c>
      <c r="K13" s="10">
        <f t="shared" si="3"/>
        <v>-24600.729649137589</v>
      </c>
      <c r="L13" s="9">
        <f t="shared" si="4"/>
        <v>1020581.9737663738</v>
      </c>
      <c r="M13" s="8">
        <f t="shared" si="5"/>
        <v>99369.467172573801</v>
      </c>
    </row>
    <row r="14" spans="1:18">
      <c r="A14" s="6" t="s">
        <v>18</v>
      </c>
      <c r="B14" s="6" t="s">
        <v>19</v>
      </c>
      <c r="C14" s="7">
        <v>1188756.30123843</v>
      </c>
      <c r="D14" s="7">
        <v>1188756.30123843</v>
      </c>
      <c r="E14" s="39">
        <f t="shared" si="6"/>
        <v>0</v>
      </c>
      <c r="F14" s="7">
        <v>280798.44569088297</v>
      </c>
      <c r="G14" s="7">
        <v>350029.56359680003</v>
      </c>
      <c r="H14" s="8">
        <f t="shared" si="0"/>
        <v>-69231.117905917054</v>
      </c>
      <c r="I14" s="9">
        <f t="shared" si="1"/>
        <v>1469554.7469293131</v>
      </c>
      <c r="J14" s="9">
        <f t="shared" si="2"/>
        <v>1538785.8648352299</v>
      </c>
      <c r="K14" s="10">
        <f t="shared" si="3"/>
        <v>-69231.117905916879</v>
      </c>
      <c r="L14" s="9">
        <f t="shared" si="4"/>
        <v>3008340.6117645428</v>
      </c>
      <c r="M14" s="8">
        <f t="shared" si="5"/>
        <v>630828.00928768306</v>
      </c>
    </row>
    <row r="15" spans="1:18">
      <c r="A15" s="6" t="s">
        <v>20</v>
      </c>
      <c r="B15" s="6" t="s">
        <v>21</v>
      </c>
      <c r="C15" s="7">
        <v>751661.22367941798</v>
      </c>
      <c r="D15" s="7">
        <v>751661.22367941798</v>
      </c>
      <c r="E15" s="39">
        <f t="shared" si="6"/>
        <v>0</v>
      </c>
      <c r="F15" s="7">
        <v>178418.807437437</v>
      </c>
      <c r="G15" s="7">
        <v>310902.06279499503</v>
      </c>
      <c r="H15" s="8">
        <f t="shared" si="0"/>
        <v>-132483.25535755802</v>
      </c>
      <c r="I15" s="9">
        <f t="shared" si="1"/>
        <v>930080.03111685498</v>
      </c>
      <c r="J15" s="9">
        <f t="shared" si="2"/>
        <v>1062563.286474413</v>
      </c>
      <c r="K15" s="10">
        <f t="shared" si="3"/>
        <v>-132483.25535755802</v>
      </c>
      <c r="L15" s="9">
        <f t="shared" si="4"/>
        <v>1992643.3175912681</v>
      </c>
      <c r="M15" s="8">
        <f t="shared" si="5"/>
        <v>489320.87023243203</v>
      </c>
    </row>
    <row r="16" spans="1:18">
      <c r="A16" s="6" t="s">
        <v>22</v>
      </c>
      <c r="B16" s="6" t="s">
        <v>23</v>
      </c>
      <c r="C16" s="7">
        <v>705731.98002062796</v>
      </c>
      <c r="D16" s="7">
        <v>705731.98002062796</v>
      </c>
      <c r="E16" s="39">
        <f t="shared" si="6"/>
        <v>0</v>
      </c>
      <c r="F16" s="7">
        <v>185092.102178431</v>
      </c>
      <c r="G16" s="7">
        <v>204021.35259078399</v>
      </c>
      <c r="H16" s="8">
        <f t="shared" si="0"/>
        <v>-18929.250412352994</v>
      </c>
      <c r="I16" s="9">
        <f t="shared" si="1"/>
        <v>890824.08219905896</v>
      </c>
      <c r="J16" s="9">
        <f t="shared" si="2"/>
        <v>909753.33261141193</v>
      </c>
      <c r="K16" s="10">
        <f t="shared" si="3"/>
        <v>-18929.250412352965</v>
      </c>
      <c r="L16" s="9">
        <f t="shared" si="4"/>
        <v>1800577.4148104708</v>
      </c>
      <c r="M16" s="8">
        <f t="shared" si="5"/>
        <v>389113.45476921496</v>
      </c>
    </row>
    <row r="17" spans="1:18">
      <c r="A17" s="6" t="s">
        <v>24</v>
      </c>
      <c r="B17" s="6" t="s">
        <v>25</v>
      </c>
      <c r="C17" s="7">
        <v>216771.131986111</v>
      </c>
      <c r="D17" s="7">
        <v>216771.131986111</v>
      </c>
      <c r="E17" s="39">
        <f t="shared" si="6"/>
        <v>0</v>
      </c>
      <c r="F17" s="7">
        <v>73615.329421529896</v>
      </c>
      <c r="G17" s="7">
        <v>58813.707788109001</v>
      </c>
      <c r="H17" s="8">
        <f t="shared" si="0"/>
        <v>14801.621633420895</v>
      </c>
      <c r="I17" s="9">
        <f t="shared" si="1"/>
        <v>290386.46140764089</v>
      </c>
      <c r="J17" s="9">
        <f t="shared" si="2"/>
        <v>275584.83977422002</v>
      </c>
      <c r="K17" s="10">
        <f t="shared" si="3"/>
        <v>14801.621633420873</v>
      </c>
      <c r="L17" s="9">
        <f t="shared" si="4"/>
        <v>565971.30118186097</v>
      </c>
      <c r="M17" s="8">
        <f t="shared" si="5"/>
        <v>132429.03720963889</v>
      </c>
    </row>
    <row r="18" spans="1:18">
      <c r="A18" s="6" t="s">
        <v>26</v>
      </c>
      <c r="B18" s="6" t="s">
        <v>27</v>
      </c>
      <c r="C18" s="7">
        <v>128410.982938902</v>
      </c>
      <c r="D18" s="7">
        <v>128410.982938902</v>
      </c>
      <c r="E18" s="39">
        <f t="shared" si="6"/>
        <v>0</v>
      </c>
      <c r="F18" s="7">
        <v>7729.8343294195402</v>
      </c>
      <c r="G18" s="7">
        <v>37018.6877697214</v>
      </c>
      <c r="H18" s="8">
        <f t="shared" si="0"/>
        <v>-29288.85344030186</v>
      </c>
      <c r="I18" s="9">
        <f t="shared" si="1"/>
        <v>136140.81726832155</v>
      </c>
      <c r="J18" s="9">
        <f t="shared" si="2"/>
        <v>165429.67070862339</v>
      </c>
      <c r="K18" s="10">
        <f t="shared" si="3"/>
        <v>-29288.853440301842</v>
      </c>
      <c r="L18" s="9">
        <f t="shared" si="4"/>
        <v>301570.48797694495</v>
      </c>
      <c r="M18" s="8">
        <f t="shared" si="5"/>
        <v>44748.522099140944</v>
      </c>
    </row>
    <row r="19" spans="1:18">
      <c r="A19" s="6" t="s">
        <v>28</v>
      </c>
      <c r="B19" s="6" t="s">
        <v>29</v>
      </c>
      <c r="C19" s="7">
        <v>43270.131179728203</v>
      </c>
      <c r="D19" s="7">
        <v>43270.131179728203</v>
      </c>
      <c r="E19" s="39">
        <f t="shared" si="6"/>
        <v>0</v>
      </c>
      <c r="F19" s="7">
        <v>14635.338950417399</v>
      </c>
      <c r="G19" s="7">
        <v>1732.1604022148099</v>
      </c>
      <c r="H19" s="8">
        <f t="shared" si="0"/>
        <v>12903.17854820259</v>
      </c>
      <c r="I19" s="9">
        <f t="shared" si="1"/>
        <v>57905.470130145601</v>
      </c>
      <c r="J19" s="9">
        <f t="shared" si="2"/>
        <v>45002.291581943013</v>
      </c>
      <c r="K19" s="10">
        <f t="shared" si="3"/>
        <v>12903.178548202588</v>
      </c>
      <c r="L19" s="9">
        <f t="shared" si="4"/>
        <v>102907.76171208861</v>
      </c>
      <c r="M19" s="8">
        <f t="shared" si="5"/>
        <v>16367.499352632209</v>
      </c>
    </row>
    <row r="20" spans="1:18">
      <c r="A20" s="6" t="s">
        <v>30</v>
      </c>
      <c r="B20" s="6" t="s">
        <v>31</v>
      </c>
      <c r="C20" s="7">
        <v>707522.37235001603</v>
      </c>
      <c r="D20" s="7">
        <v>707522.37235001603</v>
      </c>
      <c r="E20" s="39">
        <f t="shared" si="6"/>
        <v>0</v>
      </c>
      <c r="I20" s="9">
        <f t="shared" si="1"/>
        <v>707522.37235001603</v>
      </c>
      <c r="J20" s="9">
        <f t="shared" si="2"/>
        <v>707522.37235001603</v>
      </c>
      <c r="K20" s="10">
        <f t="shared" si="3"/>
        <v>0</v>
      </c>
      <c r="L20" s="9">
        <f t="shared" si="4"/>
        <v>1415044.7447000321</v>
      </c>
    </row>
    <row r="21" spans="1:18">
      <c r="A21" s="6" t="s">
        <v>32</v>
      </c>
      <c r="B21" s="6" t="s">
        <v>33</v>
      </c>
      <c r="C21" s="7">
        <v>25771.746821294699</v>
      </c>
      <c r="D21" s="7">
        <v>25771.746821294699</v>
      </c>
      <c r="E21" s="39">
        <f t="shared" si="6"/>
        <v>0</v>
      </c>
      <c r="I21" s="9">
        <f t="shared" si="1"/>
        <v>25771.746821294699</v>
      </c>
      <c r="J21" s="9">
        <f t="shared" si="2"/>
        <v>25771.746821294699</v>
      </c>
      <c r="K21" s="10">
        <f t="shared" si="3"/>
        <v>0</v>
      </c>
      <c r="L21" s="9">
        <f t="shared" si="4"/>
        <v>51543.493642589397</v>
      </c>
    </row>
    <row r="22" spans="1:18">
      <c r="E22" s="39"/>
    </row>
    <row r="23" spans="1:18" s="14" customFormat="1">
      <c r="A23" s="13" t="s">
        <v>42</v>
      </c>
      <c r="B23" s="13"/>
      <c r="C23" s="13">
        <f>SUM(C7:C21)</f>
        <v>8616730.7921584882</v>
      </c>
      <c r="D23" s="13">
        <f t="shared" ref="D23:L23" si="7">SUM(D7:D21)</f>
        <v>8616730.7921584882</v>
      </c>
      <c r="E23" s="40">
        <f t="shared" si="6"/>
        <v>0</v>
      </c>
      <c r="F23" s="13">
        <f t="shared" si="7"/>
        <v>1248422.0703118758</v>
      </c>
      <c r="G23" s="13">
        <f t="shared" si="7"/>
        <v>1723126.274314011</v>
      </c>
      <c r="H23" s="12">
        <f t="shared" si="7"/>
        <v>-474704.20400213479</v>
      </c>
      <c r="I23" s="13">
        <f t="shared" si="7"/>
        <v>9865152.8624703642</v>
      </c>
      <c r="J23" s="13">
        <f t="shared" si="7"/>
        <v>10339857.066472499</v>
      </c>
      <c r="K23" s="13">
        <f t="shared" si="7"/>
        <v>-474704.20400213439</v>
      </c>
      <c r="L23" s="13">
        <f t="shared" si="7"/>
        <v>20205009.928942863</v>
      </c>
      <c r="M23" s="15">
        <f t="shared" ref="M23" si="8">F23+G23</f>
        <v>2971548.3446258865</v>
      </c>
      <c r="R23"/>
    </row>
  </sheetData>
  <autoFilter ref="A6:M21">
    <filterColumn colId="4"/>
    <sortState ref="A7:L21">
      <sortCondition ref="A6:A2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ySplit="6" topLeftCell="A7" activePane="bottomLeft" state="frozen"/>
      <selection pane="bottomLeft"/>
    </sheetView>
  </sheetViews>
  <sheetFormatPr defaultRowHeight="15"/>
  <cols>
    <col min="1" max="2" width="14" style="11" customWidth="1"/>
    <col min="3" max="3" width="20" style="11" customWidth="1"/>
    <col min="4" max="4" width="18.28515625" style="11" customWidth="1"/>
    <col min="5" max="5" width="18.28515625" style="37" customWidth="1"/>
    <col min="6" max="7" width="14" style="11" customWidth="1"/>
    <col min="8" max="8" width="13.5703125" style="8" customWidth="1"/>
    <col min="9" max="9" width="15.7109375" style="9" customWidth="1"/>
    <col min="10" max="10" width="13.28515625" style="9" customWidth="1"/>
    <col min="11" max="11" width="15.140625" style="10" customWidth="1"/>
    <col min="12" max="12" width="12.85546875" style="9" customWidth="1"/>
    <col min="13" max="13" width="13" style="8" customWidth="1"/>
    <col min="14" max="14" width="11.7109375" bestFit="1" customWidth="1"/>
    <col min="15" max="15" width="10.140625" bestFit="1" customWidth="1"/>
    <col min="16" max="16" width="9.28515625" bestFit="1" customWidth="1"/>
  </cols>
  <sheetData>
    <row r="1" spans="1:13">
      <c r="A1" s="17" t="s">
        <v>56</v>
      </c>
    </row>
    <row r="2" spans="1:13">
      <c r="A2" s="17" t="s">
        <v>57</v>
      </c>
    </row>
    <row r="6" spans="1:13">
      <c r="A6" s="2" t="s">
        <v>0</v>
      </c>
      <c r="B6" s="2" t="s">
        <v>1</v>
      </c>
      <c r="C6" s="2" t="s">
        <v>2</v>
      </c>
      <c r="D6" s="2" t="s">
        <v>3</v>
      </c>
      <c r="E6" s="38" t="s">
        <v>58</v>
      </c>
      <c r="F6" s="2" t="s">
        <v>34</v>
      </c>
      <c r="G6" s="2" t="s">
        <v>35</v>
      </c>
      <c r="H6" s="3" t="s">
        <v>36</v>
      </c>
      <c r="I6" s="4" t="s">
        <v>37</v>
      </c>
      <c r="J6" s="4" t="s">
        <v>38</v>
      </c>
      <c r="K6" s="5" t="s">
        <v>39</v>
      </c>
      <c r="L6" s="4" t="s">
        <v>40</v>
      </c>
      <c r="M6" s="3" t="s">
        <v>41</v>
      </c>
    </row>
    <row r="7" spans="1:13">
      <c r="A7" s="6" t="s">
        <v>4</v>
      </c>
      <c r="B7" s="6" t="s">
        <v>5</v>
      </c>
      <c r="C7" s="16">
        <v>1610662.6019117599</v>
      </c>
      <c r="D7" s="16">
        <v>1610662.6019117599</v>
      </c>
      <c r="E7" s="41">
        <f>C7-D7</f>
        <v>0</v>
      </c>
      <c r="F7" s="7">
        <v>224314.03016776301</v>
      </c>
      <c r="G7" s="7">
        <v>69922.5345540985</v>
      </c>
      <c r="H7" s="8">
        <f t="shared" ref="H7:H19" si="0">F7-G7</f>
        <v>154391.49561366451</v>
      </c>
      <c r="I7" s="9">
        <f>C7+F7</f>
        <v>1834976.6320795231</v>
      </c>
      <c r="J7" s="9">
        <f>D7+G7</f>
        <v>1680585.1364658584</v>
      </c>
      <c r="K7" s="10">
        <f t="shared" ref="K7:K21" si="1">I7-J7</f>
        <v>154391.49561366462</v>
      </c>
      <c r="L7" s="9">
        <f t="shared" ref="L7:L21" si="2">I7+J7</f>
        <v>3515561.7685453817</v>
      </c>
      <c r="M7" s="8">
        <f t="shared" ref="M7:M19" si="3">F7+G7</f>
        <v>294236.5647218615</v>
      </c>
    </row>
    <row r="8" spans="1:13">
      <c r="A8" s="6" t="s">
        <v>6</v>
      </c>
      <c r="B8" s="6" t="s">
        <v>7</v>
      </c>
      <c r="C8" s="16">
        <v>918032.85251415696</v>
      </c>
      <c r="D8" s="16">
        <v>918032.85251415696</v>
      </c>
      <c r="E8" s="41">
        <f t="shared" ref="E8:E23" si="4">C8-D8</f>
        <v>0</v>
      </c>
      <c r="F8" s="7">
        <v>35478.784640832899</v>
      </c>
      <c r="G8" s="7">
        <v>63385.473608731401</v>
      </c>
      <c r="H8" s="8">
        <f t="shared" si="0"/>
        <v>-27906.688967898503</v>
      </c>
      <c r="I8" s="9">
        <f>C8+F8</f>
        <v>953511.63715498988</v>
      </c>
      <c r="J8" s="9">
        <f>D8+G8</f>
        <v>981418.32612288836</v>
      </c>
      <c r="K8" s="10">
        <f t="shared" si="1"/>
        <v>-27906.688967898488</v>
      </c>
      <c r="L8" s="9">
        <f t="shared" si="2"/>
        <v>1934929.9632778782</v>
      </c>
      <c r="M8" s="8">
        <f t="shared" si="3"/>
        <v>98864.2582495643</v>
      </c>
    </row>
    <row r="9" spans="1:13">
      <c r="A9" s="6" t="s">
        <v>8</v>
      </c>
      <c r="B9" s="6" t="s">
        <v>9</v>
      </c>
      <c r="C9" s="16">
        <v>2531963.5987826898</v>
      </c>
      <c r="D9" s="16">
        <v>2531963.5987826898</v>
      </c>
      <c r="E9" s="41">
        <f t="shared" si="4"/>
        <v>0</v>
      </c>
      <c r="F9" s="7">
        <v>201441.98212137699</v>
      </c>
      <c r="G9" s="7">
        <v>484024.61135655502</v>
      </c>
      <c r="H9" s="8">
        <f t="shared" si="0"/>
        <v>-282582.629235178</v>
      </c>
      <c r="I9" s="9">
        <f>C9+F9</f>
        <v>2733405.5809040666</v>
      </c>
      <c r="J9" s="9">
        <f>D9+G9</f>
        <v>3015988.2101392448</v>
      </c>
      <c r="K9" s="10">
        <f t="shared" si="1"/>
        <v>-282582.62923517823</v>
      </c>
      <c r="L9" s="9">
        <f t="shared" si="2"/>
        <v>5749393.7910433114</v>
      </c>
      <c r="M9" s="8">
        <f t="shared" si="3"/>
        <v>685466.59347793204</v>
      </c>
    </row>
    <row r="10" spans="1:13">
      <c r="A10" s="6" t="s">
        <v>10</v>
      </c>
      <c r="B10" s="6" t="s">
        <v>11</v>
      </c>
      <c r="C10" s="16">
        <v>594468.953108805</v>
      </c>
      <c r="D10" s="16">
        <v>594468.953108805</v>
      </c>
      <c r="E10" s="41">
        <f t="shared" si="4"/>
        <v>0</v>
      </c>
      <c r="F10" s="7">
        <v>94818.497134149206</v>
      </c>
      <c r="G10" s="7">
        <v>90192.697583019806</v>
      </c>
      <c r="H10" s="8">
        <f t="shared" si="0"/>
        <v>4625.7995511293993</v>
      </c>
      <c r="I10" s="9">
        <f>C10+F10</f>
        <v>689287.45024295419</v>
      </c>
      <c r="J10" s="9">
        <f>D10+G10</f>
        <v>684661.65069182485</v>
      </c>
      <c r="K10" s="10">
        <f t="shared" si="1"/>
        <v>4625.7995511293411</v>
      </c>
      <c r="L10" s="9">
        <f t="shared" si="2"/>
        <v>1373949.100934779</v>
      </c>
      <c r="M10" s="8">
        <f t="shared" si="3"/>
        <v>185011.19471716901</v>
      </c>
    </row>
    <row r="11" spans="1:13">
      <c r="A11" s="6" t="s">
        <v>12</v>
      </c>
      <c r="B11" s="6" t="s">
        <v>13</v>
      </c>
      <c r="C11" s="16">
        <v>483707.23519398802</v>
      </c>
      <c r="D11" s="16">
        <v>483707.23519398802</v>
      </c>
      <c r="E11" s="41">
        <f t="shared" si="4"/>
        <v>0</v>
      </c>
      <c r="F11" s="7">
        <v>53613.933767169503</v>
      </c>
      <c r="G11" s="7">
        <v>42318.852439168601</v>
      </c>
      <c r="H11" s="8">
        <f t="shared" si="0"/>
        <v>11295.081328000902</v>
      </c>
      <c r="I11" s="9">
        <f>C11+F11</f>
        <v>537321.16896115756</v>
      </c>
      <c r="J11" s="9">
        <f>D11+G11</f>
        <v>526026.08763315657</v>
      </c>
      <c r="K11" s="10">
        <f t="shared" si="1"/>
        <v>11295.08132800099</v>
      </c>
      <c r="L11" s="9">
        <f t="shared" si="2"/>
        <v>1063347.2565943142</v>
      </c>
      <c r="M11" s="8">
        <f t="shared" si="3"/>
        <v>95932.786206338104</v>
      </c>
    </row>
    <row r="12" spans="1:13">
      <c r="A12" s="6" t="s">
        <v>14</v>
      </c>
      <c r="B12" s="6" t="s">
        <v>15</v>
      </c>
      <c r="C12" s="16">
        <v>31455.9309191824</v>
      </c>
      <c r="D12" s="16">
        <v>31455.9309191824</v>
      </c>
      <c r="E12" s="41">
        <f t="shared" si="4"/>
        <v>0</v>
      </c>
      <c r="F12" s="7">
        <v>3460.2905576769799</v>
      </c>
      <c r="G12" s="7">
        <v>13711.0793457247</v>
      </c>
      <c r="H12" s="8">
        <f t="shared" si="0"/>
        <v>-10250.788788047721</v>
      </c>
      <c r="I12" s="9">
        <f>C12+F12</f>
        <v>34916.221476859377</v>
      </c>
      <c r="J12" s="9">
        <f>D12+G12</f>
        <v>45167.010264907098</v>
      </c>
      <c r="K12" s="10">
        <f t="shared" si="1"/>
        <v>-10250.788788047721</v>
      </c>
      <c r="L12" s="9">
        <f t="shared" si="2"/>
        <v>80083.231741766474</v>
      </c>
      <c r="M12" s="8">
        <f t="shared" si="3"/>
        <v>17171.369903401679</v>
      </c>
    </row>
    <row r="13" spans="1:13">
      <c r="A13" s="6" t="s">
        <v>16</v>
      </c>
      <c r="B13" s="6" t="s">
        <v>17</v>
      </c>
      <c r="C13" s="16">
        <v>616802.614872362</v>
      </c>
      <c r="D13" s="16">
        <v>616802.614872362</v>
      </c>
      <c r="E13" s="41">
        <f t="shared" si="4"/>
        <v>0</v>
      </c>
      <c r="F13" s="7">
        <v>23739.7179355677</v>
      </c>
      <c r="G13" s="7">
        <v>58696.082709901297</v>
      </c>
      <c r="H13" s="8">
        <f t="shared" si="0"/>
        <v>-34956.364774333597</v>
      </c>
      <c r="I13" s="9">
        <f>C13+F13</f>
        <v>640542.33280792972</v>
      </c>
      <c r="J13" s="9">
        <f>D13+G13</f>
        <v>675498.69758226327</v>
      </c>
      <c r="K13" s="10">
        <f t="shared" si="1"/>
        <v>-34956.364774333546</v>
      </c>
      <c r="L13" s="9">
        <f t="shared" si="2"/>
        <v>1316041.030390193</v>
      </c>
      <c r="M13" s="8">
        <f t="shared" si="3"/>
        <v>82435.800645468989</v>
      </c>
    </row>
    <row r="14" spans="1:13">
      <c r="A14" s="6" t="s">
        <v>18</v>
      </c>
      <c r="B14" s="6" t="s">
        <v>19</v>
      </c>
      <c r="C14" s="16">
        <v>205166.635699954</v>
      </c>
      <c r="D14" s="16">
        <v>205166.635699954</v>
      </c>
      <c r="E14" s="41">
        <f t="shared" si="4"/>
        <v>0</v>
      </c>
      <c r="F14" s="7">
        <v>19265.0507047471</v>
      </c>
      <c r="G14" s="7">
        <v>36856.349619352302</v>
      </c>
      <c r="H14" s="8">
        <f t="shared" si="0"/>
        <v>-17591.298914605202</v>
      </c>
      <c r="I14" s="9">
        <f>C14+F14</f>
        <v>224431.68640470109</v>
      </c>
      <c r="J14" s="9">
        <f>D14+G14</f>
        <v>242022.98531930632</v>
      </c>
      <c r="K14" s="10">
        <f t="shared" si="1"/>
        <v>-17591.298914605228</v>
      </c>
      <c r="L14" s="9">
        <f t="shared" si="2"/>
        <v>466454.67172400741</v>
      </c>
      <c r="M14" s="8">
        <f t="shared" si="3"/>
        <v>56121.400324099406</v>
      </c>
    </row>
    <row r="15" spans="1:13">
      <c r="A15" s="6" t="s">
        <v>20</v>
      </c>
      <c r="B15" s="6" t="s">
        <v>21</v>
      </c>
      <c r="C15" s="16">
        <v>37238.5753192052</v>
      </c>
      <c r="D15" s="16">
        <v>37238.5753192052</v>
      </c>
      <c r="E15" s="41">
        <f t="shared" si="4"/>
        <v>0</v>
      </c>
      <c r="F15" s="7">
        <v>8988.0200989782497</v>
      </c>
      <c r="G15" s="7">
        <v>12934.0977209997</v>
      </c>
      <c r="H15" s="8">
        <f t="shared" si="0"/>
        <v>-3946.0776220214502</v>
      </c>
      <c r="I15" s="9">
        <f>C15+F15</f>
        <v>46226.595418183453</v>
      </c>
      <c r="J15" s="9">
        <f>D15+G15</f>
        <v>50172.6730402049</v>
      </c>
      <c r="K15" s="10">
        <f t="shared" si="1"/>
        <v>-3946.0776220214466</v>
      </c>
      <c r="L15" s="9">
        <f t="shared" si="2"/>
        <v>96399.268458388353</v>
      </c>
      <c r="M15" s="8">
        <f t="shared" si="3"/>
        <v>21922.11781997795</v>
      </c>
    </row>
    <row r="16" spans="1:13">
      <c r="A16" s="6" t="s">
        <v>22</v>
      </c>
      <c r="B16" s="6" t="s">
        <v>23</v>
      </c>
      <c r="C16" s="16">
        <v>84525.024679566603</v>
      </c>
      <c r="D16" s="16">
        <v>84525.024679566603</v>
      </c>
      <c r="E16" s="41">
        <f t="shared" si="4"/>
        <v>0</v>
      </c>
      <c r="F16" s="7">
        <v>17266.652885081101</v>
      </c>
      <c r="G16" s="7">
        <v>24110.020888130799</v>
      </c>
      <c r="H16" s="8">
        <f t="shared" si="0"/>
        <v>-6843.368003049698</v>
      </c>
      <c r="I16" s="9">
        <f>C16+F16</f>
        <v>101791.6775646477</v>
      </c>
      <c r="J16" s="9">
        <f>D16+G16</f>
        <v>108635.04556769741</v>
      </c>
      <c r="K16" s="10">
        <f t="shared" si="1"/>
        <v>-6843.3680030497053</v>
      </c>
      <c r="L16" s="9">
        <f t="shared" si="2"/>
        <v>210426.72313234513</v>
      </c>
      <c r="M16" s="8">
        <f t="shared" si="3"/>
        <v>41376.6737732119</v>
      </c>
    </row>
    <row r="17" spans="1:13">
      <c r="A17" s="6" t="s">
        <v>24</v>
      </c>
      <c r="B17" s="6" t="s">
        <v>25</v>
      </c>
      <c r="C17" s="16">
        <v>3761.1376728948799</v>
      </c>
      <c r="D17" s="16">
        <v>3761.1376728948799</v>
      </c>
      <c r="E17" s="41">
        <f t="shared" si="4"/>
        <v>0</v>
      </c>
      <c r="F17" s="7">
        <v>904.04886987011901</v>
      </c>
      <c r="G17" s="7">
        <v>1196.3502939085899</v>
      </c>
      <c r="H17" s="8">
        <f t="shared" si="0"/>
        <v>-292.30142403847094</v>
      </c>
      <c r="I17" s="9">
        <f>C17+F17</f>
        <v>4665.1865427649991</v>
      </c>
      <c r="J17" s="9">
        <f>D17+G17</f>
        <v>4957.48796680347</v>
      </c>
      <c r="K17" s="10">
        <f t="shared" si="1"/>
        <v>-292.30142403847094</v>
      </c>
      <c r="L17" s="9">
        <f t="shared" si="2"/>
        <v>9622.6745095684691</v>
      </c>
      <c r="M17" s="8">
        <f t="shared" si="3"/>
        <v>2100.399163778709</v>
      </c>
    </row>
    <row r="18" spans="1:13">
      <c r="A18" s="6" t="s">
        <v>26</v>
      </c>
      <c r="B18" s="6" t="s">
        <v>27</v>
      </c>
      <c r="C18" s="16">
        <v>24031.173607441899</v>
      </c>
      <c r="D18" s="16">
        <v>24031.173607441899</v>
      </c>
      <c r="E18" s="41">
        <f t="shared" si="4"/>
        <v>0</v>
      </c>
      <c r="F18" s="7">
        <v>1337.1761071927399</v>
      </c>
      <c r="G18" s="7">
        <v>10924.7927228344</v>
      </c>
      <c r="H18" s="8">
        <f t="shared" si="0"/>
        <v>-9587.6166156416602</v>
      </c>
      <c r="I18" s="9">
        <f>C18+F18</f>
        <v>25368.349714634638</v>
      </c>
      <c r="J18" s="9">
        <f>D18+G18</f>
        <v>34955.9663302763</v>
      </c>
      <c r="K18" s="10">
        <f t="shared" si="1"/>
        <v>-9587.6166156416621</v>
      </c>
      <c r="L18" s="9">
        <f t="shared" si="2"/>
        <v>60324.316044910942</v>
      </c>
      <c r="M18" s="8">
        <f t="shared" si="3"/>
        <v>12261.968830027139</v>
      </c>
    </row>
    <row r="19" spans="1:13">
      <c r="A19" s="6" t="s">
        <v>28</v>
      </c>
      <c r="B19" s="6" t="s">
        <v>29</v>
      </c>
      <c r="C19" s="16">
        <v>398987.703881005</v>
      </c>
      <c r="D19" s="16">
        <v>398987.703881005</v>
      </c>
      <c r="E19" s="41">
        <f t="shared" si="4"/>
        <v>0</v>
      </c>
      <c r="F19" s="7">
        <v>38286.288191773798</v>
      </c>
      <c r="G19" s="7">
        <v>2655.23357045695</v>
      </c>
      <c r="H19" s="8">
        <f t="shared" si="0"/>
        <v>35631.054621316849</v>
      </c>
      <c r="I19" s="9">
        <f>C19+F19</f>
        <v>437273.99207277881</v>
      </c>
      <c r="J19" s="9">
        <f>D19+G19</f>
        <v>401642.93745146197</v>
      </c>
      <c r="K19" s="10">
        <f t="shared" si="1"/>
        <v>35631.054621316842</v>
      </c>
      <c r="L19" s="9">
        <f t="shared" si="2"/>
        <v>838916.92952424078</v>
      </c>
      <c r="M19" s="8">
        <f t="shared" si="3"/>
        <v>40941.521762230746</v>
      </c>
    </row>
    <row r="20" spans="1:13">
      <c r="A20" s="6" t="s">
        <v>30</v>
      </c>
      <c r="B20" s="6" t="s">
        <v>31</v>
      </c>
      <c r="C20" s="16">
        <v>184826.588942462</v>
      </c>
      <c r="D20" s="16">
        <v>184826.588942462</v>
      </c>
      <c r="E20" s="41">
        <f t="shared" si="4"/>
        <v>0</v>
      </c>
      <c r="I20" s="9">
        <f>C20+F20</f>
        <v>184826.588942462</v>
      </c>
      <c r="J20" s="9">
        <f>D20+G20</f>
        <v>184826.588942462</v>
      </c>
      <c r="K20" s="10">
        <f t="shared" si="1"/>
        <v>0</v>
      </c>
      <c r="L20" s="9">
        <f t="shared" si="2"/>
        <v>369653.17788492399</v>
      </c>
    </row>
    <row r="21" spans="1:13">
      <c r="A21" s="6" t="s">
        <v>32</v>
      </c>
      <c r="B21" s="6" t="s">
        <v>33</v>
      </c>
      <c r="C21" s="16">
        <v>21414.092753391898</v>
      </c>
      <c r="D21" s="16">
        <v>21414.092753391898</v>
      </c>
      <c r="E21" s="41">
        <f t="shared" si="4"/>
        <v>0</v>
      </c>
      <c r="I21" s="9">
        <f>C21+F21</f>
        <v>21414.092753391898</v>
      </c>
      <c r="J21" s="9">
        <f>D21+G21</f>
        <v>21414.092753391898</v>
      </c>
      <c r="K21" s="10">
        <f t="shared" si="1"/>
        <v>0</v>
      </c>
      <c r="L21" s="9">
        <f t="shared" si="2"/>
        <v>42828.185506783797</v>
      </c>
    </row>
    <row r="22" spans="1:13">
      <c r="E22" s="41"/>
    </row>
    <row r="23" spans="1:13">
      <c r="A23" s="13" t="s">
        <v>42</v>
      </c>
      <c r="B23" s="13"/>
      <c r="C23" s="13">
        <f>SUM(C7:C21)</f>
        <v>7747044.7198588653</v>
      </c>
      <c r="D23" s="13">
        <f t="shared" ref="D23:L23" si="5">SUM(D7:D21)</f>
        <v>7747044.7198588653</v>
      </c>
      <c r="E23" s="42">
        <f t="shared" si="4"/>
        <v>0</v>
      </c>
      <c r="F23" s="13">
        <f t="shared" si="5"/>
        <v>722914.4731821795</v>
      </c>
      <c r="G23" s="13">
        <f t="shared" si="5"/>
        <v>910928.17641288205</v>
      </c>
      <c r="H23" s="12">
        <f t="shared" si="5"/>
        <v>-188013.70323070264</v>
      </c>
      <c r="I23" s="13">
        <f t="shared" si="5"/>
        <v>8469959.1930410452</v>
      </c>
      <c r="J23" s="13">
        <f t="shared" si="5"/>
        <v>8657972.8962717485</v>
      </c>
      <c r="K23" s="13">
        <f t="shared" si="5"/>
        <v>-188013.7032307027</v>
      </c>
      <c r="L23" s="13">
        <f t="shared" si="5"/>
        <v>17127932.089312796</v>
      </c>
      <c r="M23" s="15">
        <f t="shared" ref="M23" si="6">F23+G23</f>
        <v>1633842.6495950615</v>
      </c>
    </row>
  </sheetData>
  <autoFilter ref="A6:M21">
    <filterColumn colId="4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14" style="19" customWidth="1"/>
    <col min="2" max="2" width="41.140625" style="17" customWidth="1"/>
    <col min="3" max="3" width="19.85546875" style="9" customWidth="1"/>
    <col min="4" max="4" width="20.85546875" style="9" customWidth="1"/>
    <col min="5" max="5" width="21.5703125" style="18" customWidth="1"/>
  </cols>
  <sheetData>
    <row r="1" spans="1:5">
      <c r="A1" s="17" t="s">
        <v>56</v>
      </c>
    </row>
    <row r="2" spans="1:5">
      <c r="A2" s="17" t="s">
        <v>57</v>
      </c>
    </row>
    <row r="3" spans="1:5">
      <c r="A3" s="17" t="s">
        <v>43</v>
      </c>
    </row>
    <row r="6" spans="1:5">
      <c r="A6" s="20" t="s">
        <v>0</v>
      </c>
      <c r="B6" s="21" t="s">
        <v>1</v>
      </c>
      <c r="C6" s="2" t="s">
        <v>54</v>
      </c>
      <c r="D6" s="2" t="s">
        <v>55</v>
      </c>
      <c r="E6" s="22" t="s">
        <v>44</v>
      </c>
    </row>
    <row r="7" spans="1:5">
      <c r="A7" s="23" t="s">
        <v>4</v>
      </c>
      <c r="B7" s="24" t="s">
        <v>5</v>
      </c>
      <c r="C7" s="9">
        <v>2579747.2376498254</v>
      </c>
      <c r="D7" s="9">
        <v>3515561.7685453817</v>
      </c>
      <c r="E7" s="18">
        <f>C7/D7</f>
        <v>0.73380796797014769</v>
      </c>
    </row>
    <row r="8" spans="1:5">
      <c r="A8" s="25" t="s">
        <v>6</v>
      </c>
      <c r="B8" s="26" t="s">
        <v>7</v>
      </c>
      <c r="C8" s="9">
        <v>111067.18722212379</v>
      </c>
      <c r="D8" s="9">
        <v>1934929.9632778782</v>
      </c>
      <c r="E8" s="18">
        <f t="shared" ref="E8:E21" si="0">C8/D8</f>
        <v>5.7401140780294617E-2</v>
      </c>
    </row>
    <row r="9" spans="1:5">
      <c r="A9" s="25" t="s">
        <v>8</v>
      </c>
      <c r="B9" s="26" t="s">
        <v>9</v>
      </c>
      <c r="C9" s="9">
        <v>2032122.9340786636</v>
      </c>
      <c r="D9" s="9">
        <v>5749393.7910433114</v>
      </c>
      <c r="E9" s="18">
        <f t="shared" si="0"/>
        <v>0.35344994758306603</v>
      </c>
    </row>
    <row r="10" spans="1:5">
      <c r="A10" s="25" t="s">
        <v>10</v>
      </c>
      <c r="B10" s="26" t="s">
        <v>11</v>
      </c>
      <c r="C10" s="9">
        <v>3290784.6343657002</v>
      </c>
      <c r="D10" s="9">
        <v>1373949.100934779</v>
      </c>
      <c r="E10" s="18">
        <f t="shared" si="0"/>
        <v>2.3951284892044287</v>
      </c>
    </row>
    <row r="11" spans="1:5">
      <c r="A11" s="25" t="s">
        <v>12</v>
      </c>
      <c r="B11" s="26" t="s">
        <v>13</v>
      </c>
      <c r="C11" s="9">
        <v>982893.47112616629</v>
      </c>
      <c r="D11" s="9">
        <v>1063347.2565943142</v>
      </c>
      <c r="E11" s="18">
        <f t="shared" si="0"/>
        <v>0.92433912349026492</v>
      </c>
    </row>
    <row r="12" spans="1:5">
      <c r="A12" s="25" t="s">
        <v>14</v>
      </c>
      <c r="B12" s="26" t="s">
        <v>15</v>
      </c>
      <c r="C12" s="9">
        <v>949213.35735420929</v>
      </c>
      <c r="D12" s="9">
        <v>80083.231741766474</v>
      </c>
      <c r="E12" s="18">
        <f t="shared" si="0"/>
        <v>11.852835315325544</v>
      </c>
    </row>
    <row r="13" spans="1:5">
      <c r="A13" s="25" t="s">
        <v>16</v>
      </c>
      <c r="B13" s="26" t="s">
        <v>17</v>
      </c>
      <c r="C13" s="9">
        <v>1020581.9737663738</v>
      </c>
      <c r="D13" s="9">
        <v>1316041.030390193</v>
      </c>
      <c r="E13" s="18">
        <f t="shared" si="0"/>
        <v>0.77549403871076994</v>
      </c>
    </row>
    <row r="14" spans="1:5">
      <c r="A14" s="25" t="s">
        <v>18</v>
      </c>
      <c r="B14" s="26" t="s">
        <v>19</v>
      </c>
      <c r="C14" s="9">
        <v>3008340.6117645428</v>
      </c>
      <c r="D14" s="9">
        <v>466454.67172400741</v>
      </c>
      <c r="E14" s="18">
        <f t="shared" si="0"/>
        <v>6.4493739566285706</v>
      </c>
    </row>
    <row r="15" spans="1:5">
      <c r="A15" s="25" t="s">
        <v>20</v>
      </c>
      <c r="B15" s="26" t="s">
        <v>21</v>
      </c>
      <c r="C15" s="9">
        <v>1992643.3175912681</v>
      </c>
      <c r="D15" s="9">
        <v>96399.268458388353</v>
      </c>
      <c r="E15" s="18">
        <f t="shared" si="0"/>
        <v>20.670730695963851</v>
      </c>
    </row>
    <row r="16" spans="1:5">
      <c r="A16" s="25" t="s">
        <v>22</v>
      </c>
      <c r="B16" s="26" t="s">
        <v>23</v>
      </c>
      <c r="C16" s="9">
        <v>1800577.4148104708</v>
      </c>
      <c r="D16" s="9">
        <v>210426.72313234513</v>
      </c>
      <c r="E16" s="18">
        <f t="shared" si="0"/>
        <v>8.5567906395520943</v>
      </c>
    </row>
    <row r="17" spans="1:5">
      <c r="A17" s="25" t="s">
        <v>24</v>
      </c>
      <c r="B17" s="26" t="s">
        <v>25</v>
      </c>
      <c r="C17" s="9">
        <v>565971.30118186097</v>
      </c>
      <c r="D17" s="9">
        <v>9622.6745095684691</v>
      </c>
      <c r="E17" s="18">
        <f t="shared" si="0"/>
        <v>58.816423710380917</v>
      </c>
    </row>
    <row r="18" spans="1:5">
      <c r="A18" s="25" t="s">
        <v>26</v>
      </c>
      <c r="B18" s="26" t="s">
        <v>27</v>
      </c>
      <c r="C18" s="9">
        <v>301570.48797694495</v>
      </c>
      <c r="D18" s="9">
        <v>60324.316044910942</v>
      </c>
      <c r="E18" s="18">
        <f t="shared" si="0"/>
        <v>4.9991530405819811</v>
      </c>
    </row>
    <row r="19" spans="1:5">
      <c r="A19" s="25" t="s">
        <v>28</v>
      </c>
      <c r="B19" s="26" t="s">
        <v>29</v>
      </c>
      <c r="C19" s="9">
        <v>102907.76171208861</v>
      </c>
      <c r="D19" s="9">
        <v>838916.92952424078</v>
      </c>
      <c r="E19" s="18">
        <f t="shared" si="0"/>
        <v>0.12266740375647057</v>
      </c>
    </row>
    <row r="20" spans="1:5">
      <c r="A20" s="25" t="s">
        <v>30</v>
      </c>
      <c r="B20" s="26" t="s">
        <v>31</v>
      </c>
      <c r="C20" s="9">
        <v>1415044.7447000321</v>
      </c>
      <c r="D20" s="9">
        <v>369653.17788492399</v>
      </c>
      <c r="E20" s="18">
        <f t="shared" si="0"/>
        <v>3.8280334901937372</v>
      </c>
    </row>
    <row r="21" spans="1:5">
      <c r="A21" s="25" t="s">
        <v>32</v>
      </c>
      <c r="B21" s="26" t="s">
        <v>33</v>
      </c>
      <c r="C21" s="9">
        <v>51543.493642589397</v>
      </c>
      <c r="D21" s="9">
        <v>42828.185506783797</v>
      </c>
      <c r="E21" s="18">
        <f t="shared" si="0"/>
        <v>1.2034946853964927</v>
      </c>
    </row>
    <row r="23" spans="1:5">
      <c r="A23" s="13" t="s">
        <v>42</v>
      </c>
      <c r="B23" s="13"/>
      <c r="C23" s="13">
        <f>SUM(C7:C21)</f>
        <v>20205009.928942863</v>
      </c>
      <c r="D23" s="13">
        <f>SUM(D7:D21)</f>
        <v>17127932.089312796</v>
      </c>
      <c r="E23" s="27">
        <f t="shared" ref="E23" si="1">C23/D23</f>
        <v>1.1796526179333728</v>
      </c>
    </row>
    <row r="24" spans="1:5">
      <c r="A24" s="11"/>
      <c r="B2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14" style="17" customWidth="1"/>
    <col min="2" max="2" width="41.140625" style="17" customWidth="1"/>
    <col min="3" max="4" width="14" style="28" customWidth="1"/>
    <col min="5" max="5" width="18.42578125" style="28" customWidth="1"/>
    <col min="6" max="6" width="14" style="28" customWidth="1"/>
    <col min="7" max="7" width="18.7109375" style="18" customWidth="1"/>
    <col min="8" max="8" width="16.5703125" style="18" customWidth="1"/>
    <col min="9" max="9" width="16.85546875" style="18" customWidth="1"/>
    <col min="10" max="10" width="17.140625" style="9" customWidth="1"/>
    <col min="11" max="11" width="19.85546875" style="18" customWidth="1"/>
  </cols>
  <sheetData>
    <row r="1" spans="1:11">
      <c r="A1" s="17" t="s">
        <v>56</v>
      </c>
    </row>
    <row r="2" spans="1:11">
      <c r="A2" s="17" t="s">
        <v>57</v>
      </c>
    </row>
    <row r="3" spans="1:11">
      <c r="A3" s="17" t="s">
        <v>43</v>
      </c>
    </row>
    <row r="6" spans="1:11">
      <c r="A6" s="21" t="s">
        <v>0</v>
      </c>
      <c r="B6" s="21" t="s">
        <v>1</v>
      </c>
      <c r="C6" s="29" t="s">
        <v>45</v>
      </c>
      <c r="D6" s="29" t="s">
        <v>46</v>
      </c>
      <c r="E6" s="29" t="s">
        <v>47</v>
      </c>
      <c r="F6" s="29" t="s">
        <v>48</v>
      </c>
      <c r="G6" s="29" t="s">
        <v>49</v>
      </c>
      <c r="H6" s="29" t="s">
        <v>50</v>
      </c>
      <c r="I6" s="29" t="s">
        <v>51</v>
      </c>
      <c r="J6" s="2" t="s">
        <v>52</v>
      </c>
      <c r="K6" s="29" t="s">
        <v>53</v>
      </c>
    </row>
    <row r="7" spans="1:11">
      <c r="A7" s="24" t="s">
        <v>4</v>
      </c>
      <c r="B7" s="24" t="s">
        <v>5</v>
      </c>
      <c r="C7" s="35">
        <v>124553.364553445</v>
      </c>
      <c r="D7" s="35">
        <v>224314.03016776301</v>
      </c>
      <c r="E7" s="36">
        <f>C7/D7</f>
        <v>0.55526337099954182</v>
      </c>
      <c r="F7" s="35">
        <v>97595.144980080498</v>
      </c>
      <c r="G7" s="35">
        <v>69922.5345540985</v>
      </c>
      <c r="H7" s="18">
        <f>F7/G7</f>
        <v>1.3957609746622088</v>
      </c>
      <c r="I7" s="31">
        <f>C7+F7</f>
        <v>222148.5095335255</v>
      </c>
      <c r="J7" s="9">
        <f>D7+G7</f>
        <v>294236.5647218615</v>
      </c>
      <c r="K7" s="18">
        <f>I7/J7</f>
        <v>0.75499967090602749</v>
      </c>
    </row>
    <row r="8" spans="1:11">
      <c r="A8" s="26" t="s">
        <v>6</v>
      </c>
      <c r="B8" s="26" t="s">
        <v>7</v>
      </c>
      <c r="C8" s="7">
        <v>7588.4823751211497</v>
      </c>
      <c r="D8" s="7">
        <v>35478.784640832899</v>
      </c>
      <c r="E8" s="30">
        <f t="shared" ref="E8:E19" si="0">C8/D8</f>
        <v>0.21388788967667982</v>
      </c>
      <c r="F8" s="7">
        <v>4784.9847830610397</v>
      </c>
      <c r="G8" s="7">
        <v>63385.473608731401</v>
      </c>
      <c r="H8" s="18">
        <f t="shared" ref="H8:H19" si="1">F8/G8</f>
        <v>7.5490242647676675E-2</v>
      </c>
      <c r="I8" s="31">
        <f t="shared" ref="I8:I19" si="2">C8+F8</f>
        <v>12373.467158182189</v>
      </c>
      <c r="J8" s="9">
        <f t="shared" ref="J8:J19" si="3">D8+G8</f>
        <v>98864.2582495643</v>
      </c>
      <c r="K8" s="18">
        <f t="shared" ref="K8:K19" si="4">I8/J8</f>
        <v>0.12515612191159811</v>
      </c>
    </row>
    <row r="9" spans="1:11">
      <c r="A9" s="26" t="s">
        <v>8</v>
      </c>
      <c r="B9" s="26" t="s">
        <v>9</v>
      </c>
      <c r="C9" s="7">
        <v>83642.942019682494</v>
      </c>
      <c r="D9" s="7">
        <v>201441.98212137699</v>
      </c>
      <c r="E9" s="30">
        <f t="shared" si="0"/>
        <v>0.4152210037790644</v>
      </c>
      <c r="F9" s="7">
        <v>226197.460528517</v>
      </c>
      <c r="G9" s="7">
        <v>484024.61135655502</v>
      </c>
      <c r="H9" s="18">
        <f t="shared" si="1"/>
        <v>0.46732636155538265</v>
      </c>
      <c r="I9" s="31">
        <f t="shared" si="2"/>
        <v>309840.40254819952</v>
      </c>
      <c r="J9" s="9">
        <f t="shared" si="3"/>
        <v>685466.59347793204</v>
      </c>
      <c r="K9" s="18">
        <f t="shared" si="4"/>
        <v>0.45201386252264464</v>
      </c>
    </row>
    <row r="10" spans="1:11">
      <c r="A10" s="26" t="s">
        <v>10</v>
      </c>
      <c r="B10" s="26" t="s">
        <v>11</v>
      </c>
      <c r="C10" s="7">
        <v>198686.97057411601</v>
      </c>
      <c r="D10" s="7">
        <v>94818.497134149206</v>
      </c>
      <c r="E10" s="30">
        <f t="shared" si="0"/>
        <v>2.0954452620464306</v>
      </c>
      <c r="F10" s="7">
        <v>198010.93116382399</v>
      </c>
      <c r="G10" s="7">
        <v>90192.697583019806</v>
      </c>
      <c r="H10" s="18">
        <f t="shared" si="1"/>
        <v>2.1954208763027689</v>
      </c>
      <c r="I10" s="31">
        <f t="shared" si="2"/>
        <v>396697.90173794003</v>
      </c>
      <c r="J10" s="9">
        <f t="shared" si="3"/>
        <v>185011.19471716901</v>
      </c>
      <c r="K10" s="18">
        <f t="shared" si="4"/>
        <v>2.1441832335842244</v>
      </c>
    </row>
    <row r="11" spans="1:11">
      <c r="A11" s="26" t="s">
        <v>12</v>
      </c>
      <c r="B11" s="26" t="s">
        <v>13</v>
      </c>
      <c r="C11" s="7">
        <v>36864.941708607097</v>
      </c>
      <c r="D11" s="7">
        <v>53613.933767169503</v>
      </c>
      <c r="E11" s="30">
        <f t="shared" si="0"/>
        <v>0.6876000158597082</v>
      </c>
      <c r="F11" s="7">
        <v>40036.411777709203</v>
      </c>
      <c r="G11" s="7">
        <v>42318.852439168601</v>
      </c>
      <c r="H11" s="18">
        <f t="shared" si="1"/>
        <v>0.94606562962121199</v>
      </c>
      <c r="I11" s="31">
        <f t="shared" si="2"/>
        <v>76901.353486316308</v>
      </c>
      <c r="J11" s="9">
        <f t="shared" si="3"/>
        <v>95932.786206338104</v>
      </c>
      <c r="K11" s="18">
        <f t="shared" si="4"/>
        <v>0.80161701257078233</v>
      </c>
    </row>
    <row r="12" spans="1:11">
      <c r="A12" s="26" t="s">
        <v>14</v>
      </c>
      <c r="B12" s="26" t="s">
        <v>15</v>
      </c>
      <c r="C12" s="7">
        <v>19411.142311068201</v>
      </c>
      <c r="D12" s="7">
        <v>3460.2905576769799</v>
      </c>
      <c r="E12" s="30">
        <f t="shared" si="0"/>
        <v>5.6096856571777645</v>
      </c>
      <c r="F12" s="7">
        <v>131998.707727339</v>
      </c>
      <c r="G12" s="7">
        <v>13711.0793457247</v>
      </c>
      <c r="H12" s="18">
        <f t="shared" si="1"/>
        <v>9.6271565789237439</v>
      </c>
      <c r="I12" s="31">
        <f t="shared" si="2"/>
        <v>151409.8500384072</v>
      </c>
      <c r="J12" s="9">
        <f t="shared" si="3"/>
        <v>17171.369903401679</v>
      </c>
      <c r="K12" s="18">
        <f t="shared" si="4"/>
        <v>8.8175754695269024</v>
      </c>
    </row>
    <row r="13" spans="1:11">
      <c r="A13" s="26" t="s">
        <v>16</v>
      </c>
      <c r="B13" s="26" t="s">
        <v>17</v>
      </c>
      <c r="C13" s="7">
        <v>37384.368761718099</v>
      </c>
      <c r="D13" s="7">
        <v>23739.7179355677</v>
      </c>
      <c r="E13" s="30">
        <f t="shared" si="0"/>
        <v>1.5747604442135132</v>
      </c>
      <c r="F13" s="7">
        <v>61985.098410855702</v>
      </c>
      <c r="G13" s="7">
        <v>58696.082709901297</v>
      </c>
      <c r="H13" s="18">
        <f t="shared" si="1"/>
        <v>1.0560346712950162</v>
      </c>
      <c r="I13" s="31">
        <f t="shared" si="2"/>
        <v>99369.467172573801</v>
      </c>
      <c r="J13" s="9">
        <f t="shared" si="3"/>
        <v>82435.800645468989</v>
      </c>
      <c r="K13" s="18">
        <f t="shared" si="4"/>
        <v>1.205416413676035</v>
      </c>
    </row>
    <row r="14" spans="1:11">
      <c r="A14" s="26" t="s">
        <v>18</v>
      </c>
      <c r="B14" s="26" t="s">
        <v>19</v>
      </c>
      <c r="C14" s="7">
        <v>280798.44569088297</v>
      </c>
      <c r="D14" s="7">
        <v>19265.0507047471</v>
      </c>
      <c r="E14" s="30">
        <f t="shared" si="0"/>
        <v>14.575536290786479</v>
      </c>
      <c r="F14" s="7">
        <v>350029.56359680003</v>
      </c>
      <c r="G14" s="7">
        <v>36856.349619352302</v>
      </c>
      <c r="H14" s="18">
        <f t="shared" si="1"/>
        <v>9.4971305409206526</v>
      </c>
      <c r="I14" s="31">
        <f t="shared" si="2"/>
        <v>630828.00928768306</v>
      </c>
      <c r="J14" s="9">
        <f t="shared" si="3"/>
        <v>56121.400324099406</v>
      </c>
      <c r="K14" s="18">
        <f t="shared" si="4"/>
        <v>11.240418194212372</v>
      </c>
    </row>
    <row r="15" spans="1:11">
      <c r="A15" s="26" t="s">
        <v>20</v>
      </c>
      <c r="B15" s="26" t="s">
        <v>21</v>
      </c>
      <c r="C15" s="7">
        <v>178418.807437437</v>
      </c>
      <c r="D15" s="7">
        <v>8988.0200989782497</v>
      </c>
      <c r="E15" s="30">
        <f t="shared" si="0"/>
        <v>19.850735253442469</v>
      </c>
      <c r="F15" s="7">
        <v>310902.06279499503</v>
      </c>
      <c r="G15" s="7">
        <v>12934.0977209997</v>
      </c>
      <c r="H15" s="18">
        <f t="shared" si="1"/>
        <v>24.037398626594328</v>
      </c>
      <c r="I15" s="31">
        <f t="shared" si="2"/>
        <v>489320.87023243203</v>
      </c>
      <c r="J15" s="9">
        <f t="shared" si="3"/>
        <v>21922.11781997795</v>
      </c>
      <c r="K15" s="18">
        <f t="shared" si="4"/>
        <v>22.320875850165656</v>
      </c>
    </row>
    <row r="16" spans="1:11">
      <c r="A16" s="26" t="s">
        <v>22</v>
      </c>
      <c r="B16" s="26" t="s">
        <v>23</v>
      </c>
      <c r="C16" s="7">
        <v>185092.102178431</v>
      </c>
      <c r="D16" s="7">
        <v>17266.652885081101</v>
      </c>
      <c r="E16" s="30">
        <f t="shared" si="0"/>
        <v>10.719628373276448</v>
      </c>
      <c r="F16" s="7">
        <v>204021.35259078399</v>
      </c>
      <c r="G16" s="7">
        <v>24110.020888130799</v>
      </c>
      <c r="H16" s="18">
        <f t="shared" si="1"/>
        <v>8.4620977118780658</v>
      </c>
      <c r="I16" s="31">
        <f t="shared" si="2"/>
        <v>389113.45476921496</v>
      </c>
      <c r="J16" s="9">
        <f t="shared" si="3"/>
        <v>41376.6737732119</v>
      </c>
      <c r="K16" s="18">
        <f t="shared" si="4"/>
        <v>9.4041743640866304</v>
      </c>
    </row>
    <row r="17" spans="1:11">
      <c r="A17" s="26" t="s">
        <v>24</v>
      </c>
      <c r="B17" s="26" t="s">
        <v>25</v>
      </c>
      <c r="C17" s="7">
        <v>73615.329421529896</v>
      </c>
      <c r="D17" s="7">
        <v>904.04886987011901</v>
      </c>
      <c r="E17" s="30">
        <f t="shared" si="0"/>
        <v>81.428484537684241</v>
      </c>
      <c r="F17" s="7">
        <v>58813.707788109001</v>
      </c>
      <c r="G17" s="7">
        <v>1196.3502939085899</v>
      </c>
      <c r="H17" s="18">
        <f t="shared" si="1"/>
        <v>49.160942315614797</v>
      </c>
      <c r="I17" s="31">
        <f t="shared" si="2"/>
        <v>132429.03720963889</v>
      </c>
      <c r="J17" s="9">
        <f t="shared" si="3"/>
        <v>2100.399163778709</v>
      </c>
      <c r="K17" s="18">
        <f t="shared" si="4"/>
        <v>63.049461975310123</v>
      </c>
    </row>
    <row r="18" spans="1:11">
      <c r="A18" s="26" t="s">
        <v>26</v>
      </c>
      <c r="B18" s="26" t="s">
        <v>27</v>
      </c>
      <c r="C18" s="7">
        <v>7729.8343294195402</v>
      </c>
      <c r="D18" s="7">
        <v>1337.1761071927399</v>
      </c>
      <c r="E18" s="30">
        <f t="shared" si="0"/>
        <v>5.7807152609445822</v>
      </c>
      <c r="F18" s="7">
        <v>37018.6877697214</v>
      </c>
      <c r="G18" s="7">
        <v>10924.7927228344</v>
      </c>
      <c r="H18" s="18">
        <f t="shared" si="1"/>
        <v>3.3885025289630422</v>
      </c>
      <c r="I18" s="31">
        <f t="shared" si="2"/>
        <v>44748.522099140944</v>
      </c>
      <c r="J18" s="9">
        <f t="shared" si="3"/>
        <v>12261.968830027139</v>
      </c>
      <c r="K18" s="18">
        <f t="shared" si="4"/>
        <v>3.6493749673837579</v>
      </c>
    </row>
    <row r="19" spans="1:11">
      <c r="A19" s="26" t="s">
        <v>28</v>
      </c>
      <c r="B19" s="26" t="s">
        <v>29</v>
      </c>
      <c r="C19" s="7">
        <v>14635.338950417399</v>
      </c>
      <c r="D19" s="7">
        <v>38286.288191773798</v>
      </c>
      <c r="E19" s="30">
        <f t="shared" si="0"/>
        <v>0.38226058575095695</v>
      </c>
      <c r="F19" s="7">
        <v>1732.1604022148099</v>
      </c>
      <c r="G19" s="7">
        <v>2655.23357045695</v>
      </c>
      <c r="H19" s="18">
        <f t="shared" si="1"/>
        <v>0.65235707377589214</v>
      </c>
      <c r="I19" s="31">
        <f t="shared" si="2"/>
        <v>16367.499352632209</v>
      </c>
      <c r="J19" s="9">
        <f t="shared" si="3"/>
        <v>40941.521762230746</v>
      </c>
      <c r="K19" s="18">
        <f t="shared" si="4"/>
        <v>0.39977750332992035</v>
      </c>
    </row>
    <row r="20" spans="1:11">
      <c r="A20" s="26" t="s">
        <v>30</v>
      </c>
      <c r="B20" s="26" t="s">
        <v>31</v>
      </c>
      <c r="I20" s="31"/>
    </row>
    <row r="21" spans="1:11">
      <c r="A21" s="26" t="s">
        <v>32</v>
      </c>
      <c r="B21" s="26" t="s">
        <v>33</v>
      </c>
      <c r="I21" s="31"/>
    </row>
    <row r="23" spans="1:11" s="34" customFormat="1">
      <c r="A23" s="33" t="s">
        <v>42</v>
      </c>
      <c r="B23" s="13"/>
      <c r="C23" s="13">
        <f t="shared" ref="C23:D23" si="5">SUM(C7:C21)</f>
        <v>1248422.0703118758</v>
      </c>
      <c r="D23" s="13">
        <f t="shared" si="5"/>
        <v>722914.4731821795</v>
      </c>
      <c r="E23" s="13">
        <f>C23/D23</f>
        <v>1.7269291411700161</v>
      </c>
      <c r="F23" s="13">
        <f>SUM(F7:F19)</f>
        <v>1723126.274314011</v>
      </c>
      <c r="G23" s="13">
        <f>SUM(G7:G19)</f>
        <v>910928.17641288205</v>
      </c>
      <c r="H23" s="32">
        <f>F23/G23</f>
        <v>1.891615957143252</v>
      </c>
      <c r="I23" s="32">
        <f>SUM(I7:I21)</f>
        <v>2971548.3446258865</v>
      </c>
      <c r="J23" s="32">
        <f>SUM(J7:J21)</f>
        <v>1633842.6495950613</v>
      </c>
      <c r="K23" s="32">
        <f>I23/J23</f>
        <v>1.8187481795522771</v>
      </c>
    </row>
  </sheetData>
  <autoFilter ref="A6:K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Tonnage</vt:lpstr>
      <vt:lpstr>Tot_Val_Ton</vt:lpstr>
      <vt:lpstr>Intl_Val_Ton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jkane</cp:lastModifiedBy>
  <dcterms:created xsi:type="dcterms:W3CDTF">2013-04-03T13:39:20Z</dcterms:created>
  <dcterms:modified xsi:type="dcterms:W3CDTF">2013-07-22T14:21:36Z</dcterms:modified>
</cp:coreProperties>
</file>