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355" windowHeight="9210"/>
  </bookViews>
  <sheets>
    <sheet name="Value" sheetId="1" r:id="rId1"/>
    <sheet name="Tonnage" sheetId="2" r:id="rId2"/>
    <sheet name="Value_Ton" sheetId="3" r:id="rId3"/>
    <sheet name="Intl_Val_Ton" sheetId="4" r:id="rId4"/>
  </sheets>
  <definedNames>
    <definedName name="_xlnm._FilterDatabase" localSheetId="3" hidden="1">Intl_Val_Ton!$A$6:$K$21</definedName>
    <definedName name="_xlnm._FilterDatabase" localSheetId="1" hidden="1">Tonnage!$A$6:$N$21</definedName>
    <definedName name="_xlnm._FilterDatabase" localSheetId="0" hidden="1">Value!$A$6:$N$21</definedName>
    <definedName name="_xlnm._FilterDatabase" localSheetId="2" hidden="1">Value_Ton!$A$6:$E$21</definedName>
  </definedNames>
  <calcPr calcId="125725"/>
</workbook>
</file>

<file path=xl/calcChain.xml><?xml version="1.0" encoding="utf-8"?>
<calcChain xmlns="http://schemas.openxmlformats.org/spreadsheetml/2006/main">
  <c r="E8" i="2"/>
  <c r="E9"/>
  <c r="E10"/>
  <c r="E11"/>
  <c r="E12"/>
  <c r="E13"/>
  <c r="E14"/>
  <c r="E15"/>
  <c r="E16"/>
  <c r="E17"/>
  <c r="E18"/>
  <c r="E19"/>
  <c r="E20"/>
  <c r="E21"/>
  <c r="E23"/>
  <c r="E7"/>
  <c r="E8" i="1"/>
  <c r="E9"/>
  <c r="E10"/>
  <c r="E11"/>
  <c r="E12"/>
  <c r="E13"/>
  <c r="E14"/>
  <c r="E15"/>
  <c r="E16"/>
  <c r="E17"/>
  <c r="E18"/>
  <c r="E19"/>
  <c r="E20"/>
  <c r="E21"/>
  <c r="E23"/>
  <c r="E7"/>
  <c r="I8" l="1"/>
  <c r="I9"/>
  <c r="I10"/>
  <c r="I11"/>
  <c r="I12"/>
  <c r="I13"/>
  <c r="I14"/>
  <c r="I15"/>
  <c r="I16"/>
  <c r="I17"/>
  <c r="I18"/>
  <c r="I19"/>
  <c r="I20"/>
  <c r="I21"/>
  <c r="I7"/>
  <c r="J8" i="4" l="1"/>
  <c r="J9"/>
  <c r="J10"/>
  <c r="J11"/>
  <c r="J12"/>
  <c r="J13"/>
  <c r="J14"/>
  <c r="J15"/>
  <c r="J16"/>
  <c r="J17"/>
  <c r="J18"/>
  <c r="J19"/>
  <c r="J7"/>
  <c r="I8"/>
  <c r="I9"/>
  <c r="I10"/>
  <c r="I11"/>
  <c r="I12"/>
  <c r="I13"/>
  <c r="I14"/>
  <c r="I15"/>
  <c r="I16"/>
  <c r="I17"/>
  <c r="I18"/>
  <c r="I19"/>
  <c r="I7"/>
  <c r="I23" s="1"/>
  <c r="H8"/>
  <c r="H9"/>
  <c r="H10"/>
  <c r="H11"/>
  <c r="H12"/>
  <c r="H13"/>
  <c r="H14"/>
  <c r="H15"/>
  <c r="H16"/>
  <c r="H17"/>
  <c r="H18"/>
  <c r="H19"/>
  <c r="H7"/>
  <c r="G23"/>
  <c r="F23"/>
  <c r="H23" s="1"/>
  <c r="E8"/>
  <c r="E9"/>
  <c r="E10"/>
  <c r="E11"/>
  <c r="E12"/>
  <c r="E13"/>
  <c r="E14"/>
  <c r="E15"/>
  <c r="E16"/>
  <c r="E17"/>
  <c r="E18"/>
  <c r="E19"/>
  <c r="E7"/>
  <c r="D23"/>
  <c r="C23"/>
  <c r="E8" i="3"/>
  <c r="E9"/>
  <c r="E10"/>
  <c r="E11"/>
  <c r="E12"/>
  <c r="E13"/>
  <c r="E14"/>
  <c r="E15"/>
  <c r="E16"/>
  <c r="E17"/>
  <c r="E18"/>
  <c r="E19"/>
  <c r="E20"/>
  <c r="E21"/>
  <c r="E23"/>
  <c r="E7"/>
  <c r="K16" i="4" l="1"/>
  <c r="K12"/>
  <c r="K8"/>
  <c r="E23"/>
  <c r="K10"/>
  <c r="K17"/>
  <c r="K13"/>
  <c r="K9"/>
  <c r="K18"/>
  <c r="K19"/>
  <c r="K15"/>
  <c r="K11"/>
  <c r="J23"/>
  <c r="K23" s="1"/>
  <c r="K14"/>
  <c r="K7"/>
  <c r="G23" i="2"/>
  <c r="F23"/>
  <c r="D23"/>
  <c r="C23"/>
  <c r="M21"/>
  <c r="J21"/>
  <c r="I21"/>
  <c r="H21"/>
  <c r="M20"/>
  <c r="J20"/>
  <c r="I20"/>
  <c r="H20"/>
  <c r="M19"/>
  <c r="J19"/>
  <c r="I19"/>
  <c r="H19"/>
  <c r="M18"/>
  <c r="J18"/>
  <c r="I18"/>
  <c r="H18"/>
  <c r="M17"/>
  <c r="J17"/>
  <c r="I17"/>
  <c r="H17"/>
  <c r="M16"/>
  <c r="J16"/>
  <c r="I16"/>
  <c r="H16"/>
  <c r="M15"/>
  <c r="J15"/>
  <c r="I15"/>
  <c r="H15"/>
  <c r="M14"/>
  <c r="J14"/>
  <c r="I14"/>
  <c r="H14"/>
  <c r="M13"/>
  <c r="J13"/>
  <c r="I13"/>
  <c r="H13"/>
  <c r="M12"/>
  <c r="J12"/>
  <c r="I12"/>
  <c r="H12"/>
  <c r="M11"/>
  <c r="J11"/>
  <c r="I11"/>
  <c r="H11"/>
  <c r="M10"/>
  <c r="J10"/>
  <c r="I10"/>
  <c r="H10"/>
  <c r="M9"/>
  <c r="J9"/>
  <c r="I9"/>
  <c r="H9"/>
  <c r="M8"/>
  <c r="J8"/>
  <c r="I8"/>
  <c r="H8"/>
  <c r="M7"/>
  <c r="J7"/>
  <c r="I7"/>
  <c r="H7"/>
  <c r="K8" l="1"/>
  <c r="K12"/>
  <c r="K14"/>
  <c r="K15"/>
  <c r="L16"/>
  <c r="N16" s="1"/>
  <c r="K17"/>
  <c r="L13"/>
  <c r="N13" s="1"/>
  <c r="L17"/>
  <c r="N17" s="1"/>
  <c r="K9"/>
  <c r="K21"/>
  <c r="K13"/>
  <c r="J23"/>
  <c r="K18"/>
  <c r="K19"/>
  <c r="L20"/>
  <c r="N20" s="1"/>
  <c r="L21"/>
  <c r="N21" s="1"/>
  <c r="K7"/>
  <c r="L8"/>
  <c r="N8" s="1"/>
  <c r="H23"/>
  <c r="L9"/>
  <c r="N9" s="1"/>
  <c r="K16"/>
  <c r="K10"/>
  <c r="K11"/>
  <c r="L12"/>
  <c r="N12" s="1"/>
  <c r="K20"/>
  <c r="I23"/>
  <c r="M23"/>
  <c r="L10"/>
  <c r="N10" s="1"/>
  <c r="L14"/>
  <c r="N14" s="1"/>
  <c r="L18"/>
  <c r="N18" s="1"/>
  <c r="L7"/>
  <c r="L11"/>
  <c r="N11" s="1"/>
  <c r="L15"/>
  <c r="N15" s="1"/>
  <c r="L19"/>
  <c r="N19" s="1"/>
  <c r="D23" i="1"/>
  <c r="F23"/>
  <c r="G23"/>
  <c r="C23"/>
  <c r="M8"/>
  <c r="M9"/>
  <c r="M10"/>
  <c r="M11"/>
  <c r="M12"/>
  <c r="M13"/>
  <c r="M14"/>
  <c r="M15"/>
  <c r="M16"/>
  <c r="M17"/>
  <c r="M18"/>
  <c r="M19"/>
  <c r="M20"/>
  <c r="M21"/>
  <c r="M7"/>
  <c r="H8"/>
  <c r="H9"/>
  <c r="H10"/>
  <c r="H11"/>
  <c r="H12"/>
  <c r="H13"/>
  <c r="H14"/>
  <c r="H15"/>
  <c r="H16"/>
  <c r="H17"/>
  <c r="H18"/>
  <c r="H19"/>
  <c r="H20"/>
  <c r="H21"/>
  <c r="H7"/>
  <c r="J8"/>
  <c r="J9"/>
  <c r="J10"/>
  <c r="J11"/>
  <c r="J12"/>
  <c r="K12" s="1"/>
  <c r="J13"/>
  <c r="J14"/>
  <c r="J15"/>
  <c r="J16"/>
  <c r="J17"/>
  <c r="J18"/>
  <c r="J19"/>
  <c r="J20"/>
  <c r="J21"/>
  <c r="J7"/>
  <c r="K16"/>
  <c r="K20"/>
  <c r="K23" i="2" l="1"/>
  <c r="L19" i="1"/>
  <c r="N19" s="1"/>
  <c r="L15"/>
  <c r="N15" s="1"/>
  <c r="L11"/>
  <c r="N11" s="1"/>
  <c r="L23" i="2"/>
  <c r="N23" s="1"/>
  <c r="N7"/>
  <c r="K8" i="1"/>
  <c r="K21"/>
  <c r="K17"/>
  <c r="L13"/>
  <c r="N13" s="1"/>
  <c r="L12"/>
  <c r="N12" s="1"/>
  <c r="L21"/>
  <c r="N21" s="1"/>
  <c r="L7"/>
  <c r="N7" s="1"/>
  <c r="L18"/>
  <c r="N18" s="1"/>
  <c r="L14"/>
  <c r="N14" s="1"/>
  <c r="K10"/>
  <c r="L17"/>
  <c r="N17" s="1"/>
  <c r="K13"/>
  <c r="L9"/>
  <c r="N9" s="1"/>
  <c r="L20"/>
  <c r="N20" s="1"/>
  <c r="H23"/>
  <c r="K9"/>
  <c r="L16"/>
  <c r="N16" s="1"/>
  <c r="L8"/>
  <c r="N8" s="1"/>
  <c r="M23"/>
  <c r="I23"/>
  <c r="J23"/>
  <c r="L10"/>
  <c r="N10" s="1"/>
  <c r="K7"/>
  <c r="K18"/>
  <c r="K14"/>
  <c r="K19"/>
  <c r="K15"/>
  <c r="K11"/>
  <c r="K23" l="1"/>
  <c r="L23"/>
  <c r="N23" s="1"/>
</calcChain>
</file>

<file path=xl/sharedStrings.xml><?xml version="1.0" encoding="utf-8"?>
<sst xmlns="http://schemas.openxmlformats.org/spreadsheetml/2006/main" count="178" uniqueCount="60">
  <si>
    <t>Group_ID</t>
  </si>
  <si>
    <t>Commodity_Group</t>
  </si>
  <si>
    <t>Domestic_Out</t>
  </si>
  <si>
    <t>Domestic_In</t>
  </si>
  <si>
    <t>01</t>
  </si>
  <si>
    <t>Agricultural and food products</t>
  </si>
  <si>
    <t>02</t>
  </si>
  <si>
    <t>Stones and ores</t>
  </si>
  <si>
    <t>03</t>
  </si>
  <si>
    <t>Coal and petroleum products</t>
  </si>
  <si>
    <t>04</t>
  </si>
  <si>
    <t>Chemicals and plastics</t>
  </si>
  <si>
    <t>05</t>
  </si>
  <si>
    <t>Wood and paper prods.</t>
  </si>
  <si>
    <t>06</t>
  </si>
  <si>
    <t>Textiles and leather products</t>
  </si>
  <si>
    <t>07</t>
  </si>
  <si>
    <t>Metals, clays, and glass</t>
  </si>
  <si>
    <t>08</t>
  </si>
  <si>
    <t>Machinery, tools, and manufacturing products</t>
  </si>
  <si>
    <t>09</t>
  </si>
  <si>
    <t>Electronic products</t>
  </si>
  <si>
    <t>10</t>
  </si>
  <si>
    <t>Vehicles and transportation equipment</t>
  </si>
  <si>
    <t>11</t>
  </si>
  <si>
    <t>Medical and scientific products</t>
  </si>
  <si>
    <t>12</t>
  </si>
  <si>
    <t>Furniture products</t>
  </si>
  <si>
    <t>13</t>
  </si>
  <si>
    <t>Waste/scrap</t>
  </si>
  <si>
    <t>14</t>
  </si>
  <si>
    <t>Mixed freight</t>
  </si>
  <si>
    <t>15</t>
  </si>
  <si>
    <t>Unknown</t>
  </si>
  <si>
    <t>Exports</t>
  </si>
  <si>
    <t>Imports</t>
  </si>
  <si>
    <t>Tot_Outflows</t>
  </si>
  <si>
    <t>Tot_Inflows</t>
  </si>
  <si>
    <t>Overall_Balance</t>
  </si>
  <si>
    <t>Tot_Flows</t>
  </si>
  <si>
    <t>Intl_Balance</t>
  </si>
  <si>
    <t>Intl_Flows</t>
  </si>
  <si>
    <t>Totals</t>
  </si>
  <si>
    <t>Percent_Intl</t>
  </si>
  <si>
    <t>Tot_Flows_Val_Ton</t>
  </si>
  <si>
    <t>*Note: Val_Ton reported in thousands of $ per ton</t>
  </si>
  <si>
    <t>Exports_Val</t>
  </si>
  <si>
    <t>Imports_Val</t>
  </si>
  <si>
    <t>Exports_Val_Ton</t>
  </si>
  <si>
    <t>Imports_Val_Ton</t>
  </si>
  <si>
    <t>Intl_Flows_Val</t>
  </si>
  <si>
    <t>Intl_Flows_Tons</t>
  </si>
  <si>
    <t>Intl_Flows_Val_Ton</t>
  </si>
  <si>
    <t>Exports_Ton</t>
  </si>
  <si>
    <t>Imports_Ton</t>
  </si>
  <si>
    <t>Source: EDR Dom Front End_v2 and FINAL_International_FrontEnd_5_31</t>
  </si>
  <si>
    <t>Pulled: July 2, 2013</t>
  </si>
  <si>
    <t>Dom_Bal</t>
  </si>
  <si>
    <t>Tot_Flows_Val</t>
  </si>
  <si>
    <t>Tot_Flows_Ton</t>
  </si>
</sst>
</file>

<file path=xl/styles.xml><?xml version="1.0" encoding="utf-8"?>
<styleSheet xmlns="http://schemas.openxmlformats.org/spreadsheetml/2006/main">
  <fonts count="9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C0C0C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C0C0C0"/>
      </patternFill>
    </fill>
    <fill>
      <patternFill patternType="solid">
        <fgColor theme="6" tint="0.39997558519241921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0" fillId="0" borderId="0" xfId="0" applyAlignment="1"/>
    <xf numFmtId="0" fontId="2" fillId="3" borderId="5" xfId="0" applyFont="1" applyFill="1" applyBorder="1" applyAlignment="1" applyProtection="1">
      <alignment vertical="center"/>
    </xf>
    <xf numFmtId="0" fontId="3" fillId="6" borderId="0" xfId="0" applyFont="1" applyFill="1" applyBorder="1" applyAlignment="1" applyProtection="1">
      <alignment vertical="center"/>
    </xf>
    <xf numFmtId="0" fontId="5" fillId="6" borderId="0" xfId="0" applyFont="1" applyFill="1" applyAlignment="1"/>
    <xf numFmtId="0" fontId="5" fillId="6" borderId="0" xfId="0" applyFont="1" applyFill="1"/>
    <xf numFmtId="0" fontId="6" fillId="2" borderId="1" xfId="0" applyFont="1" applyFill="1" applyBorder="1" applyAlignment="1" applyProtection="1">
      <alignment horizontal="center" vertical="center"/>
    </xf>
    <xf numFmtId="2" fontId="6" fillId="2" borderId="1" xfId="0" applyNumberFormat="1" applyFont="1" applyFill="1" applyBorder="1" applyAlignment="1" applyProtection="1">
      <alignment horizontal="center" vertical="center"/>
    </xf>
    <xf numFmtId="2" fontId="6" fillId="2" borderId="4" xfId="0" applyNumberFormat="1" applyFont="1" applyFill="1" applyBorder="1" applyAlignment="1" applyProtection="1">
      <alignment horizontal="center" vertical="center"/>
    </xf>
    <xf numFmtId="10" fontId="6" fillId="2" borderId="4" xfId="0" applyNumberFormat="1" applyFont="1" applyFill="1" applyBorder="1" applyAlignment="1" applyProtection="1">
      <alignment horizontal="center" vertical="center"/>
    </xf>
    <xf numFmtId="0" fontId="7" fillId="4" borderId="3" xfId="0" applyFont="1" applyFill="1" applyBorder="1" applyAlignment="1" applyProtection="1">
      <alignment vertical="center"/>
    </xf>
    <xf numFmtId="2" fontId="7" fillId="4" borderId="3" xfId="0" applyNumberFormat="1" applyFont="1" applyFill="1" applyBorder="1" applyAlignment="1" applyProtection="1">
      <alignment horizontal="right" vertical="center"/>
    </xf>
    <xf numFmtId="2" fontId="4" fillId="0" borderId="0" xfId="0" applyNumberFormat="1" applyFont="1"/>
    <xf numFmtId="10" fontId="4" fillId="0" borderId="0" xfId="0" applyNumberFormat="1" applyFont="1"/>
    <xf numFmtId="2" fontId="4" fillId="0" borderId="0" xfId="0" applyNumberFormat="1" applyFont="1" applyAlignment="1"/>
    <xf numFmtId="0" fontId="4" fillId="0" borderId="0" xfId="0" applyFont="1" applyAlignment="1"/>
    <xf numFmtId="0" fontId="8" fillId="6" borderId="0" xfId="0" applyFont="1" applyFill="1" applyAlignment="1"/>
    <xf numFmtId="10" fontId="8" fillId="6" borderId="0" xfId="0" applyNumberFormat="1" applyFont="1" applyFill="1" applyAlignment="1"/>
    <xf numFmtId="0" fontId="1" fillId="6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vertical="center"/>
    </xf>
    <xf numFmtId="0" fontId="7" fillId="3" borderId="2" xfId="0" applyFont="1" applyFill="1" applyBorder="1" applyAlignment="1" applyProtection="1">
      <alignment vertical="center"/>
    </xf>
    <xf numFmtId="2" fontId="8" fillId="10" borderId="1" xfId="0" applyNumberFormat="1" applyFont="1" applyFill="1" applyBorder="1"/>
    <xf numFmtId="2" fontId="8" fillId="6" borderId="0" xfId="0" applyNumberFormat="1" applyFont="1" applyFill="1"/>
    <xf numFmtId="10" fontId="8" fillId="6" borderId="0" xfId="0" applyNumberFormat="1" applyFont="1" applyFill="1"/>
    <xf numFmtId="4" fontId="4" fillId="7" borderId="0" xfId="0" applyNumberFormat="1" applyFont="1" applyFill="1"/>
    <xf numFmtId="4" fontId="6" fillId="8" borderId="1" xfId="0" applyNumberFormat="1" applyFont="1" applyFill="1" applyBorder="1" applyAlignment="1" applyProtection="1">
      <alignment horizontal="center" vertical="center"/>
    </xf>
    <xf numFmtId="4" fontId="2" fillId="4" borderId="3" xfId="0" applyNumberFormat="1" applyFont="1" applyFill="1" applyBorder="1" applyAlignment="1" applyProtection="1">
      <alignment horizontal="right" vertical="center"/>
    </xf>
    <xf numFmtId="4" fontId="4" fillId="0" borderId="0" xfId="0" applyNumberFormat="1" applyFont="1"/>
    <xf numFmtId="4" fontId="4" fillId="6" borderId="0" xfId="0" applyNumberFormat="1" applyFont="1" applyFill="1"/>
    <xf numFmtId="4" fontId="8" fillId="7" borderId="0" xfId="0" applyNumberFormat="1" applyFont="1" applyFill="1" applyAlignment="1"/>
    <xf numFmtId="4" fontId="4" fillId="0" borderId="0" xfId="0" applyNumberFormat="1" applyFont="1" applyAlignment="1"/>
    <xf numFmtId="4" fontId="4" fillId="7" borderId="0" xfId="0" applyNumberFormat="1" applyFont="1" applyFill="1" applyAlignment="1"/>
    <xf numFmtId="4" fontId="6" fillId="2" borderId="1" xfId="0" applyNumberFormat="1" applyFont="1" applyFill="1" applyBorder="1" applyAlignment="1" applyProtection="1">
      <alignment horizontal="center" vertical="center"/>
    </xf>
    <xf numFmtId="4" fontId="6" fillId="8" borderId="4" xfId="0" applyNumberFormat="1" applyFont="1" applyFill="1" applyBorder="1" applyAlignment="1" applyProtection="1">
      <alignment horizontal="center" vertical="center"/>
    </xf>
    <xf numFmtId="4" fontId="6" fillId="2" borderId="4" xfId="0" applyNumberFormat="1" applyFont="1" applyFill="1" applyBorder="1" applyAlignment="1" applyProtection="1">
      <alignment horizontal="center" vertical="center"/>
    </xf>
    <xf numFmtId="4" fontId="6" fillId="5" borderId="4" xfId="0" applyNumberFormat="1" applyFont="1" applyFill="1" applyBorder="1" applyAlignment="1" applyProtection="1">
      <alignment horizontal="center" vertical="center"/>
    </xf>
    <xf numFmtId="4" fontId="7" fillId="4" borderId="3" xfId="0" applyNumberFormat="1" applyFont="1" applyFill="1" applyBorder="1" applyAlignment="1" applyProtection="1">
      <alignment horizontal="right" vertical="center"/>
    </xf>
    <xf numFmtId="4" fontId="7" fillId="9" borderId="0" xfId="0" applyNumberFormat="1" applyFont="1" applyFill="1" applyBorder="1" applyAlignment="1" applyProtection="1">
      <alignment horizontal="right" vertical="center"/>
    </xf>
    <xf numFmtId="4" fontId="8" fillId="6" borderId="0" xfId="0" applyNumberFormat="1" applyFont="1" applyFill="1" applyAlignment="1"/>
    <xf numFmtId="4" fontId="6" fillId="5" borderId="1" xfId="0" applyNumberFormat="1" applyFont="1" applyFill="1" applyBorder="1" applyAlignment="1" applyProtection="1">
      <alignment horizontal="center" vertical="center"/>
    </xf>
    <xf numFmtId="4" fontId="7" fillId="4" borderId="5" xfId="0" applyNumberFormat="1" applyFont="1" applyFill="1" applyBorder="1" applyAlignment="1" applyProtection="1">
      <alignment horizontal="right" vertical="center"/>
    </xf>
    <xf numFmtId="4" fontId="4" fillId="0" borderId="0" xfId="0" applyNumberFormat="1" applyFont="1" applyFill="1"/>
    <xf numFmtId="4" fontId="8" fillId="6" borderId="0" xfId="0" applyNumberFormat="1" applyFont="1" applyFill="1"/>
    <xf numFmtId="4" fontId="4" fillId="11" borderId="0" xfId="0" applyNumberFormat="1" applyFont="1" applyFill="1" applyAlignment="1"/>
    <xf numFmtId="4" fontId="6" fillId="12" borderId="1" xfId="0" applyNumberFormat="1" applyFont="1" applyFill="1" applyBorder="1" applyAlignment="1" applyProtection="1">
      <alignment horizontal="center" vertical="center"/>
    </xf>
    <xf numFmtId="4" fontId="7" fillId="13" borderId="5" xfId="0" applyNumberFormat="1" applyFont="1" applyFill="1" applyBorder="1" applyAlignment="1" applyProtection="1">
      <alignment horizontal="right" vertical="center"/>
    </xf>
    <xf numFmtId="4" fontId="6" fillId="13" borderId="5" xfId="0" applyNumberFormat="1" applyFont="1" applyFill="1" applyBorder="1" applyAlignment="1" applyProtection="1">
      <alignment horizontal="right" vertical="center"/>
    </xf>
    <xf numFmtId="4" fontId="7" fillId="13" borderId="3" xfId="0" applyNumberFormat="1" applyFont="1" applyFill="1" applyBorder="1" applyAlignment="1" applyProtection="1">
      <alignment horizontal="right" vertical="center"/>
    </xf>
    <xf numFmtId="4" fontId="6" fillId="13" borderId="3" xfId="0" applyNumberFormat="1" applyFont="1" applyFill="1" applyBorder="1" applyAlignment="1" applyProtection="1">
      <alignment horizontal="right" vertical="center"/>
    </xf>
    <xf numFmtId="4" fontId="6" fillId="6" borderId="0" xfId="0" applyNumberFormat="1" applyFont="1" applyFill="1" applyBorder="1" applyAlignment="1" applyProtection="1">
      <alignment vertical="center"/>
    </xf>
    <xf numFmtId="4" fontId="5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14" style="3" customWidth="1"/>
    <col min="2" max="2" width="27.42578125" style="3" customWidth="1"/>
    <col min="3" max="3" width="20" style="32" customWidth="1"/>
    <col min="4" max="4" width="18.28515625" style="32" customWidth="1"/>
    <col min="5" max="5" width="18.28515625" style="45" customWidth="1"/>
    <col min="6" max="7" width="14" style="32" customWidth="1"/>
    <col min="8" max="8" width="14" style="33" customWidth="1"/>
    <col min="9" max="9" width="16" style="29" customWidth="1"/>
    <col min="10" max="10" width="14.42578125" style="29" customWidth="1"/>
    <col min="11" max="11" width="17.140625" style="30" customWidth="1"/>
    <col min="12" max="12" width="18.85546875" style="29" customWidth="1"/>
    <col min="13" max="13" width="14.28515625" style="26" customWidth="1"/>
    <col min="14" max="14" width="14" style="15" customWidth="1"/>
  </cols>
  <sheetData>
    <row r="1" spans="1:14">
      <c r="A1" s="17" t="s">
        <v>55</v>
      </c>
    </row>
    <row r="2" spans="1:14">
      <c r="A2" s="17" t="s">
        <v>56</v>
      </c>
    </row>
    <row r="6" spans="1:14">
      <c r="A6" s="1" t="s">
        <v>0</v>
      </c>
      <c r="B6" s="1" t="s">
        <v>1</v>
      </c>
      <c r="C6" s="34" t="s">
        <v>2</v>
      </c>
      <c r="D6" s="34" t="s">
        <v>3</v>
      </c>
      <c r="E6" s="46" t="s">
        <v>57</v>
      </c>
      <c r="F6" s="34" t="s">
        <v>34</v>
      </c>
      <c r="G6" s="34" t="s">
        <v>35</v>
      </c>
      <c r="H6" s="27" t="s">
        <v>40</v>
      </c>
      <c r="I6" s="34" t="s">
        <v>36</v>
      </c>
      <c r="J6" s="34" t="s">
        <v>37</v>
      </c>
      <c r="K6" s="41" t="s">
        <v>38</v>
      </c>
      <c r="L6" s="34" t="s">
        <v>39</v>
      </c>
      <c r="M6" s="27" t="s">
        <v>41</v>
      </c>
      <c r="N6" s="11" t="s">
        <v>43</v>
      </c>
    </row>
    <row r="7" spans="1:14">
      <c r="A7" s="4" t="s">
        <v>4</v>
      </c>
      <c r="B7" s="4" t="s">
        <v>5</v>
      </c>
      <c r="C7" s="42">
        <v>506672.331962083</v>
      </c>
      <c r="D7" s="42">
        <v>682412.05385427701</v>
      </c>
      <c r="E7" s="47">
        <f>C7-D7</f>
        <v>-175739.72189219401</v>
      </c>
      <c r="F7" s="28">
        <v>36489.818164350298</v>
      </c>
      <c r="G7" s="28">
        <v>58497.917851732302</v>
      </c>
      <c r="H7" s="39">
        <f t="shared" ref="H7:H21" si="0">F7-G7</f>
        <v>-22008.099687382004</v>
      </c>
      <c r="I7" s="29">
        <f>C7+F7</f>
        <v>543162.15012643335</v>
      </c>
      <c r="J7" s="29">
        <f t="shared" ref="J7:J21" si="1">D7+G7</f>
        <v>740909.97170600935</v>
      </c>
      <c r="K7" s="30">
        <f t="shared" ref="K7:K21" si="2">I7-J7</f>
        <v>-197747.821579576</v>
      </c>
      <c r="L7" s="29">
        <f t="shared" ref="L7:L21" si="3">I7+J7</f>
        <v>1284072.1218324427</v>
      </c>
      <c r="M7" s="26">
        <f t="shared" ref="M7:M21" si="4">F7+G7</f>
        <v>94987.736016082607</v>
      </c>
      <c r="N7" s="15">
        <f t="shared" ref="N7:N21" si="5">M7/L7</f>
        <v>7.397383246708121E-2</v>
      </c>
    </row>
    <row r="8" spans="1:14">
      <c r="A8" s="2" t="s">
        <v>6</v>
      </c>
      <c r="B8" s="2" t="s">
        <v>7</v>
      </c>
      <c r="C8" s="38">
        <v>20331.405958126099</v>
      </c>
      <c r="D8" s="38">
        <v>26779.973818209</v>
      </c>
      <c r="E8" s="47">
        <f t="shared" ref="E8:E23" si="6">C8-D8</f>
        <v>-6448.5678600829015</v>
      </c>
      <c r="F8" s="28">
        <v>2354.7576513542799</v>
      </c>
      <c r="G8" s="28">
        <v>2902.2238949750699</v>
      </c>
      <c r="H8" s="39">
        <f t="shared" si="0"/>
        <v>-547.46624362079001</v>
      </c>
      <c r="I8" s="29">
        <f t="shared" ref="I8:I21" si="7">C8+F8</f>
        <v>22686.16360948038</v>
      </c>
      <c r="J8" s="29">
        <f t="shared" si="1"/>
        <v>29682.197713184069</v>
      </c>
      <c r="K8" s="30">
        <f t="shared" si="2"/>
        <v>-6996.0341037036887</v>
      </c>
      <c r="L8" s="29">
        <f t="shared" si="3"/>
        <v>52368.361322664452</v>
      </c>
      <c r="M8" s="26">
        <f t="shared" si="4"/>
        <v>5256.9815463293498</v>
      </c>
      <c r="N8" s="15">
        <f t="shared" si="5"/>
        <v>0.10038468673745164</v>
      </c>
    </row>
    <row r="9" spans="1:14">
      <c r="A9" s="2" t="s">
        <v>8</v>
      </c>
      <c r="B9" s="2" t="s">
        <v>9</v>
      </c>
      <c r="C9" s="38">
        <v>404378.38173329399</v>
      </c>
      <c r="D9" s="38">
        <v>480992.67228711199</v>
      </c>
      <c r="E9" s="47">
        <f t="shared" si="6"/>
        <v>-76614.290553817991</v>
      </c>
      <c r="F9" s="28">
        <v>56161.359638977898</v>
      </c>
      <c r="G9" s="28">
        <v>147211.469544336</v>
      </c>
      <c r="H9" s="39">
        <f t="shared" si="0"/>
        <v>-91050.109905358098</v>
      </c>
      <c r="I9" s="29">
        <f t="shared" si="7"/>
        <v>460539.74137227191</v>
      </c>
      <c r="J9" s="29">
        <f t="shared" si="1"/>
        <v>628204.14183144795</v>
      </c>
      <c r="K9" s="30">
        <f t="shared" si="2"/>
        <v>-167664.40045917605</v>
      </c>
      <c r="L9" s="29">
        <f t="shared" si="3"/>
        <v>1088743.8832037197</v>
      </c>
      <c r="M9" s="26">
        <f t="shared" si="4"/>
        <v>203372.82918331388</v>
      </c>
      <c r="N9" s="15">
        <f t="shared" si="5"/>
        <v>0.18679584089590689</v>
      </c>
    </row>
    <row r="10" spans="1:14">
      <c r="A10" s="2" t="s">
        <v>10</v>
      </c>
      <c r="B10" s="2" t="s">
        <v>11</v>
      </c>
      <c r="C10" s="38">
        <v>963860.68359928799</v>
      </c>
      <c r="D10" s="38">
        <v>858589.38205374999</v>
      </c>
      <c r="E10" s="47">
        <f t="shared" si="6"/>
        <v>105271.30154553801</v>
      </c>
      <c r="F10" s="28">
        <v>121394.2630085</v>
      </c>
      <c r="G10" s="28">
        <v>128813.642453587</v>
      </c>
      <c r="H10" s="39">
        <f t="shared" si="0"/>
        <v>-7419.3794450870046</v>
      </c>
      <c r="I10" s="29">
        <f t="shared" si="7"/>
        <v>1085254.9466077881</v>
      </c>
      <c r="J10" s="29">
        <f t="shared" si="1"/>
        <v>987403.02450733702</v>
      </c>
      <c r="K10" s="30">
        <f t="shared" si="2"/>
        <v>97851.922100451076</v>
      </c>
      <c r="L10" s="29">
        <f t="shared" si="3"/>
        <v>2072657.9711151251</v>
      </c>
      <c r="M10" s="26">
        <f t="shared" si="4"/>
        <v>250207.90546208702</v>
      </c>
      <c r="N10" s="15">
        <f t="shared" si="5"/>
        <v>0.12071837657202598</v>
      </c>
    </row>
    <row r="11" spans="1:14">
      <c r="A11" s="2" t="s">
        <v>12</v>
      </c>
      <c r="B11" s="2" t="s">
        <v>13</v>
      </c>
      <c r="C11" s="38">
        <v>229358.48979973601</v>
      </c>
      <c r="D11" s="38">
        <v>281299.44105930399</v>
      </c>
      <c r="E11" s="47">
        <f t="shared" si="6"/>
        <v>-51940.951259567984</v>
      </c>
      <c r="F11" s="28">
        <v>17191.279071458699</v>
      </c>
      <c r="G11" s="28">
        <v>24873.504104872802</v>
      </c>
      <c r="H11" s="39">
        <f t="shared" si="0"/>
        <v>-7682.2250334141027</v>
      </c>
      <c r="I11" s="29">
        <f t="shared" si="7"/>
        <v>246549.76887119471</v>
      </c>
      <c r="J11" s="29">
        <f t="shared" si="1"/>
        <v>306172.94516417681</v>
      </c>
      <c r="K11" s="30">
        <f t="shared" si="2"/>
        <v>-59623.176292982098</v>
      </c>
      <c r="L11" s="29">
        <f t="shared" si="3"/>
        <v>552722.71403537155</v>
      </c>
      <c r="M11" s="26">
        <f t="shared" si="4"/>
        <v>42064.783176331504</v>
      </c>
      <c r="N11" s="15">
        <f t="shared" si="5"/>
        <v>7.6104676193277571E-2</v>
      </c>
    </row>
    <row r="12" spans="1:14">
      <c r="A12" s="2" t="s">
        <v>14</v>
      </c>
      <c r="B12" s="2" t="s">
        <v>15</v>
      </c>
      <c r="C12" s="38">
        <v>241860.661063384</v>
      </c>
      <c r="D12" s="38">
        <v>270876.13050492801</v>
      </c>
      <c r="E12" s="47">
        <f t="shared" si="6"/>
        <v>-29015.469441544003</v>
      </c>
      <c r="F12" s="28">
        <v>9801.6072217874698</v>
      </c>
      <c r="G12" s="28">
        <v>91813.055474785593</v>
      </c>
      <c r="H12" s="39">
        <f t="shared" si="0"/>
        <v>-82011.448252998118</v>
      </c>
      <c r="I12" s="29">
        <f t="shared" si="7"/>
        <v>251662.26828517148</v>
      </c>
      <c r="J12" s="29">
        <f t="shared" si="1"/>
        <v>362689.18597971357</v>
      </c>
      <c r="K12" s="30">
        <f t="shared" si="2"/>
        <v>-111026.91769454209</v>
      </c>
      <c r="L12" s="29">
        <f t="shared" si="3"/>
        <v>614351.45426488505</v>
      </c>
      <c r="M12" s="26">
        <f t="shared" si="4"/>
        <v>101614.66269657307</v>
      </c>
      <c r="N12" s="15">
        <f t="shared" si="5"/>
        <v>0.1654015173092773</v>
      </c>
    </row>
    <row r="13" spans="1:14">
      <c r="A13" s="2" t="s">
        <v>16</v>
      </c>
      <c r="B13" s="2" t="s">
        <v>17</v>
      </c>
      <c r="C13" s="38">
        <v>281870.10491199797</v>
      </c>
      <c r="D13" s="38">
        <v>258391.076569592</v>
      </c>
      <c r="E13" s="47">
        <f t="shared" si="6"/>
        <v>23479.028342405974</v>
      </c>
      <c r="F13" s="28">
        <v>22171.6137752207</v>
      </c>
      <c r="G13" s="28">
        <v>39333.2433298424</v>
      </c>
      <c r="H13" s="39">
        <f t="shared" si="0"/>
        <v>-17161.629554621701</v>
      </c>
      <c r="I13" s="29">
        <f t="shared" si="7"/>
        <v>304041.71868721867</v>
      </c>
      <c r="J13" s="29">
        <f t="shared" si="1"/>
        <v>297724.3198994344</v>
      </c>
      <c r="K13" s="30">
        <f t="shared" si="2"/>
        <v>6317.3987877842737</v>
      </c>
      <c r="L13" s="29">
        <f t="shared" si="3"/>
        <v>601766.03858665307</v>
      </c>
      <c r="M13" s="26">
        <f t="shared" si="4"/>
        <v>61504.8571050631</v>
      </c>
      <c r="N13" s="15">
        <f t="shared" si="5"/>
        <v>0.10220725857098452</v>
      </c>
    </row>
    <row r="14" spans="1:14">
      <c r="A14" s="2" t="s">
        <v>18</v>
      </c>
      <c r="B14" s="2" t="s">
        <v>19</v>
      </c>
      <c r="C14" s="38">
        <v>737973.93762055901</v>
      </c>
      <c r="D14" s="38">
        <v>703883.17854789202</v>
      </c>
      <c r="E14" s="47">
        <f t="shared" si="6"/>
        <v>34090.759072666988</v>
      </c>
      <c r="F14" s="28">
        <v>167739.20626509099</v>
      </c>
      <c r="G14" s="28">
        <v>227898.76694805699</v>
      </c>
      <c r="H14" s="39">
        <f t="shared" si="0"/>
        <v>-60159.560682965996</v>
      </c>
      <c r="I14" s="29">
        <f t="shared" si="7"/>
        <v>905713.14388564997</v>
      </c>
      <c r="J14" s="29">
        <f t="shared" si="1"/>
        <v>931781.94549594901</v>
      </c>
      <c r="K14" s="30">
        <f t="shared" si="2"/>
        <v>-26068.801610299037</v>
      </c>
      <c r="L14" s="29">
        <f t="shared" si="3"/>
        <v>1837495.0893815989</v>
      </c>
      <c r="M14" s="26">
        <f t="shared" si="4"/>
        <v>395637.97321314795</v>
      </c>
      <c r="N14" s="15">
        <f t="shared" si="5"/>
        <v>0.21531375811529282</v>
      </c>
    </row>
    <row r="15" spans="1:14">
      <c r="A15" s="2" t="s">
        <v>20</v>
      </c>
      <c r="B15" s="2" t="s">
        <v>21</v>
      </c>
      <c r="C15" s="38">
        <v>562118.153173625</v>
      </c>
      <c r="D15" s="38">
        <v>497918.04219793598</v>
      </c>
      <c r="E15" s="47">
        <f t="shared" si="6"/>
        <v>64200.110975689022</v>
      </c>
      <c r="F15" s="28">
        <v>135156.32756161</v>
      </c>
      <c r="G15" s="28">
        <v>224230.05228727599</v>
      </c>
      <c r="H15" s="39">
        <f t="shared" si="0"/>
        <v>-89073.72472566599</v>
      </c>
      <c r="I15" s="29">
        <f t="shared" si="7"/>
        <v>697274.48073523503</v>
      </c>
      <c r="J15" s="29">
        <f t="shared" si="1"/>
        <v>722148.094485212</v>
      </c>
      <c r="K15" s="30">
        <f t="shared" si="2"/>
        <v>-24873.613749976968</v>
      </c>
      <c r="L15" s="29">
        <f t="shared" si="3"/>
        <v>1419422.575220447</v>
      </c>
      <c r="M15" s="26">
        <f t="shared" si="4"/>
        <v>359386.37984888599</v>
      </c>
      <c r="N15" s="15">
        <f t="shared" si="5"/>
        <v>0.25319195715417631</v>
      </c>
    </row>
    <row r="16" spans="1:14">
      <c r="A16" s="2" t="s">
        <v>22</v>
      </c>
      <c r="B16" s="2" t="s">
        <v>23</v>
      </c>
      <c r="C16" s="38">
        <v>400373.14926523599</v>
      </c>
      <c r="D16" s="38">
        <v>433656.76653436001</v>
      </c>
      <c r="E16" s="47">
        <f t="shared" si="6"/>
        <v>-33283.617269124021</v>
      </c>
      <c r="F16" s="28">
        <v>116600.432379398</v>
      </c>
      <c r="G16" s="28">
        <v>127619.146014229</v>
      </c>
      <c r="H16" s="39">
        <f t="shared" si="0"/>
        <v>-11018.713634831001</v>
      </c>
      <c r="I16" s="29">
        <f t="shared" si="7"/>
        <v>516973.58164463402</v>
      </c>
      <c r="J16" s="29">
        <f t="shared" si="1"/>
        <v>561275.91254858905</v>
      </c>
      <c r="K16" s="30">
        <f t="shared" si="2"/>
        <v>-44302.330903955037</v>
      </c>
      <c r="L16" s="29">
        <f t="shared" si="3"/>
        <v>1078249.4941932231</v>
      </c>
      <c r="M16" s="26">
        <f t="shared" si="4"/>
        <v>244219.57839362702</v>
      </c>
      <c r="N16" s="15">
        <f t="shared" si="5"/>
        <v>0.22649635331047296</v>
      </c>
    </row>
    <row r="17" spans="1:14">
      <c r="A17" s="2" t="s">
        <v>24</v>
      </c>
      <c r="B17" s="2" t="s">
        <v>25</v>
      </c>
      <c r="C17" s="38">
        <v>168406.964019234</v>
      </c>
      <c r="D17" s="38">
        <v>144791.16155735301</v>
      </c>
      <c r="E17" s="47">
        <f t="shared" si="6"/>
        <v>23615.802461880987</v>
      </c>
      <c r="F17" s="28">
        <v>57850.800780292397</v>
      </c>
      <c r="G17" s="28">
        <v>43722.819692028199</v>
      </c>
      <c r="H17" s="39">
        <f t="shared" si="0"/>
        <v>14127.981088264198</v>
      </c>
      <c r="I17" s="29">
        <f t="shared" si="7"/>
        <v>226257.7647995264</v>
      </c>
      <c r="J17" s="29">
        <f t="shared" si="1"/>
        <v>188513.98124938121</v>
      </c>
      <c r="K17" s="30">
        <f t="shared" si="2"/>
        <v>37743.783550145192</v>
      </c>
      <c r="L17" s="29">
        <f t="shared" si="3"/>
        <v>414771.74604890763</v>
      </c>
      <c r="M17" s="26">
        <f t="shared" si="4"/>
        <v>101573.62047232059</v>
      </c>
      <c r="N17" s="15">
        <f t="shared" si="5"/>
        <v>0.24489040403524395</v>
      </c>
    </row>
    <row r="18" spans="1:14">
      <c r="A18" s="2" t="s">
        <v>26</v>
      </c>
      <c r="B18" s="2" t="s">
        <v>27</v>
      </c>
      <c r="C18" s="38">
        <v>67987.322447014201</v>
      </c>
      <c r="D18" s="38">
        <v>83007.0458463166</v>
      </c>
      <c r="E18" s="47">
        <f t="shared" si="6"/>
        <v>-15019.723399302398</v>
      </c>
      <c r="F18" s="28">
        <v>4388.1600355164001</v>
      </c>
      <c r="G18" s="28">
        <v>24763.609822715502</v>
      </c>
      <c r="H18" s="39">
        <f t="shared" si="0"/>
        <v>-20375.449787199101</v>
      </c>
      <c r="I18" s="29">
        <f t="shared" si="7"/>
        <v>72375.482482530599</v>
      </c>
      <c r="J18" s="29">
        <f t="shared" si="1"/>
        <v>107770.6556690321</v>
      </c>
      <c r="K18" s="30">
        <f t="shared" si="2"/>
        <v>-35395.173186501503</v>
      </c>
      <c r="L18" s="29">
        <f t="shared" si="3"/>
        <v>180146.13815156271</v>
      </c>
      <c r="M18" s="26">
        <f t="shared" si="4"/>
        <v>29151.769858231903</v>
      </c>
      <c r="N18" s="15">
        <f t="shared" si="5"/>
        <v>0.16182289644036435</v>
      </c>
    </row>
    <row r="19" spans="1:14">
      <c r="A19" s="2" t="s">
        <v>28</v>
      </c>
      <c r="B19" s="2" t="s">
        <v>29</v>
      </c>
      <c r="C19" s="38">
        <v>24065.967501242401</v>
      </c>
      <c r="D19" s="38">
        <v>24725.788042710399</v>
      </c>
      <c r="E19" s="47">
        <f t="shared" si="6"/>
        <v>-659.82054146799783</v>
      </c>
      <c r="F19" s="28">
        <v>10049.834009751499</v>
      </c>
      <c r="G19" s="28">
        <v>1060.7127329668699</v>
      </c>
      <c r="H19" s="39">
        <f t="shared" si="0"/>
        <v>8989.12127678463</v>
      </c>
      <c r="I19" s="29">
        <f t="shared" si="7"/>
        <v>34115.801510993901</v>
      </c>
      <c r="J19" s="29">
        <f t="shared" si="1"/>
        <v>25786.500775677268</v>
      </c>
      <c r="K19" s="30">
        <f t="shared" si="2"/>
        <v>8329.3007353166322</v>
      </c>
      <c r="L19" s="29">
        <f t="shared" si="3"/>
        <v>59902.302286671169</v>
      </c>
      <c r="M19" s="26">
        <f t="shared" si="4"/>
        <v>11110.546742718368</v>
      </c>
      <c r="N19" s="15">
        <f t="shared" si="5"/>
        <v>0.18547779164725978</v>
      </c>
    </row>
    <row r="20" spans="1:14">
      <c r="A20" s="2" t="s">
        <v>30</v>
      </c>
      <c r="B20" s="2" t="s">
        <v>31</v>
      </c>
      <c r="C20" s="38">
        <v>492797.29011023801</v>
      </c>
      <c r="D20" s="38">
        <v>432335.78350658598</v>
      </c>
      <c r="E20" s="47">
        <f t="shared" si="6"/>
        <v>60461.506603652029</v>
      </c>
      <c r="H20" s="39">
        <f t="shared" si="0"/>
        <v>0</v>
      </c>
      <c r="I20" s="29">
        <f t="shared" si="7"/>
        <v>492797.29011023801</v>
      </c>
      <c r="J20" s="29">
        <f t="shared" si="1"/>
        <v>432335.78350658598</v>
      </c>
      <c r="K20" s="30">
        <f t="shared" si="2"/>
        <v>60461.506603652029</v>
      </c>
      <c r="L20" s="29">
        <f t="shared" si="3"/>
        <v>925133.073616824</v>
      </c>
      <c r="M20" s="26">
        <f t="shared" si="4"/>
        <v>0</v>
      </c>
      <c r="N20" s="15">
        <f t="shared" si="5"/>
        <v>0</v>
      </c>
    </row>
    <row r="21" spans="1:14">
      <c r="A21" s="2" t="s">
        <v>32</v>
      </c>
      <c r="B21" s="2" t="s">
        <v>33</v>
      </c>
      <c r="C21" s="38">
        <v>8604.8458549092902</v>
      </c>
      <c r="D21" s="38">
        <v>13975.622195960699</v>
      </c>
      <c r="E21" s="47">
        <f t="shared" si="6"/>
        <v>-5370.776341051409</v>
      </c>
      <c r="H21" s="39">
        <f t="shared" si="0"/>
        <v>0</v>
      </c>
      <c r="I21" s="29">
        <f t="shared" si="7"/>
        <v>8604.8458549092902</v>
      </c>
      <c r="J21" s="29">
        <f t="shared" si="1"/>
        <v>13975.622195960699</v>
      </c>
      <c r="K21" s="30">
        <f t="shared" si="2"/>
        <v>-5370.776341051409</v>
      </c>
      <c r="L21" s="29">
        <f t="shared" si="3"/>
        <v>22580.468050869989</v>
      </c>
      <c r="M21" s="26">
        <f t="shared" si="4"/>
        <v>0</v>
      </c>
      <c r="N21" s="15">
        <f t="shared" si="5"/>
        <v>0</v>
      </c>
    </row>
    <row r="22" spans="1:14">
      <c r="E22" s="47"/>
    </row>
    <row r="23" spans="1:14" s="7" customFormat="1">
      <c r="A23" s="5" t="s">
        <v>42</v>
      </c>
      <c r="B23" s="6"/>
      <c r="C23" s="40">
        <f>SUM(C7:C21)</f>
        <v>5110659.6890199669</v>
      </c>
      <c r="D23" s="40">
        <f t="shared" ref="D23:M23" si="8">SUM(D7:D21)</f>
        <v>5193634.1185762882</v>
      </c>
      <c r="E23" s="48">
        <f t="shared" si="6"/>
        <v>-82974.429556321353</v>
      </c>
      <c r="F23" s="40">
        <f t="shared" si="8"/>
        <v>757349.45956330863</v>
      </c>
      <c r="G23" s="40">
        <f t="shared" si="8"/>
        <v>1142740.1641514036</v>
      </c>
      <c r="H23" s="31">
        <f t="shared" si="8"/>
        <v>-385390.70458809508</v>
      </c>
      <c r="I23" s="40">
        <f t="shared" si="8"/>
        <v>5868009.1485832753</v>
      </c>
      <c r="J23" s="40">
        <f t="shared" si="8"/>
        <v>6336374.2827276904</v>
      </c>
      <c r="K23" s="40">
        <f t="shared" si="8"/>
        <v>-468365.13414441457</v>
      </c>
      <c r="L23" s="40">
        <f t="shared" si="8"/>
        <v>12204383.431310961</v>
      </c>
      <c r="M23" s="31">
        <f t="shared" si="8"/>
        <v>1900089.6237147124</v>
      </c>
      <c r="N23" s="25">
        <f t="shared" ref="N23" si="9">M23/L23</f>
        <v>0.15568911239218663</v>
      </c>
    </row>
  </sheetData>
  <autoFilter ref="A6:N21">
    <filterColumn colId="4"/>
  </autoFilter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14" style="17" customWidth="1"/>
    <col min="2" max="2" width="26.5703125" style="17" customWidth="1"/>
    <col min="3" max="3" width="20" style="32" customWidth="1"/>
    <col min="4" max="4" width="18.28515625" style="32" customWidth="1"/>
    <col min="5" max="5" width="18.28515625" style="45" customWidth="1"/>
    <col min="6" max="7" width="14" style="32" customWidth="1"/>
    <col min="8" max="8" width="14" style="33" customWidth="1"/>
    <col min="9" max="9" width="13" style="29" customWidth="1"/>
    <col min="10" max="10" width="16" style="29" customWidth="1"/>
    <col min="11" max="11" width="18.42578125" style="30" customWidth="1"/>
    <col min="12" max="12" width="14" style="29" customWidth="1"/>
    <col min="13" max="13" width="13" style="26" customWidth="1"/>
    <col min="14" max="14" width="14.42578125" style="15" customWidth="1"/>
  </cols>
  <sheetData>
    <row r="1" spans="1:14">
      <c r="A1" s="17" t="s">
        <v>55</v>
      </c>
    </row>
    <row r="2" spans="1:14">
      <c r="A2" s="17" t="s">
        <v>56</v>
      </c>
    </row>
    <row r="6" spans="1:14">
      <c r="A6" s="8" t="s">
        <v>0</v>
      </c>
      <c r="B6" s="8" t="s">
        <v>1</v>
      </c>
      <c r="C6" s="34" t="s">
        <v>2</v>
      </c>
      <c r="D6" s="34" t="s">
        <v>3</v>
      </c>
      <c r="E6" s="46" t="s">
        <v>57</v>
      </c>
      <c r="F6" s="34" t="s">
        <v>34</v>
      </c>
      <c r="G6" s="34" t="s">
        <v>35</v>
      </c>
      <c r="H6" s="35" t="s">
        <v>40</v>
      </c>
      <c r="I6" s="36" t="s">
        <v>36</v>
      </c>
      <c r="J6" s="36" t="s">
        <v>37</v>
      </c>
      <c r="K6" s="37" t="s">
        <v>38</v>
      </c>
      <c r="L6" s="36" t="s">
        <v>39</v>
      </c>
      <c r="M6" s="35" t="s">
        <v>41</v>
      </c>
      <c r="N6" s="11" t="s">
        <v>43</v>
      </c>
    </row>
    <row r="7" spans="1:14">
      <c r="A7" s="12" t="s">
        <v>4</v>
      </c>
      <c r="B7" s="12" t="s">
        <v>5</v>
      </c>
      <c r="C7" s="38">
        <v>470731.61406017898</v>
      </c>
      <c r="D7" s="38">
        <v>728476.64768425003</v>
      </c>
      <c r="E7" s="49">
        <f>C7-D7</f>
        <v>-257745.03362407105</v>
      </c>
      <c r="F7" s="28">
        <v>46579.507526599598</v>
      </c>
      <c r="G7" s="28">
        <v>41009.9513166494</v>
      </c>
      <c r="H7" s="39">
        <f t="shared" ref="H7:H21" si="0">F7-G7</f>
        <v>5569.5562099501985</v>
      </c>
      <c r="I7" s="29">
        <f t="shared" ref="I7:I21" si="1">C7+F7</f>
        <v>517311.12158677855</v>
      </c>
      <c r="J7" s="29">
        <f t="shared" ref="J7:J21" si="2">D7+G7</f>
        <v>769486.59900089947</v>
      </c>
      <c r="K7" s="30">
        <f t="shared" ref="K7:K21" si="3">I7-J7</f>
        <v>-252175.47741412092</v>
      </c>
      <c r="L7" s="29">
        <f t="shared" ref="L7:L21" si="4">I7+J7</f>
        <v>1286797.720587678</v>
      </c>
      <c r="M7" s="26">
        <f t="shared" ref="M7:M21" si="5">F7+G7</f>
        <v>87589.458843248998</v>
      </c>
      <c r="N7" s="15">
        <f t="shared" ref="N7:N21" si="6">M7/L7</f>
        <v>6.8067775876419073E-2</v>
      </c>
    </row>
    <row r="8" spans="1:14">
      <c r="A8" s="12" t="s">
        <v>6</v>
      </c>
      <c r="B8" s="12" t="s">
        <v>7</v>
      </c>
      <c r="C8" s="38">
        <v>334731.857543319</v>
      </c>
      <c r="D8" s="38">
        <v>477844.210477193</v>
      </c>
      <c r="E8" s="49">
        <f t="shared" ref="E8:E23" si="7">C8-D8</f>
        <v>-143112.352933874</v>
      </c>
      <c r="F8" s="28">
        <v>10631.3851340979</v>
      </c>
      <c r="G8" s="28">
        <v>42208.834357458501</v>
      </c>
      <c r="H8" s="39">
        <f t="shared" si="0"/>
        <v>-31577.4492233606</v>
      </c>
      <c r="I8" s="29">
        <f t="shared" si="1"/>
        <v>345363.24267741689</v>
      </c>
      <c r="J8" s="29">
        <f t="shared" si="2"/>
        <v>520053.04483465152</v>
      </c>
      <c r="K8" s="30">
        <f t="shared" si="3"/>
        <v>-174689.80215723463</v>
      </c>
      <c r="L8" s="29">
        <f t="shared" si="4"/>
        <v>865416.2875120684</v>
      </c>
      <c r="M8" s="26">
        <f t="shared" si="5"/>
        <v>52840.219491556403</v>
      </c>
      <c r="N8" s="15">
        <f t="shared" si="6"/>
        <v>6.1057574550004684E-2</v>
      </c>
    </row>
    <row r="9" spans="1:14">
      <c r="A9" s="12" t="s">
        <v>8</v>
      </c>
      <c r="B9" s="12" t="s">
        <v>9</v>
      </c>
      <c r="C9" s="38">
        <v>705412.72862089996</v>
      </c>
      <c r="D9" s="38">
        <v>1204406.0422410499</v>
      </c>
      <c r="E9" s="49">
        <f t="shared" si="7"/>
        <v>-498993.31362014997</v>
      </c>
      <c r="F9" s="28">
        <v>128781.587925256</v>
      </c>
      <c r="G9" s="28">
        <v>298043.70522817801</v>
      </c>
      <c r="H9" s="39">
        <f t="shared" si="0"/>
        <v>-169262.11730292201</v>
      </c>
      <c r="I9" s="29">
        <f t="shared" si="1"/>
        <v>834194.31654615595</v>
      </c>
      <c r="J9" s="29">
        <f t="shared" si="2"/>
        <v>1502449.747469228</v>
      </c>
      <c r="K9" s="30">
        <f t="shared" si="3"/>
        <v>-668255.43092307204</v>
      </c>
      <c r="L9" s="29">
        <f t="shared" si="4"/>
        <v>2336644.0640153838</v>
      </c>
      <c r="M9" s="26">
        <f t="shared" si="5"/>
        <v>426825.293153434</v>
      </c>
      <c r="N9" s="15">
        <f t="shared" si="6"/>
        <v>0.18266594374667408</v>
      </c>
    </row>
    <row r="10" spans="1:14">
      <c r="A10" s="12" t="s">
        <v>10</v>
      </c>
      <c r="B10" s="12" t="s">
        <v>11</v>
      </c>
      <c r="C10" s="38">
        <v>340148.35805098002</v>
      </c>
      <c r="D10" s="38">
        <v>288041.891244639</v>
      </c>
      <c r="E10" s="49">
        <f t="shared" si="7"/>
        <v>52106.466806341021</v>
      </c>
      <c r="F10" s="28">
        <v>52279.776005469503</v>
      </c>
      <c r="G10" s="28">
        <v>48661.2364116381</v>
      </c>
      <c r="H10" s="39">
        <f t="shared" si="0"/>
        <v>3618.5395938314032</v>
      </c>
      <c r="I10" s="29">
        <f t="shared" si="1"/>
        <v>392428.13405644952</v>
      </c>
      <c r="J10" s="29">
        <f t="shared" si="2"/>
        <v>336703.12765627709</v>
      </c>
      <c r="K10" s="30">
        <f t="shared" si="3"/>
        <v>55725.006400172424</v>
      </c>
      <c r="L10" s="29">
        <f t="shared" si="4"/>
        <v>729131.26171272667</v>
      </c>
      <c r="M10" s="26">
        <f t="shared" si="5"/>
        <v>100941.0124171076</v>
      </c>
      <c r="N10" s="15">
        <f t="shared" si="6"/>
        <v>0.13844011046789784</v>
      </c>
    </row>
    <row r="11" spans="1:14">
      <c r="A11" s="12" t="s">
        <v>12</v>
      </c>
      <c r="B11" s="12" t="s">
        <v>13</v>
      </c>
      <c r="C11" s="38">
        <v>156038.114924895</v>
      </c>
      <c r="D11" s="38">
        <v>240677.98177538899</v>
      </c>
      <c r="E11" s="49">
        <f t="shared" si="7"/>
        <v>-84639.866850494</v>
      </c>
      <c r="F11" s="28">
        <v>17449.641983109701</v>
      </c>
      <c r="G11" s="28">
        <v>24008.5883115918</v>
      </c>
      <c r="H11" s="39">
        <f t="shared" si="0"/>
        <v>-6558.9463284820995</v>
      </c>
      <c r="I11" s="29">
        <f t="shared" si="1"/>
        <v>173487.7569080047</v>
      </c>
      <c r="J11" s="29">
        <f t="shared" si="2"/>
        <v>264686.57008698082</v>
      </c>
      <c r="K11" s="30">
        <f t="shared" si="3"/>
        <v>-91198.813178976125</v>
      </c>
      <c r="L11" s="29">
        <f t="shared" si="4"/>
        <v>438174.32699498552</v>
      </c>
      <c r="M11" s="26">
        <f t="shared" si="5"/>
        <v>41458.230294701498</v>
      </c>
      <c r="N11" s="15">
        <f t="shared" si="6"/>
        <v>9.4615836073791579E-2</v>
      </c>
    </row>
    <row r="12" spans="1:14">
      <c r="A12" s="12" t="s">
        <v>14</v>
      </c>
      <c r="B12" s="12" t="s">
        <v>15</v>
      </c>
      <c r="C12" s="38">
        <v>15567.2716315902</v>
      </c>
      <c r="D12" s="38">
        <v>19374.785531537698</v>
      </c>
      <c r="E12" s="49">
        <f t="shared" si="7"/>
        <v>-3807.5138999474984</v>
      </c>
      <c r="F12" s="28">
        <v>1641.4796980656599</v>
      </c>
      <c r="G12" s="28">
        <v>9503.0489891529796</v>
      </c>
      <c r="H12" s="39">
        <f t="shared" si="0"/>
        <v>-7861.5692910873195</v>
      </c>
      <c r="I12" s="29">
        <f t="shared" si="1"/>
        <v>17208.751329655861</v>
      </c>
      <c r="J12" s="29">
        <f t="shared" si="2"/>
        <v>28877.834520690678</v>
      </c>
      <c r="K12" s="30">
        <f t="shared" si="3"/>
        <v>-11669.083191034817</v>
      </c>
      <c r="L12" s="29">
        <f t="shared" si="4"/>
        <v>46086.585850346542</v>
      </c>
      <c r="M12" s="26">
        <f t="shared" si="5"/>
        <v>11144.528687218639</v>
      </c>
      <c r="N12" s="15">
        <f t="shared" si="6"/>
        <v>0.24181719000421115</v>
      </c>
    </row>
    <row r="13" spans="1:14">
      <c r="A13" s="12" t="s">
        <v>16</v>
      </c>
      <c r="B13" s="12" t="s">
        <v>17</v>
      </c>
      <c r="C13" s="38">
        <v>355789.424963183</v>
      </c>
      <c r="D13" s="38">
        <v>347010.40696900501</v>
      </c>
      <c r="E13" s="49">
        <f t="shared" si="7"/>
        <v>8779.0179941779934</v>
      </c>
      <c r="F13" s="28">
        <v>13843.971482136199</v>
      </c>
      <c r="G13" s="28">
        <v>37728.983463912497</v>
      </c>
      <c r="H13" s="39">
        <f t="shared" si="0"/>
        <v>-23885.011981776297</v>
      </c>
      <c r="I13" s="29">
        <f t="shared" si="1"/>
        <v>369633.39644531917</v>
      </c>
      <c r="J13" s="29">
        <f t="shared" si="2"/>
        <v>384739.39043291751</v>
      </c>
      <c r="K13" s="30">
        <f t="shared" si="3"/>
        <v>-15105.99398759834</v>
      </c>
      <c r="L13" s="29">
        <f t="shared" si="4"/>
        <v>754372.78687823669</v>
      </c>
      <c r="M13" s="26">
        <f t="shared" si="5"/>
        <v>51572.954946048696</v>
      </c>
      <c r="N13" s="15">
        <f t="shared" si="6"/>
        <v>6.8365343823534666E-2</v>
      </c>
    </row>
    <row r="14" spans="1:14">
      <c r="A14" s="12" t="s">
        <v>18</v>
      </c>
      <c r="B14" s="12" t="s">
        <v>19</v>
      </c>
      <c r="C14" s="38">
        <v>117425.17802013901</v>
      </c>
      <c r="D14" s="38">
        <v>119095.912556383</v>
      </c>
      <c r="E14" s="49">
        <f t="shared" si="7"/>
        <v>-1670.7345362439955</v>
      </c>
      <c r="F14" s="28">
        <v>11075.0461854488</v>
      </c>
      <c r="G14" s="28">
        <v>23212.821514486299</v>
      </c>
      <c r="H14" s="39">
        <f t="shared" si="0"/>
        <v>-12137.775329037499</v>
      </c>
      <c r="I14" s="29">
        <f t="shared" si="1"/>
        <v>128500.2242055878</v>
      </c>
      <c r="J14" s="29">
        <f t="shared" si="2"/>
        <v>142308.73407086931</v>
      </c>
      <c r="K14" s="30">
        <f t="shared" si="3"/>
        <v>-13808.509865281507</v>
      </c>
      <c r="L14" s="29">
        <f t="shared" si="4"/>
        <v>270808.9582764571</v>
      </c>
      <c r="M14" s="26">
        <f t="shared" si="5"/>
        <v>34287.867699935101</v>
      </c>
      <c r="N14" s="15">
        <f t="shared" si="6"/>
        <v>0.1266127528356433</v>
      </c>
    </row>
    <row r="15" spans="1:14">
      <c r="A15" s="12" t="s">
        <v>20</v>
      </c>
      <c r="B15" s="12" t="s">
        <v>21</v>
      </c>
      <c r="C15" s="38">
        <v>22773.226579685001</v>
      </c>
      <c r="D15" s="38">
        <v>22288.530912755101</v>
      </c>
      <c r="E15" s="49">
        <f t="shared" si="7"/>
        <v>484.69566692989974</v>
      </c>
      <c r="F15" s="28">
        <v>6973.2853669285696</v>
      </c>
      <c r="G15" s="28">
        <v>9543.0027990179897</v>
      </c>
      <c r="H15" s="39">
        <f t="shared" si="0"/>
        <v>-2569.7174320894201</v>
      </c>
      <c r="I15" s="29">
        <f t="shared" si="1"/>
        <v>29746.511946613569</v>
      </c>
      <c r="J15" s="29">
        <f t="shared" si="2"/>
        <v>31831.533711773089</v>
      </c>
      <c r="K15" s="30">
        <f t="shared" si="3"/>
        <v>-2085.0217651595194</v>
      </c>
      <c r="L15" s="29">
        <f t="shared" si="4"/>
        <v>61578.045658386662</v>
      </c>
      <c r="M15" s="26">
        <f t="shared" si="5"/>
        <v>16516.28816594656</v>
      </c>
      <c r="N15" s="15">
        <f t="shared" si="6"/>
        <v>0.26821715417168512</v>
      </c>
    </row>
    <row r="16" spans="1:14">
      <c r="A16" s="12" t="s">
        <v>22</v>
      </c>
      <c r="B16" s="12" t="s">
        <v>23</v>
      </c>
      <c r="C16" s="38">
        <v>44447.609931438601</v>
      </c>
      <c r="D16" s="38">
        <v>49508.506895256898</v>
      </c>
      <c r="E16" s="49">
        <f t="shared" si="7"/>
        <v>-5060.8969638182971</v>
      </c>
      <c r="F16" s="28">
        <v>9084.8484476510403</v>
      </c>
      <c r="G16" s="28">
        <v>14596.631583288399</v>
      </c>
      <c r="H16" s="39">
        <f t="shared" si="0"/>
        <v>-5511.783135637359</v>
      </c>
      <c r="I16" s="29">
        <f t="shared" si="1"/>
        <v>53532.458379089643</v>
      </c>
      <c r="J16" s="29">
        <f t="shared" si="2"/>
        <v>64105.138478545297</v>
      </c>
      <c r="K16" s="30">
        <f t="shared" si="3"/>
        <v>-10572.680099455654</v>
      </c>
      <c r="L16" s="29">
        <f t="shared" si="4"/>
        <v>117637.59685763494</v>
      </c>
      <c r="M16" s="26">
        <f t="shared" si="5"/>
        <v>23681.480030939441</v>
      </c>
      <c r="N16" s="15">
        <f t="shared" si="6"/>
        <v>0.20130877086514082</v>
      </c>
    </row>
    <row r="17" spans="1:14">
      <c r="A17" s="12" t="s">
        <v>24</v>
      </c>
      <c r="B17" s="12" t="s">
        <v>25</v>
      </c>
      <c r="C17" s="38">
        <v>3046.1273025917299</v>
      </c>
      <c r="D17" s="38">
        <v>2540.7253895077201</v>
      </c>
      <c r="E17" s="49">
        <f t="shared" si="7"/>
        <v>505.40191308400972</v>
      </c>
      <c r="F17" s="28">
        <v>690.51486278111895</v>
      </c>
      <c r="G17" s="28">
        <v>888.69297734824295</v>
      </c>
      <c r="H17" s="39">
        <f t="shared" si="0"/>
        <v>-198.178114567124</v>
      </c>
      <c r="I17" s="29">
        <f t="shared" si="1"/>
        <v>3736.6421653728489</v>
      </c>
      <c r="J17" s="29">
        <f t="shared" si="2"/>
        <v>3429.4183668559631</v>
      </c>
      <c r="K17" s="30">
        <f t="shared" si="3"/>
        <v>307.22379851688584</v>
      </c>
      <c r="L17" s="29">
        <f t="shared" si="4"/>
        <v>7166.060532228812</v>
      </c>
      <c r="M17" s="26">
        <f t="shared" si="5"/>
        <v>1579.207840129362</v>
      </c>
      <c r="N17" s="15">
        <f t="shared" si="6"/>
        <v>0.22037322082711902</v>
      </c>
    </row>
    <row r="18" spans="1:14">
      <c r="A18" s="12" t="s">
        <v>26</v>
      </c>
      <c r="B18" s="12" t="s">
        <v>27</v>
      </c>
      <c r="C18" s="38">
        <v>13056.351181403999</v>
      </c>
      <c r="D18" s="38">
        <v>14911.071075330899</v>
      </c>
      <c r="E18" s="49">
        <f t="shared" si="7"/>
        <v>-1854.7198939269001</v>
      </c>
      <c r="F18" s="28">
        <v>743.86337794476401</v>
      </c>
      <c r="G18" s="28">
        <v>7313.37404607384</v>
      </c>
      <c r="H18" s="39">
        <f t="shared" si="0"/>
        <v>-6569.5106681290763</v>
      </c>
      <c r="I18" s="29">
        <f t="shared" si="1"/>
        <v>13800.214559348764</v>
      </c>
      <c r="J18" s="29">
        <f t="shared" si="2"/>
        <v>22224.44512140474</v>
      </c>
      <c r="K18" s="30">
        <f t="shared" si="3"/>
        <v>-8424.2305620559764</v>
      </c>
      <c r="L18" s="29">
        <f t="shared" si="4"/>
        <v>36024.659680753502</v>
      </c>
      <c r="M18" s="26">
        <f t="shared" si="5"/>
        <v>8057.2374240186036</v>
      </c>
      <c r="N18" s="15">
        <f t="shared" si="6"/>
        <v>0.22365894627238506</v>
      </c>
    </row>
    <row r="19" spans="1:14">
      <c r="A19" s="12" t="s">
        <v>28</v>
      </c>
      <c r="B19" s="12" t="s">
        <v>29</v>
      </c>
      <c r="C19" s="38">
        <v>228564.16613448801</v>
      </c>
      <c r="D19" s="38">
        <v>249151.88282292601</v>
      </c>
      <c r="E19" s="49">
        <f t="shared" si="7"/>
        <v>-20587.716688437999</v>
      </c>
      <c r="F19" s="28">
        <v>26664.026994398198</v>
      </c>
      <c r="G19" s="28">
        <v>1591.8511261400899</v>
      </c>
      <c r="H19" s="39">
        <f t="shared" si="0"/>
        <v>25072.175868258109</v>
      </c>
      <c r="I19" s="29">
        <f t="shared" si="1"/>
        <v>255228.19312888623</v>
      </c>
      <c r="J19" s="29">
        <f t="shared" si="2"/>
        <v>250743.73394906611</v>
      </c>
      <c r="K19" s="30">
        <f t="shared" si="3"/>
        <v>4484.4591798201145</v>
      </c>
      <c r="L19" s="29">
        <f t="shared" si="4"/>
        <v>505971.92707795231</v>
      </c>
      <c r="M19" s="26">
        <f t="shared" si="5"/>
        <v>28255.878120538287</v>
      </c>
      <c r="N19" s="15">
        <f t="shared" si="6"/>
        <v>5.5844754636327994E-2</v>
      </c>
    </row>
    <row r="20" spans="1:14">
      <c r="A20" s="12" t="s">
        <v>30</v>
      </c>
      <c r="B20" s="12" t="s">
        <v>31</v>
      </c>
      <c r="C20" s="38">
        <v>131305.38826688801</v>
      </c>
      <c r="D20" s="38">
        <v>109247.423038029</v>
      </c>
      <c r="E20" s="49">
        <f t="shared" si="7"/>
        <v>22057.965228859015</v>
      </c>
      <c r="H20" s="39">
        <f t="shared" si="0"/>
        <v>0</v>
      </c>
      <c r="I20" s="29">
        <f t="shared" si="1"/>
        <v>131305.38826688801</v>
      </c>
      <c r="J20" s="29">
        <f t="shared" si="2"/>
        <v>109247.423038029</v>
      </c>
      <c r="K20" s="30">
        <f t="shared" si="3"/>
        <v>22057.965228859015</v>
      </c>
      <c r="L20" s="29">
        <f t="shared" si="4"/>
        <v>240552.81130491701</v>
      </c>
      <c r="M20" s="26">
        <f t="shared" si="5"/>
        <v>0</v>
      </c>
      <c r="N20" s="15">
        <f t="shared" si="6"/>
        <v>0</v>
      </c>
    </row>
    <row r="21" spans="1:14">
      <c r="A21" s="12" t="s">
        <v>32</v>
      </c>
      <c r="B21" s="12" t="s">
        <v>33</v>
      </c>
      <c r="C21" s="38">
        <v>6812.7494838495104</v>
      </c>
      <c r="D21" s="38">
        <v>11450.7054906065</v>
      </c>
      <c r="E21" s="49">
        <f t="shared" si="7"/>
        <v>-4637.9560067569901</v>
      </c>
      <c r="H21" s="39">
        <f t="shared" si="0"/>
        <v>0</v>
      </c>
      <c r="I21" s="29">
        <f t="shared" si="1"/>
        <v>6812.7494838495104</v>
      </c>
      <c r="J21" s="29">
        <f t="shared" si="2"/>
        <v>11450.7054906065</v>
      </c>
      <c r="K21" s="30">
        <f t="shared" si="3"/>
        <v>-4637.9560067569901</v>
      </c>
      <c r="L21" s="29">
        <f t="shared" si="4"/>
        <v>18263.45497445601</v>
      </c>
      <c r="M21" s="26">
        <f t="shared" si="5"/>
        <v>0</v>
      </c>
      <c r="N21" s="15">
        <f t="shared" si="6"/>
        <v>0</v>
      </c>
    </row>
    <row r="22" spans="1:14">
      <c r="E22" s="49"/>
    </row>
    <row r="23" spans="1:14">
      <c r="A23" s="18" t="s">
        <v>42</v>
      </c>
      <c r="B23" s="18"/>
      <c r="C23" s="40">
        <f>SUM(C7:C21)</f>
        <v>2945850.1666955301</v>
      </c>
      <c r="D23" s="40">
        <f t="shared" ref="D23:M23" si="8">SUM(D7:D21)</f>
        <v>3884026.7241038582</v>
      </c>
      <c r="E23" s="50">
        <f t="shared" si="7"/>
        <v>-938176.55740832817</v>
      </c>
      <c r="F23" s="40">
        <f t="shared" si="8"/>
        <v>326438.934989887</v>
      </c>
      <c r="G23" s="40">
        <f t="shared" si="8"/>
        <v>558310.72212493618</v>
      </c>
      <c r="H23" s="31">
        <f t="shared" si="8"/>
        <v>-231871.78713504909</v>
      </c>
      <c r="I23" s="40">
        <f t="shared" si="8"/>
        <v>3272289.1016854169</v>
      </c>
      <c r="J23" s="40">
        <f t="shared" si="8"/>
        <v>4442337.4462287948</v>
      </c>
      <c r="K23" s="40">
        <f t="shared" si="8"/>
        <v>-1170048.3445433776</v>
      </c>
      <c r="L23" s="40">
        <f t="shared" si="8"/>
        <v>7714626.5479142116</v>
      </c>
      <c r="M23" s="31">
        <f t="shared" si="8"/>
        <v>884749.65711482335</v>
      </c>
      <c r="N23" s="19">
        <f>M23/L23</f>
        <v>0.11468470335145793</v>
      </c>
    </row>
  </sheetData>
  <autoFilter ref="A6:N21">
    <filterColumn colId="4"/>
    <sortState ref="A7:N21">
      <sortCondition ref="A6:A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14" style="3" customWidth="1"/>
    <col min="2" max="2" width="41.140625" style="17" customWidth="1"/>
    <col min="3" max="3" width="18.85546875" style="29" customWidth="1"/>
    <col min="4" max="4" width="18.7109375" style="29" customWidth="1"/>
    <col min="5" max="5" width="21.5703125" style="14" customWidth="1"/>
  </cols>
  <sheetData>
    <row r="1" spans="1:5">
      <c r="A1" s="17" t="s">
        <v>55</v>
      </c>
    </row>
    <row r="2" spans="1:5">
      <c r="A2" s="17" t="s">
        <v>56</v>
      </c>
    </row>
    <row r="3" spans="1:5">
      <c r="A3" s="17" t="s">
        <v>45</v>
      </c>
    </row>
    <row r="6" spans="1:5">
      <c r="A6" s="1" t="s">
        <v>0</v>
      </c>
      <c r="B6" s="8" t="s">
        <v>1</v>
      </c>
      <c r="C6" s="34" t="s">
        <v>58</v>
      </c>
      <c r="D6" s="36" t="s">
        <v>59</v>
      </c>
      <c r="E6" s="23" t="s">
        <v>44</v>
      </c>
    </row>
    <row r="7" spans="1:5">
      <c r="A7" s="4" t="s">
        <v>4</v>
      </c>
      <c r="B7" s="21" t="s">
        <v>5</v>
      </c>
      <c r="C7" s="29">
        <v>1284072.1218324427</v>
      </c>
      <c r="D7" s="29">
        <v>1286797.720587678</v>
      </c>
      <c r="E7" s="14">
        <f t="shared" ref="E7:E21" si="0">C7/D7</f>
        <v>0.9978818747409729</v>
      </c>
    </row>
    <row r="8" spans="1:5">
      <c r="A8" s="2" t="s">
        <v>6</v>
      </c>
      <c r="B8" s="22" t="s">
        <v>7</v>
      </c>
      <c r="C8" s="29">
        <v>52368.361322664452</v>
      </c>
      <c r="D8" s="29">
        <v>865416.2875120684</v>
      </c>
      <c r="E8" s="14">
        <f t="shared" si="0"/>
        <v>6.0512336176633569E-2</v>
      </c>
    </row>
    <row r="9" spans="1:5">
      <c r="A9" s="2" t="s">
        <v>8</v>
      </c>
      <c r="B9" s="22" t="s">
        <v>9</v>
      </c>
      <c r="C9" s="29">
        <v>1088743.8832037197</v>
      </c>
      <c r="D9" s="29">
        <v>2336644.0640153838</v>
      </c>
      <c r="E9" s="14">
        <f t="shared" si="0"/>
        <v>0.46594340146645108</v>
      </c>
    </row>
    <row r="10" spans="1:5">
      <c r="A10" s="2" t="s">
        <v>10</v>
      </c>
      <c r="B10" s="22" t="s">
        <v>11</v>
      </c>
      <c r="C10" s="29">
        <v>2072657.9711151251</v>
      </c>
      <c r="D10" s="29">
        <v>729131.26171272667</v>
      </c>
      <c r="E10" s="14">
        <f t="shared" si="0"/>
        <v>2.8426403858291018</v>
      </c>
    </row>
    <row r="11" spans="1:5">
      <c r="A11" s="2" t="s">
        <v>12</v>
      </c>
      <c r="B11" s="22" t="s">
        <v>13</v>
      </c>
      <c r="C11" s="29">
        <v>552722.71403537155</v>
      </c>
      <c r="D11" s="29">
        <v>438174.32699498552</v>
      </c>
      <c r="E11" s="14">
        <f t="shared" si="0"/>
        <v>1.2614219500853983</v>
      </c>
    </row>
    <row r="12" spans="1:5">
      <c r="A12" s="2" t="s">
        <v>14</v>
      </c>
      <c r="B12" s="22" t="s">
        <v>15</v>
      </c>
      <c r="C12" s="29">
        <v>614351.45426488505</v>
      </c>
      <c r="D12" s="29">
        <v>46086.585850346542</v>
      </c>
      <c r="E12" s="14">
        <f t="shared" si="0"/>
        <v>13.330374618328676</v>
      </c>
    </row>
    <row r="13" spans="1:5">
      <c r="A13" s="2" t="s">
        <v>16</v>
      </c>
      <c r="B13" s="22" t="s">
        <v>17</v>
      </c>
      <c r="C13" s="29">
        <v>601766.03858665307</v>
      </c>
      <c r="D13" s="29">
        <v>754372.78687823669</v>
      </c>
      <c r="E13" s="14">
        <f t="shared" si="0"/>
        <v>0.79770379983733974</v>
      </c>
    </row>
    <row r="14" spans="1:5">
      <c r="A14" s="2" t="s">
        <v>18</v>
      </c>
      <c r="B14" s="22" t="s">
        <v>19</v>
      </c>
      <c r="C14" s="29">
        <v>1837495.0893815989</v>
      </c>
      <c r="D14" s="29">
        <v>270808.9582764571</v>
      </c>
      <c r="E14" s="14">
        <f t="shared" si="0"/>
        <v>6.7852079232393043</v>
      </c>
    </row>
    <row r="15" spans="1:5">
      <c r="A15" s="2" t="s">
        <v>20</v>
      </c>
      <c r="B15" s="22" t="s">
        <v>21</v>
      </c>
      <c r="C15" s="29">
        <v>1419422.575220447</v>
      </c>
      <c r="D15" s="29">
        <v>61578.045658386662</v>
      </c>
      <c r="E15" s="14">
        <f t="shared" si="0"/>
        <v>23.050789612500928</v>
      </c>
    </row>
    <row r="16" spans="1:5">
      <c r="A16" s="2" t="s">
        <v>22</v>
      </c>
      <c r="B16" s="22" t="s">
        <v>23</v>
      </c>
      <c r="C16" s="29">
        <v>1078249.4941932231</v>
      </c>
      <c r="D16" s="29">
        <v>117637.59685763494</v>
      </c>
      <c r="E16" s="14">
        <f t="shared" si="0"/>
        <v>9.1658578804369917</v>
      </c>
    </row>
    <row r="17" spans="1:5">
      <c r="A17" s="2" t="s">
        <v>24</v>
      </c>
      <c r="B17" s="22" t="s">
        <v>25</v>
      </c>
      <c r="C17" s="29">
        <v>414771.74604890763</v>
      </c>
      <c r="D17" s="29">
        <v>7166.060532228812</v>
      </c>
      <c r="E17" s="14">
        <f t="shared" si="0"/>
        <v>57.880022668452668</v>
      </c>
    </row>
    <row r="18" spans="1:5">
      <c r="A18" s="2" t="s">
        <v>26</v>
      </c>
      <c r="B18" s="22" t="s">
        <v>27</v>
      </c>
      <c r="C18" s="29">
        <v>180146.13815156271</v>
      </c>
      <c r="D18" s="29">
        <v>36024.659680753502</v>
      </c>
      <c r="E18" s="14">
        <f t="shared" si="0"/>
        <v>5.0006340031522187</v>
      </c>
    </row>
    <row r="19" spans="1:5">
      <c r="A19" s="2" t="s">
        <v>28</v>
      </c>
      <c r="B19" s="22" t="s">
        <v>29</v>
      </c>
      <c r="C19" s="29">
        <v>59902.302286671169</v>
      </c>
      <c r="D19" s="29">
        <v>505971.92707795231</v>
      </c>
      <c r="E19" s="14">
        <f t="shared" si="0"/>
        <v>0.11839056493235513</v>
      </c>
    </row>
    <row r="20" spans="1:5">
      <c r="A20" s="2" t="s">
        <v>30</v>
      </c>
      <c r="B20" s="22" t="s">
        <v>31</v>
      </c>
      <c r="C20" s="29">
        <v>925133.073616824</v>
      </c>
      <c r="D20" s="29">
        <v>240552.81130491701</v>
      </c>
      <c r="E20" s="14">
        <f t="shared" si="0"/>
        <v>3.8458626552659783</v>
      </c>
    </row>
    <row r="21" spans="1:5">
      <c r="A21" s="2" t="s">
        <v>32</v>
      </c>
      <c r="B21" s="22" t="s">
        <v>33</v>
      </c>
      <c r="C21" s="29">
        <v>22580.468050869989</v>
      </c>
      <c r="D21" s="29">
        <v>18263.45497445601</v>
      </c>
      <c r="E21" s="14">
        <f t="shared" si="0"/>
        <v>1.2363743926027098</v>
      </c>
    </row>
    <row r="23" spans="1:5" s="7" customFormat="1">
      <c r="A23" s="20" t="s">
        <v>42</v>
      </c>
      <c r="B23" s="18"/>
      <c r="C23" s="40">
        <v>12204484.015700918</v>
      </c>
      <c r="D23" s="40">
        <v>7714665.9718308542</v>
      </c>
      <c r="E23" s="24">
        <f t="shared" ref="E23" si="1">C23/D23</f>
        <v>1.5819847625631591</v>
      </c>
    </row>
  </sheetData>
  <autoFilter ref="A6:E21">
    <sortState ref="A7:L21">
      <sortCondition ref="A6:A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14" style="17" customWidth="1"/>
    <col min="2" max="2" width="41.140625" style="17" customWidth="1"/>
    <col min="3" max="4" width="14" style="16" customWidth="1"/>
    <col min="5" max="5" width="18.42578125" style="16" customWidth="1"/>
    <col min="6" max="6" width="14" style="16" customWidth="1"/>
    <col min="7" max="7" width="18.7109375" style="14" customWidth="1"/>
    <col min="8" max="8" width="16.5703125" style="14" customWidth="1"/>
    <col min="9" max="9" width="16.85546875" style="14" customWidth="1"/>
    <col min="10" max="10" width="17.140625" style="29" customWidth="1"/>
    <col min="11" max="11" width="19.85546875" style="14" customWidth="1"/>
  </cols>
  <sheetData>
    <row r="1" spans="1:11">
      <c r="A1" s="17" t="s">
        <v>55</v>
      </c>
    </row>
    <row r="2" spans="1:11">
      <c r="A2" s="17" t="s">
        <v>56</v>
      </c>
    </row>
    <row r="3" spans="1:11">
      <c r="A3" s="17" t="s">
        <v>45</v>
      </c>
    </row>
    <row r="6" spans="1:11">
      <c r="A6" s="8" t="s">
        <v>0</v>
      </c>
      <c r="B6" s="8" t="s">
        <v>1</v>
      </c>
      <c r="C6" s="9" t="s">
        <v>46</v>
      </c>
      <c r="D6" s="9" t="s">
        <v>53</v>
      </c>
      <c r="E6" s="9" t="s">
        <v>48</v>
      </c>
      <c r="F6" s="9" t="s">
        <v>47</v>
      </c>
      <c r="G6" s="10" t="s">
        <v>54</v>
      </c>
      <c r="H6" s="10" t="s">
        <v>49</v>
      </c>
      <c r="I6" s="10" t="s">
        <v>50</v>
      </c>
      <c r="J6" s="36" t="s">
        <v>51</v>
      </c>
      <c r="K6" s="10" t="s">
        <v>52</v>
      </c>
    </row>
    <row r="7" spans="1:11">
      <c r="A7" s="21" t="s">
        <v>4</v>
      </c>
      <c r="B7" s="21" t="s">
        <v>5</v>
      </c>
      <c r="C7" s="28">
        <v>36489.818164350298</v>
      </c>
      <c r="D7" s="28">
        <v>46579.507526599598</v>
      </c>
      <c r="E7" s="13">
        <f>C7/D7</f>
        <v>0.78338780510962891</v>
      </c>
      <c r="F7" s="28">
        <v>58497.917851732302</v>
      </c>
      <c r="G7" s="28">
        <v>41009.9513166494</v>
      </c>
      <c r="H7" s="14">
        <f>F7/G7</f>
        <v>1.4264322676233723</v>
      </c>
      <c r="I7" s="43">
        <f>C7+F7</f>
        <v>94987.736016082607</v>
      </c>
      <c r="J7" s="29">
        <f>D7+G7</f>
        <v>87589.458843248998</v>
      </c>
      <c r="K7" s="14">
        <f>I7/J7</f>
        <v>1.084465382827329</v>
      </c>
    </row>
    <row r="8" spans="1:11">
      <c r="A8" s="22" t="s">
        <v>6</v>
      </c>
      <c r="B8" s="22" t="s">
        <v>7</v>
      </c>
      <c r="C8" s="28">
        <v>2354.7576513542799</v>
      </c>
      <c r="D8" s="28">
        <v>10631.3851340979</v>
      </c>
      <c r="E8" s="13">
        <f t="shared" ref="E8:E19" si="0">C8/D8</f>
        <v>0.2214911435953813</v>
      </c>
      <c r="F8" s="28">
        <v>2902.2238949750699</v>
      </c>
      <c r="G8" s="28">
        <v>42208.834357458501</v>
      </c>
      <c r="H8" s="14">
        <f t="shared" ref="H8:H19" si="1">F8/G8</f>
        <v>6.8758683795830361E-2</v>
      </c>
      <c r="I8" s="43">
        <f t="shared" ref="I8:I19" si="2">C8+F8</f>
        <v>5256.9815463293498</v>
      </c>
      <c r="J8" s="29">
        <f t="shared" ref="J8:J19" si="3">D8+G8</f>
        <v>52840.219491556403</v>
      </c>
      <c r="K8" s="14">
        <f t="shared" ref="K8:K19" si="4">I8/J8</f>
        <v>9.9488260966996714E-2</v>
      </c>
    </row>
    <row r="9" spans="1:11">
      <c r="A9" s="22" t="s">
        <v>8</v>
      </c>
      <c r="B9" s="22" t="s">
        <v>9</v>
      </c>
      <c r="C9" s="28">
        <v>56161.359638977898</v>
      </c>
      <c r="D9" s="28">
        <v>128781.587925256</v>
      </c>
      <c r="E9" s="13">
        <f t="shared" si="0"/>
        <v>0.43609774148439284</v>
      </c>
      <c r="F9" s="28">
        <v>147211.469544336</v>
      </c>
      <c r="G9" s="28">
        <v>298043.70522817801</v>
      </c>
      <c r="H9" s="14">
        <f t="shared" si="1"/>
        <v>0.49392577988397035</v>
      </c>
      <c r="I9" s="43">
        <f t="shared" si="2"/>
        <v>203372.82918331388</v>
      </c>
      <c r="J9" s="29">
        <f t="shared" si="3"/>
        <v>426825.293153434</v>
      </c>
      <c r="K9" s="14">
        <f t="shared" si="4"/>
        <v>0.47647792304146785</v>
      </c>
    </row>
    <row r="10" spans="1:11">
      <c r="A10" s="22" t="s">
        <v>10</v>
      </c>
      <c r="B10" s="22" t="s">
        <v>11</v>
      </c>
      <c r="C10" s="28">
        <v>121394.2630085</v>
      </c>
      <c r="D10" s="28">
        <v>52279.776005469503</v>
      </c>
      <c r="E10" s="13">
        <f t="shared" si="0"/>
        <v>2.3220119190219894</v>
      </c>
      <c r="F10" s="28">
        <v>128813.642453587</v>
      </c>
      <c r="G10" s="28">
        <v>48661.2364116381</v>
      </c>
      <c r="H10" s="14">
        <f t="shared" si="1"/>
        <v>2.6471510375099965</v>
      </c>
      <c r="I10" s="43">
        <f t="shared" si="2"/>
        <v>250207.90546208702</v>
      </c>
      <c r="J10" s="29">
        <f t="shared" si="3"/>
        <v>100941.0124171076</v>
      </c>
      <c r="K10" s="14">
        <f t="shared" si="4"/>
        <v>2.4787536747519434</v>
      </c>
    </row>
    <row r="11" spans="1:11">
      <c r="A11" s="22" t="s">
        <v>12</v>
      </c>
      <c r="B11" s="22" t="s">
        <v>13</v>
      </c>
      <c r="C11" s="28">
        <v>17191.279071458699</v>
      </c>
      <c r="D11" s="28">
        <v>17449.641983109701</v>
      </c>
      <c r="E11" s="13">
        <f t="shared" si="0"/>
        <v>0.98519379870938995</v>
      </c>
      <c r="F11" s="28">
        <v>24873.504104872802</v>
      </c>
      <c r="G11" s="28">
        <v>24008.5883115918</v>
      </c>
      <c r="H11" s="14">
        <f t="shared" si="1"/>
        <v>1.0360252665444476</v>
      </c>
      <c r="I11" s="43">
        <f t="shared" si="2"/>
        <v>42064.783176331504</v>
      </c>
      <c r="J11" s="29">
        <f t="shared" si="3"/>
        <v>41458.230294701498</v>
      </c>
      <c r="K11" s="14">
        <f t="shared" si="4"/>
        <v>1.0146304576273129</v>
      </c>
    </row>
    <row r="12" spans="1:11">
      <c r="A12" s="22" t="s">
        <v>14</v>
      </c>
      <c r="B12" s="22" t="s">
        <v>15</v>
      </c>
      <c r="C12" s="28">
        <v>9801.6072217874698</v>
      </c>
      <c r="D12" s="28">
        <v>1641.4796980656599</v>
      </c>
      <c r="E12" s="13">
        <f t="shared" si="0"/>
        <v>5.9712022228101906</v>
      </c>
      <c r="F12" s="28">
        <v>91813.055474785593</v>
      </c>
      <c r="G12" s="28">
        <v>9503.0489891529796</v>
      </c>
      <c r="H12" s="14">
        <f t="shared" si="1"/>
        <v>9.6614313553032645</v>
      </c>
      <c r="I12" s="43">
        <f t="shared" si="2"/>
        <v>101614.66269657307</v>
      </c>
      <c r="J12" s="29">
        <f t="shared" si="3"/>
        <v>11144.528687218639</v>
      </c>
      <c r="K12" s="14">
        <f t="shared" si="4"/>
        <v>9.117896821703388</v>
      </c>
    </row>
    <row r="13" spans="1:11">
      <c r="A13" s="22" t="s">
        <v>16</v>
      </c>
      <c r="B13" s="22" t="s">
        <v>17</v>
      </c>
      <c r="C13" s="28">
        <v>22171.6137752207</v>
      </c>
      <c r="D13" s="28">
        <v>13843.971482136199</v>
      </c>
      <c r="E13" s="13">
        <f t="shared" si="0"/>
        <v>1.60153564342647</v>
      </c>
      <c r="F13" s="28">
        <v>39333.2433298424</v>
      </c>
      <c r="G13" s="28">
        <v>37728.983463912497</v>
      </c>
      <c r="H13" s="14">
        <f t="shared" si="1"/>
        <v>1.0425206225729449</v>
      </c>
      <c r="I13" s="43">
        <f t="shared" si="2"/>
        <v>61504.8571050631</v>
      </c>
      <c r="J13" s="29">
        <f t="shared" si="3"/>
        <v>51572.954946048696</v>
      </c>
      <c r="K13" s="14">
        <f t="shared" si="4"/>
        <v>1.1925796605876924</v>
      </c>
    </row>
    <row r="14" spans="1:11">
      <c r="A14" s="22" t="s">
        <v>18</v>
      </c>
      <c r="B14" s="22" t="s">
        <v>19</v>
      </c>
      <c r="C14" s="28">
        <v>167739.20626509099</v>
      </c>
      <c r="D14" s="28">
        <v>11075.0461854488</v>
      </c>
      <c r="E14" s="13">
        <f t="shared" si="0"/>
        <v>15.145689097484663</v>
      </c>
      <c r="F14" s="28">
        <v>227898.76694805699</v>
      </c>
      <c r="G14" s="28">
        <v>23212.821514486299</v>
      </c>
      <c r="H14" s="14">
        <f t="shared" si="1"/>
        <v>9.817796893231332</v>
      </c>
      <c r="I14" s="43">
        <f t="shared" si="2"/>
        <v>395637.97321314795</v>
      </c>
      <c r="J14" s="29">
        <f t="shared" si="3"/>
        <v>34287.867699935101</v>
      </c>
      <c r="K14" s="14">
        <f t="shared" si="4"/>
        <v>11.538716162682137</v>
      </c>
    </row>
    <row r="15" spans="1:11">
      <c r="A15" s="22" t="s">
        <v>20</v>
      </c>
      <c r="B15" s="22" t="s">
        <v>21</v>
      </c>
      <c r="C15" s="28">
        <v>135156.32756161</v>
      </c>
      <c r="D15" s="28">
        <v>6973.2853669285696</v>
      </c>
      <c r="E15" s="13">
        <f t="shared" si="0"/>
        <v>19.382015857633046</v>
      </c>
      <c r="F15" s="28">
        <v>224230.05228727599</v>
      </c>
      <c r="G15" s="28">
        <v>9543.0027990179897</v>
      </c>
      <c r="H15" s="14">
        <f t="shared" si="1"/>
        <v>23.496802527434038</v>
      </c>
      <c r="I15" s="43">
        <f t="shared" si="2"/>
        <v>359386.37984888599</v>
      </c>
      <c r="J15" s="29">
        <f t="shared" si="3"/>
        <v>16516.28816594656</v>
      </c>
      <c r="K15" s="14">
        <f t="shared" si="4"/>
        <v>21.7595125634749</v>
      </c>
    </row>
    <row r="16" spans="1:11">
      <c r="A16" s="22" t="s">
        <v>22</v>
      </c>
      <c r="B16" s="22" t="s">
        <v>23</v>
      </c>
      <c r="C16" s="28">
        <v>116600.432379398</v>
      </c>
      <c r="D16" s="28">
        <v>9084.8484476510403</v>
      </c>
      <c r="E16" s="13">
        <f t="shared" si="0"/>
        <v>12.834604016927324</v>
      </c>
      <c r="F16" s="28">
        <v>127619.146014229</v>
      </c>
      <c r="G16" s="28">
        <v>14596.631583288399</v>
      </c>
      <c r="H16" s="14">
        <f t="shared" si="1"/>
        <v>8.743054538715592</v>
      </c>
      <c r="I16" s="43">
        <f t="shared" si="2"/>
        <v>244219.57839362702</v>
      </c>
      <c r="J16" s="29">
        <f t="shared" si="3"/>
        <v>23681.480030939441</v>
      </c>
      <c r="K16" s="14">
        <f t="shared" si="4"/>
        <v>10.312682234157595</v>
      </c>
    </row>
    <row r="17" spans="1:11">
      <c r="A17" s="22" t="s">
        <v>24</v>
      </c>
      <c r="B17" s="22" t="s">
        <v>25</v>
      </c>
      <c r="C17" s="28">
        <v>57850.800780292397</v>
      </c>
      <c r="D17" s="28">
        <v>690.51486278111895</v>
      </c>
      <c r="E17" s="13">
        <f t="shared" si="0"/>
        <v>83.77922605067819</v>
      </c>
      <c r="F17" s="28">
        <v>43722.819692028199</v>
      </c>
      <c r="G17" s="28">
        <v>888.69297734824295</v>
      </c>
      <c r="H17" s="14">
        <f t="shared" si="1"/>
        <v>49.199015640353132</v>
      </c>
      <c r="I17" s="43">
        <f t="shared" si="2"/>
        <v>101573.62047232059</v>
      </c>
      <c r="J17" s="29">
        <f t="shared" si="3"/>
        <v>1579.207840129362</v>
      </c>
      <c r="K17" s="14">
        <f t="shared" si="4"/>
        <v>64.319349164325388</v>
      </c>
    </row>
    <row r="18" spans="1:11">
      <c r="A18" s="22" t="s">
        <v>26</v>
      </c>
      <c r="B18" s="22" t="s">
        <v>27</v>
      </c>
      <c r="C18" s="28">
        <v>4388.1600355164001</v>
      </c>
      <c r="D18" s="28">
        <v>743.86337794476401</v>
      </c>
      <c r="E18" s="13">
        <f t="shared" si="0"/>
        <v>5.8991478349701003</v>
      </c>
      <c r="F18" s="28">
        <v>24763.609822715502</v>
      </c>
      <c r="G18" s="28">
        <v>7313.37404607384</v>
      </c>
      <c r="H18" s="14">
        <f t="shared" si="1"/>
        <v>3.3860718276825676</v>
      </c>
      <c r="I18" s="43">
        <f t="shared" si="2"/>
        <v>29151.769858231903</v>
      </c>
      <c r="J18" s="29">
        <f t="shared" si="3"/>
        <v>8057.2374240186036</v>
      </c>
      <c r="K18" s="14">
        <f t="shared" si="4"/>
        <v>3.6180849991252031</v>
      </c>
    </row>
    <row r="19" spans="1:11">
      <c r="A19" s="22" t="s">
        <v>28</v>
      </c>
      <c r="B19" s="22" t="s">
        <v>29</v>
      </c>
      <c r="C19" s="28">
        <v>10049.834009751499</v>
      </c>
      <c r="D19" s="28">
        <v>26664.026994398198</v>
      </c>
      <c r="E19" s="13">
        <f t="shared" si="0"/>
        <v>0.37690608443589008</v>
      </c>
      <c r="F19" s="28">
        <v>1060.7127329668699</v>
      </c>
      <c r="G19" s="28">
        <v>1591.8511261400899</v>
      </c>
      <c r="H19" s="14">
        <f t="shared" si="1"/>
        <v>0.66633915417635758</v>
      </c>
      <c r="I19" s="43">
        <f t="shared" si="2"/>
        <v>11110.546742718368</v>
      </c>
      <c r="J19" s="29">
        <f t="shared" si="3"/>
        <v>28255.878120538287</v>
      </c>
      <c r="K19" s="14">
        <f t="shared" si="4"/>
        <v>0.39321187242248434</v>
      </c>
    </row>
    <row r="20" spans="1:11">
      <c r="A20" s="22" t="s">
        <v>30</v>
      </c>
      <c r="B20" s="22" t="s">
        <v>31</v>
      </c>
      <c r="I20" s="43"/>
    </row>
    <row r="21" spans="1:11">
      <c r="A21" s="22" t="s">
        <v>32</v>
      </c>
      <c r="B21" s="22" t="s">
        <v>33</v>
      </c>
      <c r="I21" s="43"/>
    </row>
    <row r="23" spans="1:11" s="52" customFormat="1">
      <c r="A23" s="51" t="s">
        <v>42</v>
      </c>
      <c r="B23" s="40"/>
      <c r="C23" s="40">
        <f t="shared" ref="C23:D23" si="5">SUM(C7:C21)</f>
        <v>757349.45956330863</v>
      </c>
      <c r="D23" s="40">
        <f t="shared" si="5"/>
        <v>326438.934989887</v>
      </c>
      <c r="E23" s="40">
        <f>C23/D23</f>
        <v>2.3200340963824404</v>
      </c>
      <c r="F23" s="40">
        <f>SUM(F7:F19)</f>
        <v>1142740.1641514036</v>
      </c>
      <c r="G23" s="40">
        <f>SUM(G7:G19)</f>
        <v>558310.72212493618</v>
      </c>
      <c r="H23" s="44">
        <f>F23/G23</f>
        <v>2.0467816913888437</v>
      </c>
      <c r="I23" s="44">
        <f>SUM(I7:I21)</f>
        <v>1900089.6237147124</v>
      </c>
      <c r="J23" s="44">
        <f>SUM(J7:J21)</f>
        <v>884749.65711482335</v>
      </c>
      <c r="K23" s="44">
        <f>I23/J23</f>
        <v>2.1476014242389447</v>
      </c>
    </row>
  </sheetData>
  <autoFilter ref="A6:K21">
    <sortState ref="A7:L21">
      <sortCondition ref="A6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</vt:lpstr>
      <vt:lpstr>Tonnage</vt:lpstr>
      <vt:lpstr>Value_Ton</vt:lpstr>
      <vt:lpstr>Intl_Val_Ton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Kane</dc:creator>
  <cp:lastModifiedBy>jkane</cp:lastModifiedBy>
  <dcterms:created xsi:type="dcterms:W3CDTF">2013-03-19T18:28:25Z</dcterms:created>
  <dcterms:modified xsi:type="dcterms:W3CDTF">2013-07-19T16:03:20Z</dcterms:modified>
</cp:coreProperties>
</file>