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1" l="1"/>
  <c r="E9" i="1"/>
  <c r="E10" i="1"/>
  <c r="B28" i="1"/>
  <c r="B20" i="1"/>
  <c r="B25" i="1"/>
  <c r="B22" i="1"/>
  <c r="B23" i="1"/>
  <c r="B21" i="1"/>
  <c r="E11" i="1" l="1"/>
  <c r="B6" i="1"/>
  <c r="B4" i="1"/>
  <c r="B2" i="1"/>
</calcChain>
</file>

<file path=xl/sharedStrings.xml><?xml version="1.0" encoding="utf-8"?>
<sst xmlns="http://schemas.openxmlformats.org/spreadsheetml/2006/main" count="57" uniqueCount="33">
  <si>
    <t>mm</t>
  </si>
  <si>
    <t>inner radius</t>
  </si>
  <si>
    <t>inner diameter</t>
  </si>
  <si>
    <t>outer diameter</t>
  </si>
  <si>
    <t>outer radius</t>
  </si>
  <si>
    <t>backlate diameter</t>
  </si>
  <si>
    <t>backplate radius</t>
  </si>
  <si>
    <t>backplate thickness</t>
  </si>
  <si>
    <t>metal</t>
  </si>
  <si>
    <t>copper gasket thickness</t>
  </si>
  <si>
    <t>copper gasket inner diameter</t>
  </si>
  <si>
    <t>copper gasket outer diameter</t>
  </si>
  <si>
    <t>metal washer inner diameter</t>
  </si>
  <si>
    <t>metal washer thickness</t>
  </si>
  <si>
    <t>metal washer outer diameter</t>
  </si>
  <si>
    <t>steel spacer thickness</t>
  </si>
  <si>
    <t>steel spacer inner diameter</t>
  </si>
  <si>
    <t>steel spacer outer diameter</t>
  </si>
  <si>
    <t>mm^2</t>
  </si>
  <si>
    <t>epsilon</t>
  </si>
  <si>
    <t>F/m</t>
  </si>
  <si>
    <t>F</t>
  </si>
  <si>
    <t>condenser radius</t>
  </si>
  <si>
    <t>condenser air-gap</t>
  </si>
  <si>
    <t>condenser area</t>
  </si>
  <si>
    <t>frame capacitor area</t>
  </si>
  <si>
    <t>frame capacitor air-gap</t>
  </si>
  <si>
    <t>condenser capacitance</t>
  </si>
  <si>
    <t>fame capacitance</t>
  </si>
  <si>
    <t>total capacitance</t>
  </si>
  <si>
    <t>s-condenser air-gap</t>
  </si>
  <si>
    <t>s-condenser area</t>
  </si>
  <si>
    <t>s-condenser capacitance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</si>
</sst>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6" workbookViewId="0">
      <selection activeCell="D13" sqref="D13"/>
    </sheetView>
  </sheetViews>
  <sheetFormatPr defaultRowHeight="15" x14ac:dyDescent="0.25"/>
  <cols>
    <col min="1" max="1" width="30.28515625" customWidth="1"/>
    <col min="2" max="2" width="12" bestFit="1" customWidth="1"/>
    <col min="4" max="4" width="25.42578125" customWidth="1"/>
    <col min="5" max="5" width="12" bestFit="1" customWidth="1"/>
  </cols>
  <sheetData>
    <row r="1" spans="1:6" x14ac:dyDescent="0.25">
      <c r="A1" t="s">
        <v>2</v>
      </c>
      <c r="B1">
        <v>75</v>
      </c>
      <c r="C1" t="s">
        <v>0</v>
      </c>
    </row>
    <row r="2" spans="1:6" x14ac:dyDescent="0.25">
      <c r="A2" t="s">
        <v>1</v>
      </c>
      <c r="B2">
        <f>B1/2</f>
        <v>37.5</v>
      </c>
      <c r="C2" t="s">
        <v>0</v>
      </c>
    </row>
    <row r="3" spans="1:6" x14ac:dyDescent="0.25">
      <c r="A3" t="s">
        <v>3</v>
      </c>
      <c r="B3">
        <v>85.6</v>
      </c>
      <c r="C3" t="s">
        <v>0</v>
      </c>
    </row>
    <row r="4" spans="1:6" x14ac:dyDescent="0.25">
      <c r="A4" t="s">
        <v>4</v>
      </c>
      <c r="B4">
        <f>B3/2</f>
        <v>42.8</v>
      </c>
      <c r="C4" t="s">
        <v>0</v>
      </c>
    </row>
    <row r="5" spans="1:6" x14ac:dyDescent="0.25">
      <c r="A5" t="s">
        <v>5</v>
      </c>
      <c r="B5">
        <v>85</v>
      </c>
      <c r="C5" t="s">
        <v>0</v>
      </c>
    </row>
    <row r="6" spans="1:6" x14ac:dyDescent="0.25">
      <c r="A6" t="s">
        <v>6</v>
      </c>
      <c r="B6">
        <f>B5/2</f>
        <v>42.5</v>
      </c>
      <c r="C6" t="s">
        <v>0</v>
      </c>
    </row>
    <row r="7" spans="1:6" x14ac:dyDescent="0.25">
      <c r="A7" t="s">
        <v>7</v>
      </c>
      <c r="B7">
        <v>3.1</v>
      </c>
      <c r="C7" t="s">
        <v>0</v>
      </c>
    </row>
    <row r="9" spans="1:6" x14ac:dyDescent="0.25">
      <c r="A9" t="s">
        <v>8</v>
      </c>
      <c r="D9" t="s">
        <v>27</v>
      </c>
      <c r="E9">
        <f>B23*B22/(B21*10^-3)</f>
        <v>7.2201618357487929E-12</v>
      </c>
      <c r="F9" t="s">
        <v>21</v>
      </c>
    </row>
    <row r="10" spans="1:6" x14ac:dyDescent="0.25">
      <c r="A10" t="s">
        <v>9</v>
      </c>
      <c r="B10">
        <v>1.1499999999999999</v>
      </c>
      <c r="C10" t="s">
        <v>0</v>
      </c>
      <c r="D10" t="s">
        <v>28</v>
      </c>
      <c r="E10">
        <f>B23*B25/(B24*10^-3)</f>
        <v>2.4323589238845142E-10</v>
      </c>
      <c r="F10" t="s">
        <v>21</v>
      </c>
    </row>
    <row r="11" spans="1:6" x14ac:dyDescent="0.25">
      <c r="A11" t="s">
        <v>10</v>
      </c>
      <c r="B11">
        <v>18.739999999999998</v>
      </c>
      <c r="C11" t="s">
        <v>0</v>
      </c>
      <c r="D11" t="s">
        <v>29</v>
      </c>
      <c r="E11">
        <f>E9+E10</f>
        <v>2.5045605422420021E-10</v>
      </c>
      <c r="F11" t="s">
        <v>21</v>
      </c>
    </row>
    <row r="12" spans="1:6" x14ac:dyDescent="0.25">
      <c r="A12" t="s">
        <v>11</v>
      </c>
      <c r="B12">
        <v>23.95</v>
      </c>
      <c r="C12" t="s">
        <v>0</v>
      </c>
    </row>
    <row r="13" spans="1:6" x14ac:dyDescent="0.25">
      <c r="A13" t="s">
        <v>13</v>
      </c>
      <c r="B13">
        <v>1.36</v>
      </c>
      <c r="C13" t="s">
        <v>0</v>
      </c>
      <c r="D13" t="s">
        <v>32</v>
      </c>
      <c r="E13">
        <f>B23*B28/(B27*10^-3)</f>
        <v>3.3887576552930892E-10</v>
      </c>
      <c r="F13" t="s">
        <v>21</v>
      </c>
    </row>
    <row r="14" spans="1:6" x14ac:dyDescent="0.25">
      <c r="A14" t="s">
        <v>12</v>
      </c>
      <c r="B14">
        <v>7.23</v>
      </c>
      <c r="C14" t="s">
        <v>0</v>
      </c>
    </row>
    <row r="15" spans="1:6" x14ac:dyDescent="0.25">
      <c r="A15" t="s">
        <v>14</v>
      </c>
      <c r="B15">
        <v>37.25</v>
      </c>
      <c r="C15" t="s">
        <v>0</v>
      </c>
    </row>
    <row r="16" spans="1:6" x14ac:dyDescent="0.25">
      <c r="A16" t="s">
        <v>15</v>
      </c>
      <c r="B16">
        <v>3.35</v>
      </c>
      <c r="C16" t="s">
        <v>0</v>
      </c>
    </row>
    <row r="17" spans="1:3" x14ac:dyDescent="0.25">
      <c r="A17" t="s">
        <v>16</v>
      </c>
      <c r="B17">
        <v>19.03</v>
      </c>
      <c r="C17" t="s">
        <v>0</v>
      </c>
    </row>
    <row r="18" spans="1:3" x14ac:dyDescent="0.25">
      <c r="A18" t="s">
        <v>17</v>
      </c>
      <c r="B18">
        <v>25.35</v>
      </c>
      <c r="C18" t="s">
        <v>0</v>
      </c>
    </row>
    <row r="20" spans="1:3" x14ac:dyDescent="0.25">
      <c r="A20" t="s">
        <v>22</v>
      </c>
      <c r="B20">
        <f>B11</f>
        <v>18.739999999999998</v>
      </c>
      <c r="C20" t="s">
        <v>0</v>
      </c>
    </row>
    <row r="21" spans="1:3" x14ac:dyDescent="0.25">
      <c r="A21" t="s">
        <v>23</v>
      </c>
      <c r="B21">
        <f>B10</f>
        <v>1.1499999999999999</v>
      </c>
      <c r="C21" t="s">
        <v>0</v>
      </c>
    </row>
    <row r="22" spans="1:3" x14ac:dyDescent="0.25">
      <c r="A22" t="s">
        <v>24</v>
      </c>
      <c r="B22">
        <f>PI()*((B20*10^-3)^2-(B14*10^-3)^2)</f>
        <v>9.3906822556999686E-4</v>
      </c>
      <c r="C22" t="s">
        <v>18</v>
      </c>
    </row>
    <row r="23" spans="1:3" x14ac:dyDescent="0.25">
      <c r="A23" t="s">
        <v>19</v>
      </c>
      <c r="B23">
        <f>1/(36*PI())*10^-9</f>
        <v>8.8419412828830754E-12</v>
      </c>
      <c r="C23" t="s">
        <v>20</v>
      </c>
    </row>
    <row r="24" spans="1:3" x14ac:dyDescent="0.25">
      <c r="A24" t="s">
        <v>26</v>
      </c>
      <c r="B24">
        <v>2.5399999999999999E-2</v>
      </c>
      <c r="C24" t="s">
        <v>0</v>
      </c>
    </row>
    <row r="25" spans="1:3" x14ac:dyDescent="0.25">
      <c r="A25" t="s">
        <v>25</v>
      </c>
      <c r="B25">
        <f>PI()*((B12*10^-3)^2-(B11*10^-3)^2)</f>
        <v>6.9873701588890841E-4</v>
      </c>
      <c r="C25" t="s">
        <v>18</v>
      </c>
    </row>
    <row r="27" spans="1:3" x14ac:dyDescent="0.25">
      <c r="A27" t="s">
        <v>30</v>
      </c>
      <c r="B27">
        <v>2.5399999999999999E-2</v>
      </c>
      <c r="C27" t="s">
        <v>0</v>
      </c>
    </row>
    <row r="28" spans="1:3" x14ac:dyDescent="0.25">
      <c r="A28" t="s">
        <v>31</v>
      </c>
      <c r="B28">
        <f>PI()*((B17*10^-3)^2-(B14*10^-3)^2)</f>
        <v>9.7347903238256231E-4</v>
      </c>
      <c r="C2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2014-05-04T00:00:41Z</dcterms:created>
  <dcterms:modified xsi:type="dcterms:W3CDTF">2014-05-06T04:10:42Z</dcterms:modified>
</cp:coreProperties>
</file>