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ozbek\Desktop\board_games_with_friends\"/>
    </mc:Choice>
  </mc:AlternateContent>
  <xr:revisionPtr revIDLastSave="0" documentId="13_ncr:1_{180E4A60-1B60-4699-A88B-93BB692C78FC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Categories!$A$1:$R$53</definedName>
    <definedName name="_xlnm._FilterDatabase" localSheetId="1" hidden="1">Games!$A$1:$BB$147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2" i="4" l="1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53" i="4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L148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A142" i="1"/>
  <c r="Z142" i="1"/>
  <c r="Y142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AA29" i="1"/>
  <c r="Z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AA9" i="1"/>
  <c r="Z9" i="1"/>
  <c r="AA8" i="1"/>
  <c r="Z8" i="1"/>
  <c r="AA7" i="1"/>
  <c r="Z7" i="1"/>
  <c r="Y7" i="1"/>
  <c r="AA6" i="1"/>
  <c r="Z6" i="1"/>
  <c r="AA5" i="1"/>
  <c r="Z5" i="1"/>
  <c r="Y5" i="1"/>
  <c r="AA4" i="1"/>
  <c r="Z4" i="1"/>
  <c r="Y4" i="1"/>
  <c r="AA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42" i="1"/>
  <c r="L141" i="1"/>
  <c r="L140" i="1"/>
  <c r="L139" i="1"/>
  <c r="L138" i="1"/>
  <c r="L137" i="1"/>
  <c r="L136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K142" i="1"/>
  <c r="AJ142" i="1"/>
  <c r="AH142" i="1"/>
  <c r="AG142" i="1"/>
  <c r="AF142" i="1"/>
  <c r="AE142" i="1"/>
  <c r="AD142" i="1"/>
  <c r="AC142" i="1"/>
  <c r="AB142" i="1"/>
  <c r="X142" i="1"/>
  <c r="W142" i="1"/>
  <c r="V142" i="1"/>
  <c r="U142" i="1"/>
  <c r="T142" i="1"/>
  <c r="P142" i="1"/>
  <c r="O142" i="1"/>
  <c r="N142" i="1"/>
  <c r="M142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K141" i="1"/>
  <c r="AJ141" i="1"/>
  <c r="AH141" i="1"/>
  <c r="AG141" i="1"/>
  <c r="AF141" i="1"/>
  <c r="AE141" i="1"/>
  <c r="AD141" i="1"/>
  <c r="AC141" i="1"/>
  <c r="AB141" i="1"/>
  <c r="X141" i="1"/>
  <c r="W141" i="1"/>
  <c r="V141" i="1"/>
  <c r="U141" i="1"/>
  <c r="T141" i="1"/>
  <c r="P141" i="1"/>
  <c r="O141" i="1"/>
  <c r="N141" i="1"/>
  <c r="M141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K140" i="1"/>
  <c r="AJ140" i="1"/>
  <c r="AH140" i="1"/>
  <c r="AG140" i="1"/>
  <c r="AF140" i="1"/>
  <c r="AE140" i="1"/>
  <c r="AD140" i="1"/>
  <c r="AC140" i="1"/>
  <c r="AB140" i="1"/>
  <c r="X140" i="1"/>
  <c r="W140" i="1"/>
  <c r="V140" i="1"/>
  <c r="U140" i="1"/>
  <c r="T140" i="1"/>
  <c r="P140" i="1"/>
  <c r="O140" i="1"/>
  <c r="N140" i="1"/>
  <c r="M140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K139" i="1"/>
  <c r="AJ139" i="1"/>
  <c r="AH139" i="1"/>
  <c r="AG139" i="1"/>
  <c r="AF139" i="1"/>
  <c r="AE139" i="1"/>
  <c r="AD139" i="1"/>
  <c r="AC139" i="1"/>
  <c r="AB139" i="1"/>
  <c r="X139" i="1"/>
  <c r="W139" i="1"/>
  <c r="V139" i="1"/>
  <c r="U139" i="1"/>
  <c r="T139" i="1"/>
  <c r="P139" i="1"/>
  <c r="O139" i="1"/>
  <c r="N139" i="1"/>
  <c r="M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K138" i="1"/>
  <c r="AJ138" i="1"/>
  <c r="AH138" i="1"/>
  <c r="AG138" i="1"/>
  <c r="AF138" i="1"/>
  <c r="AE138" i="1"/>
  <c r="AD138" i="1"/>
  <c r="AC138" i="1"/>
  <c r="AB138" i="1"/>
  <c r="X138" i="1"/>
  <c r="W138" i="1"/>
  <c r="V138" i="1"/>
  <c r="U138" i="1"/>
  <c r="T138" i="1"/>
  <c r="P138" i="1"/>
  <c r="O138" i="1"/>
  <c r="N138" i="1"/>
  <c r="M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K137" i="1"/>
  <c r="AJ137" i="1"/>
  <c r="AH137" i="1"/>
  <c r="AG137" i="1"/>
  <c r="AF137" i="1"/>
  <c r="AE137" i="1"/>
  <c r="AD137" i="1"/>
  <c r="AC137" i="1"/>
  <c r="AB137" i="1"/>
  <c r="X137" i="1"/>
  <c r="W137" i="1"/>
  <c r="V137" i="1"/>
  <c r="U137" i="1"/>
  <c r="T137" i="1"/>
  <c r="P137" i="1"/>
  <c r="O137" i="1"/>
  <c r="N137" i="1"/>
  <c r="M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K136" i="1"/>
  <c r="AJ136" i="1"/>
  <c r="AH136" i="1"/>
  <c r="AG136" i="1"/>
  <c r="AF136" i="1"/>
  <c r="AE136" i="1"/>
  <c r="AD136" i="1"/>
  <c r="AC136" i="1"/>
  <c r="AB136" i="1"/>
  <c r="X136" i="1"/>
  <c r="W136" i="1"/>
  <c r="V136" i="1"/>
  <c r="U136" i="1"/>
  <c r="T136" i="1"/>
  <c r="P136" i="1"/>
  <c r="O136" i="1"/>
  <c r="N136" i="1"/>
  <c r="M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K135" i="1"/>
  <c r="AJ135" i="1"/>
  <c r="AH135" i="1"/>
  <c r="AG135" i="1"/>
  <c r="AF135" i="1"/>
  <c r="AE135" i="1"/>
  <c r="AD135" i="1"/>
  <c r="AC135" i="1"/>
  <c r="AB135" i="1"/>
  <c r="X135" i="1"/>
  <c r="W135" i="1"/>
  <c r="V135" i="1"/>
  <c r="U135" i="1"/>
  <c r="T135" i="1"/>
  <c r="P135" i="1"/>
  <c r="O135" i="1"/>
  <c r="N135" i="1"/>
  <c r="M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K134" i="1"/>
  <c r="AJ134" i="1"/>
  <c r="AH134" i="1"/>
  <c r="AG134" i="1"/>
  <c r="AF134" i="1"/>
  <c r="AE134" i="1"/>
  <c r="AD134" i="1"/>
  <c r="AC134" i="1"/>
  <c r="AB134" i="1"/>
  <c r="X134" i="1"/>
  <c r="W134" i="1"/>
  <c r="V134" i="1"/>
  <c r="U134" i="1"/>
  <c r="T134" i="1"/>
  <c r="P134" i="1"/>
  <c r="O134" i="1"/>
  <c r="N134" i="1"/>
  <c r="M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K133" i="1"/>
  <c r="AJ133" i="1"/>
  <c r="AH133" i="1"/>
  <c r="AG133" i="1"/>
  <c r="AF133" i="1"/>
  <c r="AE133" i="1"/>
  <c r="AD133" i="1"/>
  <c r="AC133" i="1"/>
  <c r="AB133" i="1"/>
  <c r="X133" i="1"/>
  <c r="W133" i="1"/>
  <c r="V133" i="1"/>
  <c r="U133" i="1"/>
  <c r="T133" i="1"/>
  <c r="P133" i="1"/>
  <c r="O133" i="1"/>
  <c r="N133" i="1"/>
  <c r="M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K132" i="1"/>
  <c r="AJ132" i="1"/>
  <c r="AH132" i="1"/>
  <c r="AG132" i="1"/>
  <c r="AF132" i="1"/>
  <c r="AE132" i="1"/>
  <c r="AD132" i="1"/>
  <c r="AC132" i="1"/>
  <c r="AB132" i="1"/>
  <c r="X132" i="1"/>
  <c r="W132" i="1"/>
  <c r="V132" i="1"/>
  <c r="U132" i="1"/>
  <c r="T132" i="1"/>
  <c r="P132" i="1"/>
  <c r="O132" i="1"/>
  <c r="N132" i="1"/>
  <c r="M132" i="1"/>
  <c r="AK131" i="1"/>
  <c r="AJ131" i="1"/>
  <c r="AH131" i="1"/>
  <c r="AG131" i="1"/>
  <c r="AF131" i="1"/>
  <c r="AE131" i="1"/>
  <c r="AD131" i="1"/>
  <c r="AC131" i="1"/>
  <c r="AB131" i="1"/>
  <c r="X131" i="1"/>
  <c r="W131" i="1"/>
  <c r="V131" i="1"/>
  <c r="U131" i="1"/>
  <c r="T131" i="1"/>
  <c r="P131" i="1"/>
  <c r="O131" i="1"/>
  <c r="N131" i="1"/>
  <c r="M131" i="1"/>
  <c r="AK130" i="1"/>
  <c r="AJ130" i="1"/>
  <c r="AH130" i="1"/>
  <c r="AG130" i="1"/>
  <c r="AF130" i="1"/>
  <c r="AE130" i="1"/>
  <c r="AD130" i="1"/>
  <c r="AC130" i="1"/>
  <c r="AB130" i="1"/>
  <c r="X130" i="1"/>
  <c r="W130" i="1"/>
  <c r="V130" i="1"/>
  <c r="U130" i="1"/>
  <c r="T130" i="1"/>
  <c r="P130" i="1"/>
  <c r="O130" i="1"/>
  <c r="N130" i="1"/>
  <c r="M130" i="1"/>
  <c r="AK129" i="1"/>
  <c r="AJ129" i="1"/>
  <c r="AH129" i="1"/>
  <c r="AG129" i="1"/>
  <c r="AF129" i="1"/>
  <c r="AE129" i="1"/>
  <c r="AD129" i="1"/>
  <c r="AC129" i="1"/>
  <c r="AB129" i="1"/>
  <c r="X129" i="1"/>
  <c r="W129" i="1"/>
  <c r="V129" i="1"/>
  <c r="U129" i="1"/>
  <c r="T129" i="1"/>
  <c r="P129" i="1"/>
  <c r="O129" i="1"/>
  <c r="N129" i="1"/>
  <c r="M129" i="1"/>
  <c r="AK128" i="1"/>
  <c r="AJ128" i="1"/>
  <c r="AH128" i="1"/>
  <c r="AG128" i="1"/>
  <c r="AF128" i="1"/>
  <c r="AE128" i="1"/>
  <c r="AD128" i="1"/>
  <c r="AC128" i="1"/>
  <c r="AB128" i="1"/>
  <c r="X128" i="1"/>
  <c r="W128" i="1"/>
  <c r="V128" i="1"/>
  <c r="U128" i="1"/>
  <c r="T128" i="1"/>
  <c r="P128" i="1"/>
  <c r="O128" i="1"/>
  <c r="N128" i="1"/>
  <c r="M128" i="1"/>
  <c r="AK127" i="1"/>
  <c r="AJ127" i="1"/>
  <c r="AH127" i="1"/>
  <c r="AG127" i="1"/>
  <c r="AF127" i="1"/>
  <c r="AE127" i="1"/>
  <c r="AD127" i="1"/>
  <c r="AC127" i="1"/>
  <c r="AB127" i="1"/>
  <c r="X127" i="1"/>
  <c r="W127" i="1"/>
  <c r="V127" i="1"/>
  <c r="U127" i="1"/>
  <c r="T127" i="1"/>
  <c r="P127" i="1"/>
  <c r="O127" i="1"/>
  <c r="N127" i="1"/>
  <c r="M127" i="1"/>
  <c r="AK126" i="1"/>
  <c r="AJ126" i="1"/>
  <c r="AH126" i="1"/>
  <c r="AG126" i="1"/>
  <c r="AF126" i="1"/>
  <c r="AE126" i="1"/>
  <c r="AD126" i="1"/>
  <c r="AC126" i="1"/>
  <c r="AB126" i="1"/>
  <c r="X126" i="1"/>
  <c r="W126" i="1"/>
  <c r="V126" i="1"/>
  <c r="U126" i="1"/>
  <c r="T126" i="1"/>
  <c r="P126" i="1"/>
  <c r="O126" i="1"/>
  <c r="N126" i="1"/>
  <c r="M126" i="1"/>
  <c r="AK125" i="1"/>
  <c r="AJ125" i="1"/>
  <c r="AH125" i="1"/>
  <c r="AG125" i="1"/>
  <c r="AF125" i="1"/>
  <c r="AE125" i="1"/>
  <c r="AD125" i="1"/>
  <c r="AC125" i="1"/>
  <c r="AB125" i="1"/>
  <c r="X125" i="1"/>
  <c r="W125" i="1"/>
  <c r="V125" i="1"/>
  <c r="U125" i="1"/>
  <c r="T125" i="1"/>
  <c r="P125" i="1"/>
  <c r="O125" i="1"/>
  <c r="N125" i="1"/>
  <c r="M125" i="1"/>
  <c r="AK124" i="1"/>
  <c r="AJ124" i="1"/>
  <c r="AH124" i="1"/>
  <c r="AG124" i="1"/>
  <c r="AF124" i="1"/>
  <c r="AE124" i="1"/>
  <c r="AD124" i="1"/>
  <c r="AC124" i="1"/>
  <c r="AB124" i="1"/>
  <c r="X124" i="1"/>
  <c r="W124" i="1"/>
  <c r="V124" i="1"/>
  <c r="U124" i="1"/>
  <c r="T124" i="1"/>
  <c r="P124" i="1"/>
  <c r="O124" i="1"/>
  <c r="N124" i="1"/>
  <c r="M124" i="1"/>
  <c r="AK123" i="1"/>
  <c r="AJ123" i="1"/>
  <c r="AH123" i="1"/>
  <c r="AG123" i="1"/>
  <c r="AF123" i="1"/>
  <c r="AE123" i="1"/>
  <c r="AD123" i="1"/>
  <c r="AC123" i="1"/>
  <c r="AB123" i="1"/>
  <c r="X123" i="1"/>
  <c r="W123" i="1"/>
  <c r="V123" i="1"/>
  <c r="U123" i="1"/>
  <c r="T123" i="1"/>
  <c r="P123" i="1"/>
  <c r="O123" i="1"/>
  <c r="N123" i="1"/>
  <c r="M123" i="1"/>
  <c r="AK122" i="1"/>
  <c r="AJ122" i="1"/>
  <c r="AH122" i="1"/>
  <c r="AG122" i="1"/>
  <c r="AF122" i="1"/>
  <c r="AE122" i="1"/>
  <c r="AD122" i="1"/>
  <c r="AC122" i="1"/>
  <c r="AB122" i="1"/>
  <c r="X122" i="1"/>
  <c r="W122" i="1"/>
  <c r="V122" i="1"/>
  <c r="U122" i="1"/>
  <c r="T122" i="1"/>
  <c r="P122" i="1"/>
  <c r="O122" i="1"/>
  <c r="N122" i="1"/>
  <c r="M122" i="1"/>
  <c r="AK121" i="1"/>
  <c r="AJ121" i="1"/>
  <c r="AH121" i="1"/>
  <c r="AG121" i="1"/>
  <c r="AF121" i="1"/>
  <c r="AE121" i="1"/>
  <c r="AD121" i="1"/>
  <c r="AC121" i="1"/>
  <c r="AB121" i="1"/>
  <c r="X121" i="1"/>
  <c r="W121" i="1"/>
  <c r="V121" i="1"/>
  <c r="U121" i="1"/>
  <c r="T121" i="1"/>
  <c r="P121" i="1"/>
  <c r="O121" i="1"/>
  <c r="N121" i="1"/>
  <c r="M121" i="1"/>
  <c r="AK120" i="1"/>
  <c r="AJ120" i="1"/>
  <c r="AH120" i="1"/>
  <c r="AG120" i="1"/>
  <c r="AF120" i="1"/>
  <c r="AE120" i="1"/>
  <c r="AD120" i="1"/>
  <c r="AC120" i="1"/>
  <c r="AB120" i="1"/>
  <c r="X120" i="1"/>
  <c r="W120" i="1"/>
  <c r="V120" i="1"/>
  <c r="U120" i="1"/>
  <c r="T120" i="1"/>
  <c r="P120" i="1"/>
  <c r="O120" i="1"/>
  <c r="N120" i="1"/>
  <c r="M120" i="1"/>
  <c r="AK119" i="1"/>
  <c r="AJ119" i="1"/>
  <c r="AH119" i="1"/>
  <c r="AG119" i="1"/>
  <c r="AF119" i="1"/>
  <c r="AE119" i="1"/>
  <c r="AD119" i="1"/>
  <c r="AC119" i="1"/>
  <c r="AB119" i="1"/>
  <c r="X119" i="1"/>
  <c r="W119" i="1"/>
  <c r="V119" i="1"/>
  <c r="U119" i="1"/>
  <c r="T119" i="1"/>
  <c r="P119" i="1"/>
  <c r="O119" i="1"/>
  <c r="N119" i="1"/>
  <c r="M119" i="1"/>
  <c r="AK118" i="1"/>
  <c r="AJ118" i="1"/>
  <c r="AH118" i="1"/>
  <c r="AG118" i="1"/>
  <c r="AF118" i="1"/>
  <c r="AE118" i="1"/>
  <c r="AD118" i="1"/>
  <c r="AC118" i="1"/>
  <c r="AB118" i="1"/>
  <c r="X118" i="1"/>
  <c r="W118" i="1"/>
  <c r="V118" i="1"/>
  <c r="U118" i="1"/>
  <c r="T118" i="1"/>
  <c r="P118" i="1"/>
  <c r="O118" i="1"/>
  <c r="N118" i="1"/>
  <c r="M118" i="1"/>
  <c r="AK117" i="1"/>
  <c r="AJ117" i="1"/>
  <c r="AH117" i="1"/>
  <c r="AG117" i="1"/>
  <c r="AF117" i="1"/>
  <c r="AE117" i="1"/>
  <c r="AD117" i="1"/>
  <c r="AC117" i="1"/>
  <c r="AB117" i="1"/>
  <c r="X117" i="1"/>
  <c r="W117" i="1"/>
  <c r="V117" i="1"/>
  <c r="U117" i="1"/>
  <c r="T117" i="1"/>
  <c r="P117" i="1"/>
  <c r="O117" i="1"/>
  <c r="N117" i="1"/>
  <c r="M117" i="1"/>
  <c r="AK116" i="1"/>
  <c r="AJ116" i="1"/>
  <c r="AH116" i="1"/>
  <c r="AG116" i="1"/>
  <c r="AF116" i="1"/>
  <c r="AE116" i="1"/>
  <c r="AD116" i="1"/>
  <c r="AC116" i="1"/>
  <c r="AB116" i="1"/>
  <c r="X116" i="1"/>
  <c r="W116" i="1"/>
  <c r="V116" i="1"/>
  <c r="U116" i="1"/>
  <c r="T116" i="1"/>
  <c r="P116" i="1"/>
  <c r="O116" i="1"/>
  <c r="N116" i="1"/>
  <c r="M116" i="1"/>
  <c r="AK115" i="1"/>
  <c r="AJ115" i="1"/>
  <c r="AH115" i="1"/>
  <c r="AG115" i="1"/>
  <c r="AF115" i="1"/>
  <c r="AE115" i="1"/>
  <c r="AD115" i="1"/>
  <c r="AC115" i="1"/>
  <c r="AB115" i="1"/>
  <c r="X115" i="1"/>
  <c r="W115" i="1"/>
  <c r="V115" i="1"/>
  <c r="U115" i="1"/>
  <c r="T115" i="1"/>
  <c r="P115" i="1"/>
  <c r="O115" i="1"/>
  <c r="N115" i="1"/>
  <c r="M115" i="1"/>
  <c r="AK114" i="1"/>
  <c r="AJ114" i="1"/>
  <c r="AH114" i="1"/>
  <c r="AG114" i="1"/>
  <c r="AF114" i="1"/>
  <c r="AE114" i="1"/>
  <c r="AD114" i="1"/>
  <c r="AC114" i="1"/>
  <c r="AB114" i="1"/>
  <c r="X114" i="1"/>
  <c r="W114" i="1"/>
  <c r="V114" i="1"/>
  <c r="U114" i="1"/>
  <c r="T114" i="1"/>
  <c r="P114" i="1"/>
  <c r="O114" i="1"/>
  <c r="N114" i="1"/>
  <c r="M114" i="1"/>
  <c r="AK113" i="1"/>
  <c r="AJ113" i="1"/>
  <c r="AH113" i="1"/>
  <c r="AG113" i="1"/>
  <c r="AF113" i="1"/>
  <c r="AE113" i="1"/>
  <c r="AD113" i="1"/>
  <c r="AC113" i="1"/>
  <c r="AB113" i="1"/>
  <c r="X113" i="1"/>
  <c r="W113" i="1"/>
  <c r="V113" i="1"/>
  <c r="U113" i="1"/>
  <c r="T113" i="1"/>
  <c r="P113" i="1"/>
  <c r="O113" i="1"/>
  <c r="N113" i="1"/>
  <c r="M113" i="1"/>
  <c r="AK112" i="1"/>
  <c r="AJ112" i="1"/>
  <c r="AH112" i="1"/>
  <c r="AG112" i="1"/>
  <c r="AF112" i="1"/>
  <c r="AE112" i="1"/>
  <c r="AD112" i="1"/>
  <c r="AC112" i="1"/>
  <c r="AB112" i="1"/>
  <c r="X112" i="1"/>
  <c r="W112" i="1"/>
  <c r="V112" i="1"/>
  <c r="U112" i="1"/>
  <c r="T112" i="1"/>
  <c r="P112" i="1"/>
  <c r="O112" i="1"/>
  <c r="N112" i="1"/>
  <c r="M112" i="1"/>
  <c r="AK111" i="1"/>
  <c r="AJ111" i="1"/>
  <c r="AH111" i="1"/>
  <c r="AG111" i="1"/>
  <c r="AF111" i="1"/>
  <c r="AE111" i="1"/>
  <c r="AD111" i="1"/>
  <c r="AC111" i="1"/>
  <c r="AB111" i="1"/>
  <c r="X111" i="1"/>
  <c r="W111" i="1"/>
  <c r="V111" i="1"/>
  <c r="U111" i="1"/>
  <c r="T111" i="1"/>
  <c r="P111" i="1"/>
  <c r="O111" i="1"/>
  <c r="N111" i="1"/>
  <c r="M111" i="1"/>
  <c r="AK110" i="1"/>
  <c r="AJ110" i="1"/>
  <c r="AH110" i="1"/>
  <c r="AG110" i="1"/>
  <c r="AF110" i="1"/>
  <c r="AE110" i="1"/>
  <c r="AD110" i="1"/>
  <c r="AC110" i="1"/>
  <c r="AB110" i="1"/>
  <c r="X110" i="1"/>
  <c r="W110" i="1"/>
  <c r="V110" i="1"/>
  <c r="U110" i="1"/>
  <c r="T110" i="1"/>
  <c r="P110" i="1"/>
  <c r="O110" i="1"/>
  <c r="N110" i="1"/>
  <c r="M110" i="1"/>
  <c r="AK109" i="1"/>
  <c r="AJ109" i="1"/>
  <c r="AH109" i="1"/>
  <c r="AG109" i="1"/>
  <c r="AF109" i="1"/>
  <c r="AE109" i="1"/>
  <c r="AD109" i="1"/>
  <c r="AC109" i="1"/>
  <c r="AB109" i="1"/>
  <c r="X109" i="1"/>
  <c r="W109" i="1"/>
  <c r="V109" i="1"/>
  <c r="U109" i="1"/>
  <c r="T109" i="1"/>
  <c r="P109" i="1"/>
  <c r="O109" i="1"/>
  <c r="N109" i="1"/>
  <c r="M109" i="1"/>
  <c r="AK108" i="1"/>
  <c r="AJ108" i="1"/>
  <c r="AH108" i="1"/>
  <c r="AG108" i="1"/>
  <c r="AF108" i="1"/>
  <c r="AE108" i="1"/>
  <c r="AD108" i="1"/>
  <c r="AC108" i="1"/>
  <c r="AB108" i="1"/>
  <c r="X108" i="1"/>
  <c r="W108" i="1"/>
  <c r="V108" i="1"/>
  <c r="U108" i="1"/>
  <c r="T108" i="1"/>
  <c r="P108" i="1"/>
  <c r="O108" i="1"/>
  <c r="N108" i="1"/>
  <c r="M108" i="1"/>
  <c r="AK107" i="1"/>
  <c r="AJ107" i="1"/>
  <c r="AH107" i="1"/>
  <c r="AG107" i="1"/>
  <c r="AF107" i="1"/>
  <c r="AE107" i="1"/>
  <c r="AD107" i="1"/>
  <c r="AC107" i="1"/>
  <c r="AB107" i="1"/>
  <c r="X107" i="1"/>
  <c r="W107" i="1"/>
  <c r="V107" i="1"/>
  <c r="U107" i="1"/>
  <c r="T107" i="1"/>
  <c r="P107" i="1"/>
  <c r="O107" i="1"/>
  <c r="N107" i="1"/>
  <c r="M107" i="1"/>
  <c r="AK106" i="1"/>
  <c r="AJ106" i="1"/>
  <c r="AH106" i="1"/>
  <c r="AG106" i="1"/>
  <c r="AF106" i="1"/>
  <c r="AE106" i="1"/>
  <c r="AD106" i="1"/>
  <c r="AC106" i="1"/>
  <c r="AB106" i="1"/>
  <c r="X106" i="1"/>
  <c r="W106" i="1"/>
  <c r="V106" i="1"/>
  <c r="U106" i="1"/>
  <c r="T106" i="1"/>
  <c r="P106" i="1"/>
  <c r="O106" i="1"/>
  <c r="N106" i="1"/>
  <c r="M106" i="1"/>
  <c r="AK105" i="1"/>
  <c r="AJ105" i="1"/>
  <c r="AH105" i="1"/>
  <c r="AG105" i="1"/>
  <c r="AF105" i="1"/>
  <c r="AE105" i="1"/>
  <c r="AD105" i="1"/>
  <c r="AC105" i="1"/>
  <c r="AB105" i="1"/>
  <c r="X105" i="1"/>
  <c r="W105" i="1"/>
  <c r="V105" i="1"/>
  <c r="U105" i="1"/>
  <c r="T105" i="1"/>
  <c r="P105" i="1"/>
  <c r="O105" i="1"/>
  <c r="N105" i="1"/>
  <c r="M105" i="1"/>
  <c r="AK104" i="1"/>
  <c r="AJ104" i="1"/>
  <c r="AH104" i="1"/>
  <c r="AG104" i="1"/>
  <c r="AF104" i="1"/>
  <c r="AE104" i="1"/>
  <c r="AD104" i="1"/>
  <c r="AC104" i="1"/>
  <c r="AB104" i="1"/>
  <c r="X104" i="1"/>
  <c r="W104" i="1"/>
  <c r="V104" i="1"/>
  <c r="U104" i="1"/>
  <c r="T104" i="1"/>
  <c r="P104" i="1"/>
  <c r="O104" i="1"/>
  <c r="N104" i="1"/>
  <c r="M104" i="1"/>
  <c r="AK103" i="1"/>
  <c r="AJ103" i="1"/>
  <c r="AH103" i="1"/>
  <c r="AG103" i="1"/>
  <c r="AF103" i="1"/>
  <c r="AE103" i="1"/>
  <c r="AD103" i="1"/>
  <c r="AC103" i="1"/>
  <c r="AB103" i="1"/>
  <c r="X103" i="1"/>
  <c r="W103" i="1"/>
  <c r="V103" i="1"/>
  <c r="U103" i="1"/>
  <c r="T103" i="1"/>
  <c r="P103" i="1"/>
  <c r="O103" i="1"/>
  <c r="N103" i="1"/>
  <c r="M103" i="1"/>
  <c r="AK102" i="1"/>
  <c r="AJ102" i="1"/>
  <c r="AH102" i="1"/>
  <c r="AG102" i="1"/>
  <c r="AF102" i="1"/>
  <c r="AE102" i="1"/>
  <c r="AD102" i="1"/>
  <c r="AC102" i="1"/>
  <c r="AB102" i="1"/>
  <c r="X102" i="1"/>
  <c r="W102" i="1"/>
  <c r="V102" i="1"/>
  <c r="U102" i="1"/>
  <c r="T102" i="1"/>
  <c r="P102" i="1"/>
  <c r="O102" i="1"/>
  <c r="N102" i="1"/>
  <c r="M102" i="1"/>
  <c r="AK101" i="1"/>
  <c r="AJ101" i="1"/>
  <c r="AH101" i="1"/>
  <c r="AG101" i="1"/>
  <c r="AF101" i="1"/>
  <c r="AE101" i="1"/>
  <c r="AD101" i="1"/>
  <c r="AC101" i="1"/>
  <c r="AB101" i="1"/>
  <c r="X101" i="1"/>
  <c r="W101" i="1"/>
  <c r="V101" i="1"/>
  <c r="U101" i="1"/>
  <c r="T101" i="1"/>
  <c r="P101" i="1"/>
  <c r="O101" i="1"/>
  <c r="N101" i="1"/>
  <c r="M101" i="1"/>
  <c r="AK100" i="1"/>
  <c r="AJ100" i="1"/>
  <c r="AH100" i="1"/>
  <c r="AG100" i="1"/>
  <c r="AF100" i="1"/>
  <c r="AE100" i="1"/>
  <c r="AD100" i="1"/>
  <c r="AC100" i="1"/>
  <c r="AB100" i="1"/>
  <c r="X100" i="1"/>
  <c r="W100" i="1"/>
  <c r="V100" i="1"/>
  <c r="U100" i="1"/>
  <c r="T100" i="1"/>
  <c r="P100" i="1"/>
  <c r="O100" i="1"/>
  <c r="N100" i="1"/>
  <c r="M100" i="1"/>
  <c r="AK99" i="1"/>
  <c r="AJ99" i="1"/>
  <c r="AH99" i="1"/>
  <c r="AG99" i="1"/>
  <c r="AF99" i="1"/>
  <c r="AE99" i="1"/>
  <c r="AD99" i="1"/>
  <c r="AC99" i="1"/>
  <c r="AB99" i="1"/>
  <c r="X99" i="1"/>
  <c r="W99" i="1"/>
  <c r="V99" i="1"/>
  <c r="U99" i="1"/>
  <c r="T99" i="1"/>
  <c r="P99" i="1"/>
  <c r="O99" i="1"/>
  <c r="N99" i="1"/>
  <c r="M99" i="1"/>
  <c r="AK98" i="1"/>
  <c r="AJ98" i="1"/>
  <c r="AH98" i="1"/>
  <c r="AG98" i="1"/>
  <c r="AF98" i="1"/>
  <c r="AE98" i="1"/>
  <c r="AD98" i="1"/>
  <c r="AC98" i="1"/>
  <c r="AB98" i="1"/>
  <c r="X98" i="1"/>
  <c r="W98" i="1"/>
  <c r="V98" i="1"/>
  <c r="U98" i="1"/>
  <c r="T98" i="1"/>
  <c r="P98" i="1"/>
  <c r="O98" i="1"/>
  <c r="N98" i="1"/>
  <c r="M98" i="1"/>
  <c r="AK97" i="1"/>
  <c r="AJ97" i="1"/>
  <c r="AH97" i="1"/>
  <c r="AG97" i="1"/>
  <c r="AF97" i="1"/>
  <c r="AE97" i="1"/>
  <c r="AD97" i="1"/>
  <c r="AC97" i="1"/>
  <c r="AB97" i="1"/>
  <c r="X97" i="1"/>
  <c r="W97" i="1"/>
  <c r="V97" i="1"/>
  <c r="U97" i="1"/>
  <c r="T97" i="1"/>
  <c r="P97" i="1"/>
  <c r="O97" i="1"/>
  <c r="N97" i="1"/>
  <c r="M97" i="1"/>
  <c r="AK96" i="1"/>
  <c r="AJ96" i="1"/>
  <c r="AH96" i="1"/>
  <c r="AG96" i="1"/>
  <c r="AF96" i="1"/>
  <c r="AE96" i="1"/>
  <c r="AD96" i="1"/>
  <c r="AC96" i="1"/>
  <c r="AB96" i="1"/>
  <c r="X96" i="1"/>
  <c r="W96" i="1"/>
  <c r="V96" i="1"/>
  <c r="U96" i="1"/>
  <c r="T96" i="1"/>
  <c r="P96" i="1"/>
  <c r="O96" i="1"/>
  <c r="N96" i="1"/>
  <c r="M96" i="1"/>
  <c r="AK95" i="1"/>
  <c r="AJ95" i="1"/>
  <c r="AH95" i="1"/>
  <c r="AG95" i="1"/>
  <c r="AF95" i="1"/>
  <c r="AE95" i="1"/>
  <c r="AD95" i="1"/>
  <c r="AC95" i="1"/>
  <c r="AB95" i="1"/>
  <c r="X95" i="1"/>
  <c r="W95" i="1"/>
  <c r="V95" i="1"/>
  <c r="U95" i="1"/>
  <c r="T95" i="1"/>
  <c r="P95" i="1"/>
  <c r="O95" i="1"/>
  <c r="N95" i="1"/>
  <c r="M95" i="1"/>
  <c r="AK94" i="1"/>
  <c r="AJ94" i="1"/>
  <c r="AH94" i="1"/>
  <c r="AG94" i="1"/>
  <c r="AF94" i="1"/>
  <c r="AE94" i="1"/>
  <c r="AD94" i="1"/>
  <c r="AC94" i="1"/>
  <c r="AB94" i="1"/>
  <c r="X94" i="1"/>
  <c r="W94" i="1"/>
  <c r="V94" i="1"/>
  <c r="U94" i="1"/>
  <c r="T94" i="1"/>
  <c r="P94" i="1"/>
  <c r="O94" i="1"/>
  <c r="N94" i="1"/>
  <c r="M94" i="1"/>
  <c r="AK93" i="1"/>
  <c r="AJ93" i="1"/>
  <c r="AH93" i="1"/>
  <c r="AG93" i="1"/>
  <c r="AF93" i="1"/>
  <c r="AE93" i="1"/>
  <c r="AD93" i="1"/>
  <c r="AC93" i="1"/>
  <c r="AB93" i="1"/>
  <c r="X93" i="1"/>
  <c r="W93" i="1"/>
  <c r="V93" i="1"/>
  <c r="U93" i="1"/>
  <c r="T93" i="1"/>
  <c r="P93" i="1"/>
  <c r="O93" i="1"/>
  <c r="N93" i="1"/>
  <c r="M93" i="1"/>
  <c r="AK92" i="1"/>
  <c r="AJ92" i="1"/>
  <c r="AH92" i="1"/>
  <c r="AG92" i="1"/>
  <c r="AF92" i="1"/>
  <c r="AE92" i="1"/>
  <c r="AD92" i="1"/>
  <c r="AC92" i="1"/>
  <c r="AB92" i="1"/>
  <c r="X92" i="1"/>
  <c r="W92" i="1"/>
  <c r="V92" i="1"/>
  <c r="U92" i="1"/>
  <c r="T92" i="1"/>
  <c r="P92" i="1"/>
  <c r="O92" i="1"/>
  <c r="N92" i="1"/>
  <c r="M92" i="1"/>
  <c r="AK91" i="1"/>
  <c r="AJ91" i="1"/>
  <c r="AH91" i="1"/>
  <c r="AG91" i="1"/>
  <c r="AF91" i="1"/>
  <c r="AE91" i="1"/>
  <c r="AD91" i="1"/>
  <c r="AC91" i="1"/>
  <c r="AB91" i="1"/>
  <c r="X91" i="1"/>
  <c r="W91" i="1"/>
  <c r="V91" i="1"/>
  <c r="U91" i="1"/>
  <c r="T91" i="1"/>
  <c r="P91" i="1"/>
  <c r="O91" i="1"/>
  <c r="N91" i="1"/>
  <c r="M91" i="1"/>
  <c r="AK90" i="1"/>
  <c r="AJ90" i="1"/>
  <c r="AH90" i="1"/>
  <c r="AG90" i="1"/>
  <c r="AF90" i="1"/>
  <c r="AE90" i="1"/>
  <c r="AD90" i="1"/>
  <c r="AC90" i="1"/>
  <c r="AB90" i="1"/>
  <c r="X90" i="1"/>
  <c r="W90" i="1"/>
  <c r="V90" i="1"/>
  <c r="U90" i="1"/>
  <c r="T90" i="1"/>
  <c r="P90" i="1"/>
  <c r="O90" i="1"/>
  <c r="N90" i="1"/>
  <c r="M90" i="1"/>
  <c r="AK89" i="1"/>
  <c r="AJ89" i="1"/>
  <c r="AH89" i="1"/>
  <c r="AG89" i="1"/>
  <c r="AF89" i="1"/>
  <c r="AE89" i="1"/>
  <c r="AD89" i="1"/>
  <c r="AC89" i="1"/>
  <c r="AB89" i="1"/>
  <c r="X89" i="1"/>
  <c r="W89" i="1"/>
  <c r="V89" i="1"/>
  <c r="U89" i="1"/>
  <c r="T89" i="1"/>
  <c r="P89" i="1"/>
  <c r="O89" i="1"/>
  <c r="N89" i="1"/>
  <c r="M89" i="1"/>
  <c r="AK88" i="1"/>
  <c r="AJ88" i="1"/>
  <c r="AH88" i="1"/>
  <c r="AG88" i="1"/>
  <c r="AF88" i="1"/>
  <c r="AE88" i="1"/>
  <c r="AD88" i="1"/>
  <c r="AC88" i="1"/>
  <c r="AB88" i="1"/>
  <c r="X88" i="1"/>
  <c r="W88" i="1"/>
  <c r="V88" i="1"/>
  <c r="U88" i="1"/>
  <c r="T88" i="1"/>
  <c r="P88" i="1"/>
  <c r="O88" i="1"/>
  <c r="N88" i="1"/>
  <c r="M88" i="1"/>
  <c r="AK87" i="1"/>
  <c r="AJ87" i="1"/>
  <c r="AH87" i="1"/>
  <c r="AG87" i="1"/>
  <c r="AF87" i="1"/>
  <c r="AE87" i="1"/>
  <c r="AD87" i="1"/>
  <c r="AC87" i="1"/>
  <c r="AB87" i="1"/>
  <c r="X87" i="1"/>
  <c r="W87" i="1"/>
  <c r="V87" i="1"/>
  <c r="U87" i="1"/>
  <c r="T87" i="1"/>
  <c r="P87" i="1"/>
  <c r="O87" i="1"/>
  <c r="N87" i="1"/>
  <c r="M87" i="1"/>
  <c r="AK86" i="1"/>
  <c r="AJ86" i="1"/>
  <c r="AH86" i="1"/>
  <c r="AG86" i="1"/>
  <c r="AF86" i="1"/>
  <c r="AE86" i="1"/>
  <c r="AD86" i="1"/>
  <c r="AC86" i="1"/>
  <c r="AB86" i="1"/>
  <c r="X86" i="1"/>
  <c r="W86" i="1"/>
  <c r="V86" i="1"/>
  <c r="U86" i="1"/>
  <c r="T86" i="1"/>
  <c r="P86" i="1"/>
  <c r="O86" i="1"/>
  <c r="N86" i="1"/>
  <c r="M86" i="1"/>
  <c r="AK85" i="1"/>
  <c r="AJ85" i="1"/>
  <c r="AH85" i="1"/>
  <c r="AG85" i="1"/>
  <c r="AF85" i="1"/>
  <c r="AE85" i="1"/>
  <c r="AD85" i="1"/>
  <c r="AC85" i="1"/>
  <c r="AB85" i="1"/>
  <c r="X85" i="1"/>
  <c r="W85" i="1"/>
  <c r="V85" i="1"/>
  <c r="U85" i="1"/>
  <c r="T85" i="1"/>
  <c r="P85" i="1"/>
  <c r="O85" i="1"/>
  <c r="N85" i="1"/>
  <c r="M85" i="1"/>
  <c r="AK84" i="1"/>
  <c r="AJ84" i="1"/>
  <c r="AH84" i="1"/>
  <c r="AG84" i="1"/>
  <c r="AF84" i="1"/>
  <c r="AE84" i="1"/>
  <c r="AD84" i="1"/>
  <c r="AC84" i="1"/>
  <c r="AB84" i="1"/>
  <c r="X84" i="1"/>
  <c r="W84" i="1"/>
  <c r="V84" i="1"/>
  <c r="U84" i="1"/>
  <c r="T84" i="1"/>
  <c r="P84" i="1"/>
  <c r="O84" i="1"/>
  <c r="N84" i="1"/>
  <c r="M84" i="1"/>
  <c r="AK83" i="1"/>
  <c r="AJ83" i="1"/>
  <c r="AH83" i="1"/>
  <c r="AG83" i="1"/>
  <c r="AF83" i="1"/>
  <c r="AE83" i="1"/>
  <c r="AD83" i="1"/>
  <c r="AC83" i="1"/>
  <c r="AB83" i="1"/>
  <c r="X83" i="1"/>
  <c r="W83" i="1"/>
  <c r="V83" i="1"/>
  <c r="U83" i="1"/>
  <c r="T83" i="1"/>
  <c r="P83" i="1"/>
  <c r="O83" i="1"/>
  <c r="N83" i="1"/>
  <c r="M83" i="1"/>
  <c r="AK82" i="1"/>
  <c r="AJ82" i="1"/>
  <c r="AH82" i="1"/>
  <c r="AG82" i="1"/>
  <c r="AF82" i="1"/>
  <c r="AE82" i="1"/>
  <c r="AD82" i="1"/>
  <c r="AC82" i="1"/>
  <c r="AB82" i="1"/>
  <c r="X82" i="1"/>
  <c r="W82" i="1"/>
  <c r="V82" i="1"/>
  <c r="U82" i="1"/>
  <c r="T82" i="1"/>
  <c r="P82" i="1"/>
  <c r="O82" i="1"/>
  <c r="N82" i="1"/>
  <c r="M82" i="1"/>
  <c r="AK81" i="1"/>
  <c r="AJ81" i="1"/>
  <c r="AH81" i="1"/>
  <c r="AG81" i="1"/>
  <c r="AF81" i="1"/>
  <c r="AE81" i="1"/>
  <c r="AD81" i="1"/>
  <c r="AC81" i="1"/>
  <c r="AB81" i="1"/>
  <c r="X81" i="1"/>
  <c r="W81" i="1"/>
  <c r="V81" i="1"/>
  <c r="U81" i="1"/>
  <c r="T81" i="1"/>
  <c r="P81" i="1"/>
  <c r="O81" i="1"/>
  <c r="N81" i="1"/>
  <c r="M81" i="1"/>
  <c r="AK80" i="1"/>
  <c r="AJ80" i="1"/>
  <c r="AH80" i="1"/>
  <c r="AG80" i="1"/>
  <c r="AF80" i="1"/>
  <c r="AE80" i="1"/>
  <c r="AD80" i="1"/>
  <c r="AC80" i="1"/>
  <c r="AB80" i="1"/>
  <c r="X80" i="1"/>
  <c r="W80" i="1"/>
  <c r="V80" i="1"/>
  <c r="U80" i="1"/>
  <c r="T80" i="1"/>
  <c r="P80" i="1"/>
  <c r="O80" i="1"/>
  <c r="N80" i="1"/>
  <c r="M80" i="1"/>
  <c r="AK79" i="1"/>
  <c r="AJ79" i="1"/>
  <c r="AH79" i="1"/>
  <c r="AG79" i="1"/>
  <c r="AF79" i="1"/>
  <c r="AE79" i="1"/>
  <c r="AD79" i="1"/>
  <c r="AC79" i="1"/>
  <c r="AB79" i="1"/>
  <c r="X79" i="1"/>
  <c r="W79" i="1"/>
  <c r="V79" i="1"/>
  <c r="U79" i="1"/>
  <c r="T79" i="1"/>
  <c r="P79" i="1"/>
  <c r="O79" i="1"/>
  <c r="N79" i="1"/>
  <c r="M79" i="1"/>
  <c r="AK78" i="1"/>
  <c r="AJ78" i="1"/>
  <c r="AH78" i="1"/>
  <c r="AG78" i="1"/>
  <c r="AF78" i="1"/>
  <c r="AE78" i="1"/>
  <c r="AD78" i="1"/>
  <c r="AC78" i="1"/>
  <c r="AB78" i="1"/>
  <c r="X78" i="1"/>
  <c r="W78" i="1"/>
  <c r="V78" i="1"/>
  <c r="U78" i="1"/>
  <c r="T78" i="1"/>
  <c r="P78" i="1"/>
  <c r="O78" i="1"/>
  <c r="N78" i="1"/>
  <c r="M78" i="1"/>
  <c r="AK77" i="1"/>
  <c r="AJ77" i="1"/>
  <c r="AH77" i="1"/>
  <c r="AG77" i="1"/>
  <c r="AF77" i="1"/>
  <c r="AE77" i="1"/>
  <c r="AD77" i="1"/>
  <c r="AC77" i="1"/>
  <c r="AB77" i="1"/>
  <c r="X77" i="1"/>
  <c r="W77" i="1"/>
  <c r="V77" i="1"/>
  <c r="U77" i="1"/>
  <c r="T77" i="1"/>
  <c r="P77" i="1"/>
  <c r="O77" i="1"/>
  <c r="N77" i="1"/>
  <c r="M77" i="1"/>
  <c r="AK76" i="1"/>
  <c r="AJ76" i="1"/>
  <c r="AH76" i="1"/>
  <c r="AG76" i="1"/>
  <c r="AF76" i="1"/>
  <c r="AE76" i="1"/>
  <c r="AD76" i="1"/>
  <c r="AC76" i="1"/>
  <c r="AB76" i="1"/>
  <c r="X76" i="1"/>
  <c r="W76" i="1"/>
  <c r="V76" i="1"/>
  <c r="U76" i="1"/>
  <c r="T76" i="1"/>
  <c r="P76" i="1"/>
  <c r="O76" i="1"/>
  <c r="N76" i="1"/>
  <c r="M76" i="1"/>
  <c r="AK75" i="1"/>
  <c r="AJ75" i="1"/>
  <c r="AH75" i="1"/>
  <c r="AG75" i="1"/>
  <c r="AF75" i="1"/>
  <c r="AE75" i="1"/>
  <c r="AD75" i="1"/>
  <c r="AC75" i="1"/>
  <c r="AB75" i="1"/>
  <c r="X75" i="1"/>
  <c r="W75" i="1"/>
  <c r="V75" i="1"/>
  <c r="U75" i="1"/>
  <c r="T75" i="1"/>
  <c r="P75" i="1"/>
  <c r="O75" i="1"/>
  <c r="N75" i="1"/>
  <c r="M75" i="1"/>
  <c r="AK74" i="1"/>
  <c r="AJ74" i="1"/>
  <c r="AH74" i="1"/>
  <c r="AG74" i="1"/>
  <c r="AF74" i="1"/>
  <c r="AE74" i="1"/>
  <c r="AD74" i="1"/>
  <c r="AC74" i="1"/>
  <c r="AB74" i="1"/>
  <c r="X74" i="1"/>
  <c r="W74" i="1"/>
  <c r="V74" i="1"/>
  <c r="U74" i="1"/>
  <c r="T74" i="1"/>
  <c r="P74" i="1"/>
  <c r="O74" i="1"/>
  <c r="N74" i="1"/>
  <c r="M74" i="1"/>
  <c r="AK73" i="1"/>
  <c r="AJ73" i="1"/>
  <c r="AH73" i="1"/>
  <c r="AG73" i="1"/>
  <c r="AF73" i="1"/>
  <c r="AE73" i="1"/>
  <c r="AD73" i="1"/>
  <c r="AC73" i="1"/>
  <c r="AB73" i="1"/>
  <c r="X73" i="1"/>
  <c r="W73" i="1"/>
  <c r="V73" i="1"/>
  <c r="U73" i="1"/>
  <c r="T73" i="1"/>
  <c r="P73" i="1"/>
  <c r="O73" i="1"/>
  <c r="N73" i="1"/>
  <c r="M73" i="1"/>
  <c r="AK72" i="1"/>
  <c r="AJ72" i="1"/>
  <c r="AH72" i="1"/>
  <c r="AG72" i="1"/>
  <c r="AF72" i="1"/>
  <c r="AE72" i="1"/>
  <c r="AD72" i="1"/>
  <c r="AC72" i="1"/>
  <c r="AB72" i="1"/>
  <c r="X72" i="1"/>
  <c r="W72" i="1"/>
  <c r="V72" i="1"/>
  <c r="U72" i="1"/>
  <c r="T72" i="1"/>
  <c r="P72" i="1"/>
  <c r="O72" i="1"/>
  <c r="N72" i="1"/>
  <c r="M72" i="1"/>
  <c r="AK71" i="1"/>
  <c r="AJ71" i="1"/>
  <c r="AH71" i="1"/>
  <c r="AG71" i="1"/>
  <c r="AF71" i="1"/>
  <c r="AE71" i="1"/>
  <c r="AD71" i="1"/>
  <c r="AC71" i="1"/>
  <c r="AB71" i="1"/>
  <c r="X71" i="1"/>
  <c r="W71" i="1"/>
  <c r="V71" i="1"/>
  <c r="U71" i="1"/>
  <c r="T71" i="1"/>
  <c r="P71" i="1"/>
  <c r="O71" i="1"/>
  <c r="N71" i="1"/>
  <c r="M71" i="1"/>
  <c r="AK70" i="1"/>
  <c r="AJ70" i="1"/>
  <c r="AH70" i="1"/>
  <c r="AG70" i="1"/>
  <c r="AF70" i="1"/>
  <c r="AE70" i="1"/>
  <c r="AD70" i="1"/>
  <c r="AC70" i="1"/>
  <c r="AB70" i="1"/>
  <c r="X70" i="1"/>
  <c r="W70" i="1"/>
  <c r="V70" i="1"/>
  <c r="U70" i="1"/>
  <c r="T70" i="1"/>
  <c r="P70" i="1"/>
  <c r="O70" i="1"/>
  <c r="N70" i="1"/>
  <c r="M70" i="1"/>
  <c r="AK69" i="1"/>
  <c r="AJ69" i="1"/>
  <c r="AH69" i="1"/>
  <c r="AG69" i="1"/>
  <c r="AF69" i="1"/>
  <c r="AE69" i="1"/>
  <c r="AD69" i="1"/>
  <c r="AC69" i="1"/>
  <c r="AB69" i="1"/>
  <c r="X69" i="1"/>
  <c r="W69" i="1"/>
  <c r="V69" i="1"/>
  <c r="U69" i="1"/>
  <c r="T69" i="1"/>
  <c r="P69" i="1"/>
  <c r="O69" i="1"/>
  <c r="N69" i="1"/>
  <c r="M69" i="1"/>
  <c r="AK68" i="1"/>
  <c r="AJ68" i="1"/>
  <c r="AH68" i="1"/>
  <c r="AG68" i="1"/>
  <c r="AF68" i="1"/>
  <c r="AE68" i="1"/>
  <c r="AD68" i="1"/>
  <c r="AC68" i="1"/>
  <c r="AB68" i="1"/>
  <c r="X68" i="1"/>
  <c r="W68" i="1"/>
  <c r="V68" i="1"/>
  <c r="U68" i="1"/>
  <c r="T68" i="1"/>
  <c r="P68" i="1"/>
  <c r="O68" i="1"/>
  <c r="N68" i="1"/>
  <c r="M68" i="1"/>
  <c r="AK67" i="1"/>
  <c r="AJ67" i="1"/>
  <c r="AH67" i="1"/>
  <c r="AG67" i="1"/>
  <c r="AF67" i="1"/>
  <c r="AE67" i="1"/>
  <c r="AD67" i="1"/>
  <c r="AC67" i="1"/>
  <c r="AB67" i="1"/>
  <c r="X67" i="1"/>
  <c r="W67" i="1"/>
  <c r="V67" i="1"/>
  <c r="U67" i="1"/>
  <c r="T67" i="1"/>
  <c r="P67" i="1"/>
  <c r="O67" i="1"/>
  <c r="N67" i="1"/>
  <c r="M67" i="1"/>
  <c r="AK66" i="1"/>
  <c r="AJ66" i="1"/>
  <c r="AH66" i="1"/>
  <c r="AG66" i="1"/>
  <c r="AF66" i="1"/>
  <c r="AE66" i="1"/>
  <c r="AD66" i="1"/>
  <c r="AC66" i="1"/>
  <c r="AB66" i="1"/>
  <c r="X66" i="1"/>
  <c r="W66" i="1"/>
  <c r="V66" i="1"/>
  <c r="U66" i="1"/>
  <c r="T66" i="1"/>
  <c r="P66" i="1"/>
  <c r="O66" i="1"/>
  <c r="N66" i="1"/>
  <c r="M66" i="1"/>
  <c r="AK65" i="1"/>
  <c r="AJ65" i="1"/>
  <c r="AH65" i="1"/>
  <c r="AG65" i="1"/>
  <c r="AF65" i="1"/>
  <c r="AE65" i="1"/>
  <c r="AD65" i="1"/>
  <c r="AC65" i="1"/>
  <c r="AB65" i="1"/>
  <c r="X65" i="1"/>
  <c r="W65" i="1"/>
  <c r="V65" i="1"/>
  <c r="U65" i="1"/>
  <c r="T65" i="1"/>
  <c r="P65" i="1"/>
  <c r="O65" i="1"/>
  <c r="N65" i="1"/>
  <c r="M65" i="1"/>
  <c r="AK64" i="1"/>
  <c r="AJ64" i="1"/>
  <c r="AH64" i="1"/>
  <c r="AG64" i="1"/>
  <c r="AF64" i="1"/>
  <c r="AE64" i="1"/>
  <c r="AD64" i="1"/>
  <c r="AC64" i="1"/>
  <c r="AB64" i="1"/>
  <c r="X64" i="1"/>
  <c r="W64" i="1"/>
  <c r="V64" i="1"/>
  <c r="U64" i="1"/>
  <c r="T64" i="1"/>
  <c r="P64" i="1"/>
  <c r="O64" i="1"/>
  <c r="N64" i="1"/>
  <c r="M64" i="1"/>
  <c r="AK63" i="1"/>
  <c r="AJ63" i="1"/>
  <c r="AH63" i="1"/>
  <c r="AG63" i="1"/>
  <c r="AF63" i="1"/>
  <c r="AE63" i="1"/>
  <c r="AD63" i="1"/>
  <c r="AC63" i="1"/>
  <c r="AB63" i="1"/>
  <c r="X63" i="1"/>
  <c r="W63" i="1"/>
  <c r="V63" i="1"/>
  <c r="U63" i="1"/>
  <c r="T63" i="1"/>
  <c r="P63" i="1"/>
  <c r="O63" i="1"/>
  <c r="N63" i="1"/>
  <c r="M63" i="1"/>
  <c r="AK62" i="1"/>
  <c r="AJ62" i="1"/>
  <c r="AH62" i="1"/>
  <c r="AG62" i="1"/>
  <c r="AF62" i="1"/>
  <c r="AE62" i="1"/>
  <c r="AD62" i="1"/>
  <c r="AC62" i="1"/>
  <c r="AB62" i="1"/>
  <c r="X62" i="1"/>
  <c r="W62" i="1"/>
  <c r="V62" i="1"/>
  <c r="U62" i="1"/>
  <c r="T62" i="1"/>
  <c r="P62" i="1"/>
  <c r="O62" i="1"/>
  <c r="N62" i="1"/>
  <c r="M62" i="1"/>
  <c r="AK61" i="1"/>
  <c r="AJ61" i="1"/>
  <c r="AH61" i="1"/>
  <c r="AG61" i="1"/>
  <c r="AF61" i="1"/>
  <c r="AE61" i="1"/>
  <c r="AD61" i="1"/>
  <c r="AC61" i="1"/>
  <c r="AB61" i="1"/>
  <c r="X61" i="1"/>
  <c r="W61" i="1"/>
  <c r="V61" i="1"/>
  <c r="U61" i="1"/>
  <c r="T61" i="1"/>
  <c r="P61" i="1"/>
  <c r="O61" i="1"/>
  <c r="N61" i="1"/>
  <c r="M61" i="1"/>
  <c r="AK60" i="1"/>
  <c r="AJ60" i="1"/>
  <c r="AH60" i="1"/>
  <c r="AG60" i="1"/>
  <c r="AF60" i="1"/>
  <c r="AE60" i="1"/>
  <c r="AD60" i="1"/>
  <c r="AC60" i="1"/>
  <c r="AB60" i="1"/>
  <c r="X60" i="1"/>
  <c r="W60" i="1"/>
  <c r="V60" i="1"/>
  <c r="U60" i="1"/>
  <c r="T60" i="1"/>
  <c r="P60" i="1"/>
  <c r="O60" i="1"/>
  <c r="N60" i="1"/>
  <c r="M60" i="1"/>
  <c r="AK59" i="1"/>
  <c r="AJ59" i="1"/>
  <c r="AH59" i="1"/>
  <c r="AG59" i="1"/>
  <c r="AF59" i="1"/>
  <c r="AE59" i="1"/>
  <c r="AD59" i="1"/>
  <c r="AC59" i="1"/>
  <c r="AB59" i="1"/>
  <c r="X59" i="1"/>
  <c r="W59" i="1"/>
  <c r="V59" i="1"/>
  <c r="U59" i="1"/>
  <c r="T59" i="1"/>
  <c r="P59" i="1"/>
  <c r="O59" i="1"/>
  <c r="N59" i="1"/>
  <c r="M59" i="1"/>
  <c r="AK58" i="1"/>
  <c r="AJ58" i="1"/>
  <c r="AH58" i="1"/>
  <c r="AG58" i="1"/>
  <c r="AF58" i="1"/>
  <c r="AE58" i="1"/>
  <c r="AD58" i="1"/>
  <c r="AC58" i="1"/>
  <c r="AB58" i="1"/>
  <c r="X58" i="1"/>
  <c r="W58" i="1"/>
  <c r="V58" i="1"/>
  <c r="U58" i="1"/>
  <c r="T58" i="1"/>
  <c r="P58" i="1"/>
  <c r="O58" i="1"/>
  <c r="N58" i="1"/>
  <c r="M58" i="1"/>
  <c r="AK57" i="1"/>
  <c r="AJ57" i="1"/>
  <c r="AH57" i="1"/>
  <c r="AG57" i="1"/>
  <c r="AF57" i="1"/>
  <c r="AE57" i="1"/>
  <c r="AD57" i="1"/>
  <c r="AC57" i="1"/>
  <c r="AB57" i="1"/>
  <c r="X57" i="1"/>
  <c r="W57" i="1"/>
  <c r="V57" i="1"/>
  <c r="U57" i="1"/>
  <c r="T57" i="1"/>
  <c r="P57" i="1"/>
  <c r="O57" i="1"/>
  <c r="N57" i="1"/>
  <c r="M57" i="1"/>
  <c r="AK56" i="1"/>
  <c r="AJ56" i="1"/>
  <c r="AH56" i="1"/>
  <c r="AG56" i="1"/>
  <c r="AF56" i="1"/>
  <c r="AE56" i="1"/>
  <c r="AD56" i="1"/>
  <c r="AC56" i="1"/>
  <c r="AB56" i="1"/>
  <c r="X56" i="1"/>
  <c r="W56" i="1"/>
  <c r="V56" i="1"/>
  <c r="U56" i="1"/>
  <c r="T56" i="1"/>
  <c r="P56" i="1"/>
  <c r="O56" i="1"/>
  <c r="N56" i="1"/>
  <c r="M56" i="1"/>
  <c r="AK55" i="1"/>
  <c r="AJ55" i="1"/>
  <c r="AH55" i="1"/>
  <c r="AG55" i="1"/>
  <c r="AF55" i="1"/>
  <c r="AE55" i="1"/>
  <c r="AD55" i="1"/>
  <c r="AC55" i="1"/>
  <c r="AB55" i="1"/>
  <c r="X55" i="1"/>
  <c r="W55" i="1"/>
  <c r="V55" i="1"/>
  <c r="U55" i="1"/>
  <c r="T55" i="1"/>
  <c r="P55" i="1"/>
  <c r="O55" i="1"/>
  <c r="N55" i="1"/>
  <c r="M55" i="1"/>
  <c r="AK54" i="1"/>
  <c r="AJ54" i="1"/>
  <c r="AH54" i="1"/>
  <c r="AG54" i="1"/>
  <c r="AF54" i="1"/>
  <c r="AE54" i="1"/>
  <c r="AD54" i="1"/>
  <c r="AC54" i="1"/>
  <c r="AB54" i="1"/>
  <c r="X54" i="1"/>
  <c r="W54" i="1"/>
  <c r="V54" i="1"/>
  <c r="U54" i="1"/>
  <c r="T54" i="1"/>
  <c r="P54" i="1"/>
  <c r="O54" i="1"/>
  <c r="N54" i="1"/>
  <c r="M54" i="1"/>
  <c r="AK53" i="1"/>
  <c r="AJ53" i="1"/>
  <c r="AH53" i="1"/>
  <c r="AG53" i="1"/>
  <c r="AF53" i="1"/>
  <c r="AE53" i="1"/>
  <c r="AD53" i="1"/>
  <c r="AC53" i="1"/>
  <c r="AB53" i="1"/>
  <c r="X53" i="1"/>
  <c r="W53" i="1"/>
  <c r="V53" i="1"/>
  <c r="U53" i="1"/>
  <c r="T53" i="1"/>
  <c r="P53" i="1"/>
  <c r="O53" i="1"/>
  <c r="N53" i="1"/>
  <c r="M53" i="1"/>
  <c r="AK52" i="1"/>
  <c r="Z52" i="1" s="1"/>
  <c r="AJ52" i="1"/>
  <c r="AH52" i="1"/>
  <c r="AG52" i="1"/>
  <c r="AF52" i="1"/>
  <c r="AE52" i="1"/>
  <c r="AD52" i="1"/>
  <c r="AC52" i="1"/>
  <c r="AB52" i="1"/>
  <c r="V52" i="1"/>
  <c r="T52" i="1"/>
  <c r="P52" i="1"/>
  <c r="O52" i="1"/>
  <c r="N52" i="1"/>
  <c r="M52" i="1"/>
  <c r="AK51" i="1"/>
  <c r="AJ51" i="1"/>
  <c r="AH51" i="1"/>
  <c r="AG51" i="1"/>
  <c r="AF51" i="1"/>
  <c r="AE51" i="1"/>
  <c r="AD51" i="1"/>
  <c r="AC51" i="1"/>
  <c r="AB51" i="1"/>
  <c r="X51" i="1"/>
  <c r="W51" i="1"/>
  <c r="V51" i="1"/>
  <c r="U51" i="1"/>
  <c r="T51" i="1"/>
  <c r="P51" i="1"/>
  <c r="O51" i="1"/>
  <c r="N51" i="1"/>
  <c r="M51" i="1"/>
  <c r="AK50" i="1"/>
  <c r="AJ50" i="1"/>
  <c r="AH50" i="1"/>
  <c r="AG50" i="1"/>
  <c r="AF50" i="1"/>
  <c r="AE50" i="1"/>
  <c r="AD50" i="1"/>
  <c r="AC50" i="1"/>
  <c r="AB50" i="1"/>
  <c r="X50" i="1"/>
  <c r="W50" i="1"/>
  <c r="V50" i="1"/>
  <c r="U50" i="1"/>
  <c r="T50" i="1"/>
  <c r="P50" i="1"/>
  <c r="O50" i="1"/>
  <c r="N50" i="1"/>
  <c r="M50" i="1"/>
  <c r="AK49" i="1"/>
  <c r="AJ49" i="1"/>
  <c r="AH49" i="1"/>
  <c r="AG49" i="1"/>
  <c r="AF49" i="1"/>
  <c r="AE49" i="1"/>
  <c r="AD49" i="1"/>
  <c r="AC49" i="1"/>
  <c r="AB49" i="1"/>
  <c r="X49" i="1"/>
  <c r="W49" i="1"/>
  <c r="V49" i="1"/>
  <c r="U49" i="1"/>
  <c r="T49" i="1"/>
  <c r="P49" i="1"/>
  <c r="O49" i="1"/>
  <c r="N49" i="1"/>
  <c r="M49" i="1"/>
  <c r="AK48" i="1"/>
  <c r="AJ48" i="1"/>
  <c r="AH48" i="1"/>
  <c r="AG48" i="1"/>
  <c r="AF48" i="1"/>
  <c r="AE48" i="1"/>
  <c r="AD48" i="1"/>
  <c r="AC48" i="1"/>
  <c r="AB48" i="1"/>
  <c r="X48" i="1"/>
  <c r="W48" i="1"/>
  <c r="V48" i="1"/>
  <c r="U48" i="1"/>
  <c r="T48" i="1"/>
  <c r="P48" i="1"/>
  <c r="O48" i="1"/>
  <c r="N48" i="1"/>
  <c r="M48" i="1"/>
  <c r="AK47" i="1"/>
  <c r="AJ47" i="1"/>
  <c r="AH47" i="1"/>
  <c r="AG47" i="1"/>
  <c r="AF47" i="1"/>
  <c r="AE47" i="1"/>
  <c r="AD47" i="1"/>
  <c r="AC47" i="1"/>
  <c r="AB47" i="1"/>
  <c r="X47" i="1"/>
  <c r="W47" i="1"/>
  <c r="V47" i="1"/>
  <c r="U47" i="1"/>
  <c r="T47" i="1"/>
  <c r="P47" i="1"/>
  <c r="O47" i="1"/>
  <c r="N47" i="1"/>
  <c r="M47" i="1"/>
  <c r="AK46" i="1"/>
  <c r="AJ46" i="1"/>
  <c r="AH46" i="1"/>
  <c r="AG46" i="1"/>
  <c r="AF46" i="1"/>
  <c r="AE46" i="1"/>
  <c r="AD46" i="1"/>
  <c r="AC46" i="1"/>
  <c r="AB46" i="1"/>
  <c r="X46" i="1"/>
  <c r="W46" i="1"/>
  <c r="V46" i="1"/>
  <c r="U46" i="1"/>
  <c r="T46" i="1"/>
  <c r="P46" i="1"/>
  <c r="O46" i="1"/>
  <c r="N46" i="1"/>
  <c r="M46" i="1"/>
  <c r="AK45" i="1"/>
  <c r="AJ45" i="1"/>
  <c r="AH45" i="1"/>
  <c r="AG45" i="1"/>
  <c r="AF45" i="1"/>
  <c r="AE45" i="1"/>
  <c r="AD45" i="1"/>
  <c r="AC45" i="1"/>
  <c r="AB45" i="1"/>
  <c r="X45" i="1"/>
  <c r="W45" i="1"/>
  <c r="V45" i="1"/>
  <c r="U45" i="1"/>
  <c r="T45" i="1"/>
  <c r="P45" i="1"/>
  <c r="O45" i="1"/>
  <c r="N45" i="1"/>
  <c r="M45" i="1"/>
  <c r="AK44" i="1"/>
  <c r="AJ44" i="1"/>
  <c r="AH44" i="1"/>
  <c r="AG44" i="1"/>
  <c r="AF44" i="1"/>
  <c r="AE44" i="1"/>
  <c r="AD44" i="1"/>
  <c r="AC44" i="1"/>
  <c r="AB44" i="1"/>
  <c r="X44" i="1"/>
  <c r="W44" i="1"/>
  <c r="V44" i="1"/>
  <c r="U44" i="1"/>
  <c r="T44" i="1"/>
  <c r="P44" i="1"/>
  <c r="O44" i="1"/>
  <c r="N44" i="1"/>
  <c r="M44" i="1"/>
  <c r="AK43" i="1"/>
  <c r="AJ43" i="1"/>
  <c r="AH43" i="1"/>
  <c r="AG43" i="1"/>
  <c r="AF43" i="1"/>
  <c r="AE43" i="1"/>
  <c r="AD43" i="1"/>
  <c r="AC43" i="1"/>
  <c r="AB43" i="1"/>
  <c r="X43" i="1"/>
  <c r="W43" i="1"/>
  <c r="V43" i="1"/>
  <c r="U43" i="1"/>
  <c r="T43" i="1"/>
  <c r="P43" i="1"/>
  <c r="O43" i="1"/>
  <c r="N43" i="1"/>
  <c r="M43" i="1"/>
  <c r="AK42" i="1"/>
  <c r="AJ42" i="1"/>
  <c r="AH42" i="1"/>
  <c r="AG42" i="1"/>
  <c r="AF42" i="1"/>
  <c r="AE42" i="1"/>
  <c r="AD42" i="1"/>
  <c r="AC42" i="1"/>
  <c r="AB42" i="1"/>
  <c r="X42" i="1"/>
  <c r="W42" i="1"/>
  <c r="V42" i="1"/>
  <c r="U42" i="1"/>
  <c r="T42" i="1"/>
  <c r="P42" i="1"/>
  <c r="O42" i="1"/>
  <c r="N42" i="1"/>
  <c r="M42" i="1"/>
  <c r="AK41" i="1"/>
  <c r="AJ41" i="1"/>
  <c r="AH41" i="1"/>
  <c r="AG41" i="1"/>
  <c r="AF41" i="1"/>
  <c r="AE41" i="1"/>
  <c r="AD41" i="1"/>
  <c r="AC41" i="1"/>
  <c r="AB41" i="1"/>
  <c r="X41" i="1"/>
  <c r="W41" i="1"/>
  <c r="V41" i="1"/>
  <c r="U41" i="1"/>
  <c r="T41" i="1"/>
  <c r="P41" i="1"/>
  <c r="O41" i="1"/>
  <c r="N41" i="1"/>
  <c r="M41" i="1"/>
  <c r="AK40" i="1"/>
  <c r="AJ40" i="1"/>
  <c r="AH40" i="1"/>
  <c r="AG40" i="1"/>
  <c r="AF40" i="1"/>
  <c r="AE40" i="1"/>
  <c r="AD40" i="1"/>
  <c r="AC40" i="1"/>
  <c r="AB40" i="1"/>
  <c r="X40" i="1"/>
  <c r="W40" i="1"/>
  <c r="V40" i="1"/>
  <c r="U40" i="1"/>
  <c r="T40" i="1"/>
  <c r="P40" i="1"/>
  <c r="O40" i="1"/>
  <c r="N40" i="1"/>
  <c r="M40" i="1"/>
  <c r="AK39" i="1"/>
  <c r="AJ39" i="1"/>
  <c r="AH39" i="1"/>
  <c r="AG39" i="1"/>
  <c r="AF39" i="1"/>
  <c r="AE39" i="1"/>
  <c r="AD39" i="1"/>
  <c r="AC39" i="1"/>
  <c r="AB39" i="1"/>
  <c r="X39" i="1"/>
  <c r="W39" i="1"/>
  <c r="V39" i="1"/>
  <c r="U39" i="1"/>
  <c r="T39" i="1"/>
  <c r="P39" i="1"/>
  <c r="O39" i="1"/>
  <c r="N39" i="1"/>
  <c r="M39" i="1"/>
  <c r="AK38" i="1"/>
  <c r="AJ38" i="1"/>
  <c r="AH38" i="1"/>
  <c r="AG38" i="1"/>
  <c r="AF38" i="1"/>
  <c r="AE38" i="1"/>
  <c r="AD38" i="1"/>
  <c r="AC38" i="1"/>
  <c r="AB38" i="1"/>
  <c r="X38" i="1"/>
  <c r="W38" i="1"/>
  <c r="V38" i="1"/>
  <c r="U38" i="1"/>
  <c r="T38" i="1"/>
  <c r="P38" i="1"/>
  <c r="O38" i="1"/>
  <c r="N38" i="1"/>
  <c r="M38" i="1"/>
  <c r="AK37" i="1"/>
  <c r="AJ37" i="1"/>
  <c r="AH37" i="1"/>
  <c r="AG37" i="1"/>
  <c r="AF37" i="1"/>
  <c r="AE37" i="1"/>
  <c r="AD37" i="1"/>
  <c r="AC37" i="1"/>
  <c r="AB37" i="1"/>
  <c r="X37" i="1"/>
  <c r="W37" i="1"/>
  <c r="V37" i="1"/>
  <c r="U37" i="1"/>
  <c r="T37" i="1"/>
  <c r="P37" i="1"/>
  <c r="O37" i="1"/>
  <c r="N37" i="1"/>
  <c r="M37" i="1"/>
  <c r="AK36" i="1"/>
  <c r="AJ36" i="1"/>
  <c r="AH36" i="1"/>
  <c r="AG36" i="1"/>
  <c r="AF36" i="1"/>
  <c r="AE36" i="1"/>
  <c r="AD36" i="1"/>
  <c r="AC36" i="1"/>
  <c r="AB36" i="1"/>
  <c r="X36" i="1"/>
  <c r="W36" i="1"/>
  <c r="V36" i="1"/>
  <c r="U36" i="1"/>
  <c r="T36" i="1"/>
  <c r="P36" i="1"/>
  <c r="O36" i="1"/>
  <c r="N36" i="1"/>
  <c r="M36" i="1"/>
  <c r="AK35" i="1"/>
  <c r="AJ35" i="1"/>
  <c r="AH35" i="1"/>
  <c r="AG35" i="1"/>
  <c r="AF35" i="1"/>
  <c r="AE35" i="1"/>
  <c r="AD35" i="1"/>
  <c r="AC35" i="1"/>
  <c r="AB35" i="1"/>
  <c r="X35" i="1"/>
  <c r="W35" i="1"/>
  <c r="V35" i="1"/>
  <c r="U35" i="1"/>
  <c r="T35" i="1"/>
  <c r="P35" i="1"/>
  <c r="O35" i="1"/>
  <c r="N35" i="1"/>
  <c r="M35" i="1"/>
  <c r="AK34" i="1"/>
  <c r="AJ34" i="1"/>
  <c r="AH34" i="1"/>
  <c r="AG34" i="1"/>
  <c r="AF34" i="1"/>
  <c r="AE34" i="1"/>
  <c r="AD34" i="1"/>
  <c r="AC34" i="1"/>
  <c r="AB34" i="1"/>
  <c r="X34" i="1"/>
  <c r="W34" i="1"/>
  <c r="V34" i="1"/>
  <c r="U34" i="1"/>
  <c r="T34" i="1"/>
  <c r="P34" i="1"/>
  <c r="O34" i="1"/>
  <c r="N34" i="1"/>
  <c r="M34" i="1"/>
  <c r="AK33" i="1"/>
  <c r="AJ33" i="1"/>
  <c r="AH33" i="1"/>
  <c r="AG33" i="1"/>
  <c r="AF33" i="1"/>
  <c r="AE33" i="1"/>
  <c r="AD33" i="1"/>
  <c r="AC33" i="1"/>
  <c r="AB33" i="1"/>
  <c r="X33" i="1"/>
  <c r="W33" i="1"/>
  <c r="V33" i="1"/>
  <c r="U33" i="1"/>
  <c r="T33" i="1"/>
  <c r="P33" i="1"/>
  <c r="O33" i="1"/>
  <c r="N33" i="1"/>
  <c r="M33" i="1"/>
  <c r="AK32" i="1"/>
  <c r="AJ32" i="1"/>
  <c r="AH32" i="1"/>
  <c r="AG32" i="1"/>
  <c r="AF32" i="1"/>
  <c r="AE32" i="1"/>
  <c r="AD32" i="1"/>
  <c r="AC32" i="1"/>
  <c r="AB32" i="1"/>
  <c r="X32" i="1"/>
  <c r="W32" i="1"/>
  <c r="V32" i="1"/>
  <c r="U32" i="1"/>
  <c r="T32" i="1"/>
  <c r="P32" i="1"/>
  <c r="O32" i="1"/>
  <c r="N32" i="1"/>
  <c r="M32" i="1"/>
  <c r="AK31" i="1"/>
  <c r="AJ31" i="1"/>
  <c r="AH31" i="1"/>
  <c r="AG31" i="1"/>
  <c r="AF31" i="1"/>
  <c r="AE31" i="1"/>
  <c r="AD31" i="1"/>
  <c r="AC31" i="1"/>
  <c r="AB31" i="1"/>
  <c r="X31" i="1"/>
  <c r="W31" i="1"/>
  <c r="V31" i="1"/>
  <c r="U31" i="1"/>
  <c r="T31" i="1"/>
  <c r="P31" i="1"/>
  <c r="O31" i="1"/>
  <c r="N31" i="1"/>
  <c r="M31" i="1"/>
  <c r="AK30" i="1"/>
  <c r="X30" i="1" s="1"/>
  <c r="AJ30" i="1"/>
  <c r="AH30" i="1"/>
  <c r="AG30" i="1"/>
  <c r="AF30" i="1"/>
  <c r="AE30" i="1"/>
  <c r="AD30" i="1"/>
  <c r="AC30" i="1"/>
  <c r="AB30" i="1"/>
  <c r="V30" i="1"/>
  <c r="T30" i="1"/>
  <c r="P30" i="1"/>
  <c r="O30" i="1"/>
  <c r="N30" i="1"/>
  <c r="M30" i="1"/>
  <c r="AK29" i="1"/>
  <c r="U29" i="1" s="1"/>
  <c r="AJ29" i="1"/>
  <c r="AH29" i="1"/>
  <c r="AG29" i="1"/>
  <c r="AF29" i="1"/>
  <c r="AE29" i="1"/>
  <c r="AD29" i="1"/>
  <c r="AC29" i="1"/>
  <c r="AB29" i="1"/>
  <c r="V29" i="1"/>
  <c r="T29" i="1"/>
  <c r="P29" i="1"/>
  <c r="O29" i="1"/>
  <c r="N29" i="1"/>
  <c r="M29" i="1"/>
  <c r="AK28" i="1"/>
  <c r="AJ28" i="1"/>
  <c r="AH28" i="1"/>
  <c r="AG28" i="1"/>
  <c r="AF28" i="1"/>
  <c r="AE28" i="1"/>
  <c r="AD28" i="1"/>
  <c r="AC28" i="1"/>
  <c r="AB28" i="1"/>
  <c r="X28" i="1"/>
  <c r="W28" i="1"/>
  <c r="V28" i="1"/>
  <c r="U28" i="1"/>
  <c r="T28" i="1"/>
  <c r="P28" i="1"/>
  <c r="O28" i="1"/>
  <c r="N28" i="1"/>
  <c r="M28" i="1"/>
  <c r="AK27" i="1"/>
  <c r="AJ27" i="1"/>
  <c r="AH27" i="1"/>
  <c r="AG27" i="1"/>
  <c r="AF27" i="1"/>
  <c r="AE27" i="1"/>
  <c r="AD27" i="1"/>
  <c r="AC27" i="1"/>
  <c r="AB27" i="1"/>
  <c r="X27" i="1"/>
  <c r="W27" i="1"/>
  <c r="V27" i="1"/>
  <c r="U27" i="1"/>
  <c r="T27" i="1"/>
  <c r="P27" i="1"/>
  <c r="O27" i="1"/>
  <c r="N27" i="1"/>
  <c r="M27" i="1"/>
  <c r="AK26" i="1"/>
  <c r="AJ26" i="1"/>
  <c r="AH26" i="1"/>
  <c r="AG26" i="1"/>
  <c r="AF26" i="1"/>
  <c r="AE26" i="1"/>
  <c r="AD26" i="1"/>
  <c r="AC26" i="1"/>
  <c r="AB26" i="1"/>
  <c r="X26" i="1"/>
  <c r="W26" i="1"/>
  <c r="V26" i="1"/>
  <c r="U26" i="1"/>
  <c r="T26" i="1"/>
  <c r="P26" i="1"/>
  <c r="O26" i="1"/>
  <c r="N26" i="1"/>
  <c r="M26" i="1"/>
  <c r="AK25" i="1"/>
  <c r="AJ25" i="1"/>
  <c r="AH25" i="1"/>
  <c r="AG25" i="1"/>
  <c r="AF25" i="1"/>
  <c r="AE25" i="1"/>
  <c r="AD25" i="1"/>
  <c r="AC25" i="1"/>
  <c r="AB25" i="1"/>
  <c r="X25" i="1"/>
  <c r="W25" i="1"/>
  <c r="V25" i="1"/>
  <c r="U25" i="1"/>
  <c r="T25" i="1"/>
  <c r="P25" i="1"/>
  <c r="O25" i="1"/>
  <c r="N25" i="1"/>
  <c r="M25" i="1"/>
  <c r="AK24" i="1"/>
  <c r="AJ24" i="1"/>
  <c r="AH24" i="1"/>
  <c r="AG24" i="1"/>
  <c r="AF24" i="1"/>
  <c r="AE24" i="1"/>
  <c r="AD24" i="1"/>
  <c r="AC24" i="1"/>
  <c r="AB24" i="1"/>
  <c r="X24" i="1"/>
  <c r="W24" i="1"/>
  <c r="V24" i="1"/>
  <c r="U24" i="1"/>
  <c r="T24" i="1"/>
  <c r="P24" i="1"/>
  <c r="O24" i="1"/>
  <c r="N24" i="1"/>
  <c r="M24" i="1"/>
  <c r="AK23" i="1"/>
  <c r="AJ23" i="1"/>
  <c r="AH23" i="1"/>
  <c r="AG23" i="1"/>
  <c r="AF23" i="1"/>
  <c r="AE23" i="1"/>
  <c r="AD23" i="1"/>
  <c r="AC23" i="1"/>
  <c r="AB23" i="1"/>
  <c r="X23" i="1"/>
  <c r="W23" i="1"/>
  <c r="V23" i="1"/>
  <c r="U23" i="1"/>
  <c r="T23" i="1"/>
  <c r="P23" i="1"/>
  <c r="O23" i="1"/>
  <c r="N23" i="1"/>
  <c r="M23" i="1"/>
  <c r="AK22" i="1"/>
  <c r="AJ22" i="1"/>
  <c r="AH22" i="1"/>
  <c r="AG22" i="1"/>
  <c r="AF22" i="1"/>
  <c r="AE22" i="1"/>
  <c r="AD22" i="1"/>
  <c r="AC22" i="1"/>
  <c r="AB22" i="1"/>
  <c r="X22" i="1"/>
  <c r="W22" i="1"/>
  <c r="V22" i="1"/>
  <c r="U22" i="1"/>
  <c r="T22" i="1"/>
  <c r="P22" i="1"/>
  <c r="O22" i="1"/>
  <c r="N22" i="1"/>
  <c r="M22" i="1"/>
  <c r="AK21" i="1"/>
  <c r="AJ21" i="1"/>
  <c r="AH21" i="1"/>
  <c r="AG21" i="1"/>
  <c r="AF21" i="1"/>
  <c r="AE21" i="1"/>
  <c r="AD21" i="1"/>
  <c r="AC21" i="1"/>
  <c r="AB21" i="1"/>
  <c r="X21" i="1"/>
  <c r="W21" i="1"/>
  <c r="V21" i="1"/>
  <c r="U21" i="1"/>
  <c r="T21" i="1"/>
  <c r="P21" i="1"/>
  <c r="O21" i="1"/>
  <c r="N21" i="1"/>
  <c r="M21" i="1"/>
  <c r="AK20" i="1"/>
  <c r="AJ20" i="1"/>
  <c r="AH20" i="1"/>
  <c r="AG20" i="1"/>
  <c r="AF20" i="1"/>
  <c r="AE20" i="1"/>
  <c r="AD20" i="1"/>
  <c r="AC20" i="1"/>
  <c r="AB20" i="1"/>
  <c r="X20" i="1"/>
  <c r="W20" i="1"/>
  <c r="V20" i="1"/>
  <c r="U20" i="1"/>
  <c r="T20" i="1"/>
  <c r="P20" i="1"/>
  <c r="O20" i="1"/>
  <c r="N20" i="1"/>
  <c r="M20" i="1"/>
  <c r="AK19" i="1"/>
  <c r="AJ19" i="1"/>
  <c r="AH19" i="1"/>
  <c r="AG19" i="1"/>
  <c r="AF19" i="1"/>
  <c r="AE19" i="1"/>
  <c r="AD19" i="1"/>
  <c r="AC19" i="1"/>
  <c r="AB19" i="1"/>
  <c r="X19" i="1"/>
  <c r="W19" i="1"/>
  <c r="V19" i="1"/>
  <c r="U19" i="1"/>
  <c r="T19" i="1"/>
  <c r="P19" i="1"/>
  <c r="O19" i="1"/>
  <c r="N19" i="1"/>
  <c r="M19" i="1"/>
  <c r="AK18" i="1"/>
  <c r="AJ18" i="1"/>
  <c r="AH18" i="1"/>
  <c r="AG18" i="1"/>
  <c r="AF18" i="1"/>
  <c r="AE18" i="1"/>
  <c r="AD18" i="1"/>
  <c r="AC18" i="1"/>
  <c r="AB18" i="1"/>
  <c r="X18" i="1"/>
  <c r="W18" i="1"/>
  <c r="V18" i="1"/>
  <c r="U18" i="1"/>
  <c r="T18" i="1"/>
  <c r="P18" i="1"/>
  <c r="O18" i="1"/>
  <c r="N18" i="1"/>
  <c r="M18" i="1"/>
  <c r="AK17" i="1"/>
  <c r="AJ17" i="1"/>
  <c r="AH17" i="1"/>
  <c r="AG17" i="1"/>
  <c r="AF17" i="1"/>
  <c r="AE17" i="1"/>
  <c r="AD17" i="1"/>
  <c r="AC17" i="1"/>
  <c r="AB17" i="1"/>
  <c r="X17" i="1"/>
  <c r="W17" i="1"/>
  <c r="V17" i="1"/>
  <c r="U17" i="1"/>
  <c r="T17" i="1"/>
  <c r="P17" i="1"/>
  <c r="O17" i="1"/>
  <c r="N17" i="1"/>
  <c r="M17" i="1"/>
  <c r="AK16" i="1"/>
  <c r="AJ16" i="1"/>
  <c r="AH16" i="1"/>
  <c r="AG16" i="1"/>
  <c r="AF16" i="1"/>
  <c r="AE16" i="1"/>
  <c r="AD16" i="1"/>
  <c r="AC16" i="1"/>
  <c r="AB16" i="1"/>
  <c r="X16" i="1"/>
  <c r="W16" i="1"/>
  <c r="V16" i="1"/>
  <c r="U16" i="1"/>
  <c r="T16" i="1"/>
  <c r="P16" i="1"/>
  <c r="O16" i="1"/>
  <c r="N16" i="1"/>
  <c r="M16" i="1"/>
  <c r="AK15" i="1"/>
  <c r="AJ15" i="1"/>
  <c r="AH15" i="1"/>
  <c r="AG15" i="1"/>
  <c r="AF15" i="1"/>
  <c r="AE15" i="1"/>
  <c r="AD15" i="1"/>
  <c r="AC15" i="1"/>
  <c r="AB15" i="1"/>
  <c r="X15" i="1"/>
  <c r="W15" i="1"/>
  <c r="V15" i="1"/>
  <c r="U15" i="1"/>
  <c r="T15" i="1"/>
  <c r="P15" i="1"/>
  <c r="O15" i="1"/>
  <c r="N15" i="1"/>
  <c r="M15" i="1"/>
  <c r="AK14" i="1"/>
  <c r="AJ14" i="1"/>
  <c r="AH14" i="1"/>
  <c r="AG14" i="1"/>
  <c r="AF14" i="1"/>
  <c r="AE14" i="1"/>
  <c r="AD14" i="1"/>
  <c r="AC14" i="1"/>
  <c r="AB14" i="1"/>
  <c r="X14" i="1"/>
  <c r="W14" i="1"/>
  <c r="V14" i="1"/>
  <c r="U14" i="1"/>
  <c r="T14" i="1"/>
  <c r="P14" i="1"/>
  <c r="O14" i="1"/>
  <c r="N14" i="1"/>
  <c r="M14" i="1"/>
  <c r="AK13" i="1"/>
  <c r="AJ13" i="1"/>
  <c r="AH13" i="1"/>
  <c r="AG13" i="1"/>
  <c r="AF13" i="1"/>
  <c r="AE13" i="1"/>
  <c r="AD13" i="1"/>
  <c r="AC13" i="1"/>
  <c r="AB13" i="1"/>
  <c r="X13" i="1"/>
  <c r="W13" i="1"/>
  <c r="V13" i="1"/>
  <c r="U13" i="1"/>
  <c r="T13" i="1"/>
  <c r="P13" i="1"/>
  <c r="O13" i="1"/>
  <c r="N13" i="1"/>
  <c r="M13" i="1"/>
  <c r="AK12" i="1"/>
  <c r="AJ12" i="1"/>
  <c r="AH12" i="1"/>
  <c r="AG12" i="1"/>
  <c r="AF12" i="1"/>
  <c r="AE12" i="1"/>
  <c r="AD12" i="1"/>
  <c r="AC12" i="1"/>
  <c r="AB12" i="1"/>
  <c r="X12" i="1"/>
  <c r="W12" i="1"/>
  <c r="V12" i="1"/>
  <c r="U12" i="1"/>
  <c r="T12" i="1"/>
  <c r="P12" i="1"/>
  <c r="O12" i="1"/>
  <c r="N12" i="1"/>
  <c r="M12" i="1"/>
  <c r="AK11" i="1"/>
  <c r="AJ11" i="1"/>
  <c r="AH11" i="1"/>
  <c r="AG11" i="1"/>
  <c r="AF11" i="1"/>
  <c r="AE11" i="1"/>
  <c r="AD11" i="1"/>
  <c r="AC11" i="1"/>
  <c r="AB11" i="1"/>
  <c r="X11" i="1"/>
  <c r="W11" i="1"/>
  <c r="V11" i="1"/>
  <c r="U11" i="1"/>
  <c r="T11" i="1"/>
  <c r="P11" i="1"/>
  <c r="O11" i="1"/>
  <c r="N11" i="1"/>
  <c r="M11" i="1"/>
  <c r="AK10" i="1"/>
  <c r="Y10" i="1" s="1"/>
  <c r="AJ10" i="1"/>
  <c r="AH10" i="1"/>
  <c r="AG10" i="1"/>
  <c r="AF10" i="1"/>
  <c r="AE10" i="1"/>
  <c r="AD10" i="1"/>
  <c r="AC10" i="1"/>
  <c r="AB10" i="1"/>
  <c r="W10" i="1"/>
  <c r="V10" i="1"/>
  <c r="T10" i="1"/>
  <c r="P10" i="1"/>
  <c r="O10" i="1"/>
  <c r="N10" i="1"/>
  <c r="M10" i="1"/>
  <c r="AK9" i="1"/>
  <c r="U9" i="1" s="1"/>
  <c r="AJ9" i="1"/>
  <c r="AH9" i="1"/>
  <c r="AG9" i="1"/>
  <c r="AF9" i="1"/>
  <c r="AE9" i="1"/>
  <c r="AD9" i="1"/>
  <c r="AC9" i="1"/>
  <c r="AB9" i="1"/>
  <c r="W9" i="1"/>
  <c r="V9" i="1"/>
  <c r="T9" i="1"/>
  <c r="P9" i="1"/>
  <c r="O9" i="1"/>
  <c r="N9" i="1"/>
  <c r="M9" i="1"/>
  <c r="AK8" i="1"/>
  <c r="X8" i="1" s="1"/>
  <c r="AJ8" i="1"/>
  <c r="AH8" i="1"/>
  <c r="AG8" i="1"/>
  <c r="AF8" i="1"/>
  <c r="AE8" i="1"/>
  <c r="AD8" i="1"/>
  <c r="AC8" i="1"/>
  <c r="AB8" i="1"/>
  <c r="W8" i="1"/>
  <c r="V8" i="1"/>
  <c r="T8" i="1"/>
  <c r="P8" i="1"/>
  <c r="O8" i="1"/>
  <c r="N8" i="1"/>
  <c r="M8" i="1"/>
  <c r="AK7" i="1"/>
  <c r="AJ7" i="1"/>
  <c r="AH7" i="1"/>
  <c r="AG7" i="1"/>
  <c r="AF7" i="1"/>
  <c r="AE7" i="1"/>
  <c r="AD7" i="1"/>
  <c r="AC7" i="1"/>
  <c r="AB7" i="1"/>
  <c r="X7" i="1"/>
  <c r="W7" i="1"/>
  <c r="V7" i="1"/>
  <c r="U7" i="1"/>
  <c r="T7" i="1"/>
  <c r="P7" i="1"/>
  <c r="O7" i="1"/>
  <c r="N7" i="1"/>
  <c r="M7" i="1"/>
  <c r="AK6" i="1"/>
  <c r="X6" i="1" s="1"/>
  <c r="AJ6" i="1"/>
  <c r="AH6" i="1"/>
  <c r="AG6" i="1"/>
  <c r="AF6" i="1"/>
  <c r="AE6" i="1"/>
  <c r="AD6" i="1"/>
  <c r="AC6" i="1"/>
  <c r="AB6" i="1"/>
  <c r="V6" i="1"/>
  <c r="U6" i="1"/>
  <c r="T6" i="1"/>
  <c r="P6" i="1"/>
  <c r="O6" i="1"/>
  <c r="N6" i="1"/>
  <c r="M6" i="1"/>
  <c r="AK5" i="1"/>
  <c r="AJ5" i="1"/>
  <c r="AH5" i="1"/>
  <c r="AG5" i="1"/>
  <c r="AF5" i="1"/>
  <c r="AE5" i="1"/>
  <c r="AD5" i="1"/>
  <c r="AC5" i="1"/>
  <c r="AB5" i="1"/>
  <c r="X5" i="1"/>
  <c r="W5" i="1"/>
  <c r="V5" i="1"/>
  <c r="U5" i="1"/>
  <c r="T5" i="1"/>
  <c r="P5" i="1"/>
  <c r="O5" i="1"/>
  <c r="N5" i="1"/>
  <c r="M5" i="1"/>
  <c r="AK4" i="1"/>
  <c r="AJ4" i="1"/>
  <c r="AH4" i="1"/>
  <c r="AG4" i="1"/>
  <c r="AF4" i="1"/>
  <c r="AE4" i="1"/>
  <c r="AD4" i="1"/>
  <c r="AC4" i="1"/>
  <c r="AB4" i="1"/>
  <c r="X4" i="1"/>
  <c r="W4" i="1"/>
  <c r="V4" i="1"/>
  <c r="U4" i="1"/>
  <c r="T4" i="1"/>
  <c r="P4" i="1"/>
  <c r="O4" i="1"/>
  <c r="N4" i="1"/>
  <c r="M4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U10" i="1" l="1"/>
  <c r="Y8" i="1"/>
  <c r="Y52" i="1"/>
  <c r="Y9" i="1"/>
  <c r="Y29" i="1"/>
  <c r="Y6" i="1"/>
  <c r="Y30" i="1"/>
  <c r="U52" i="1"/>
  <c r="W52" i="1"/>
  <c r="X9" i="1"/>
  <c r="W30" i="1"/>
  <c r="W6" i="1"/>
  <c r="X10" i="1"/>
  <c r="U30" i="1"/>
  <c r="X29" i="1"/>
  <c r="X52" i="1"/>
  <c r="W29" i="1"/>
  <c r="U8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BA90" i="1" l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BA89" i="1" l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BA88" i="1" l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BA83" i="1" l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Z83" i="1" l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Z77" i="1" l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H3" i="1" l="1"/>
  <c r="Z3" i="1"/>
  <c r="R3" i="1"/>
  <c r="AB3" i="1" l="1"/>
  <c r="Y3" i="1"/>
  <c r="X3" i="1"/>
  <c r="W3" i="1"/>
  <c r="V3" i="1"/>
  <c r="U3" i="1"/>
  <c r="AK3" i="1" l="1"/>
  <c r="AJ3" i="1"/>
  <c r="T3" i="1"/>
  <c r="AG3" i="1" l="1"/>
  <c r="AF3" i="1"/>
  <c r="AE3" i="1"/>
  <c r="AD3" i="1"/>
  <c r="AC3" i="1"/>
  <c r="Q3" i="1"/>
  <c r="P3" i="1"/>
  <c r="O3" i="1"/>
  <c r="N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  <author>Müge Özbek Akcay</author>
  </authors>
  <commentList>
    <comment ref="K2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27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5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9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  <comment ref="K145" authorId="1" shapeId="0" xr:uid="{3A92F116-2565-4B26-A2FA-7B8511FB1F5B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48" authorId="1" shapeId="0" xr:uid="{A1E3046C-2B73-4C39-B482-8D537572EC4C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</commentList>
</comments>
</file>

<file path=xl/sharedStrings.xml><?xml version="1.0" encoding="utf-8"?>
<sst xmlns="http://schemas.openxmlformats.org/spreadsheetml/2006/main" count="1102" uniqueCount="260">
  <si>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</si>
  <si>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</si>
  <si>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</si>
  <si>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</si>
  <si>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</si>
  <si>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</si>
  <si>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</si>
  <si>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</si>
  <si>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</si>
  <si>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</si>
  <si>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</si>
  <si>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</si>
  <si>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</si>
  <si>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</si>
  <si>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</si>
  <si>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</si>
  <si>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</si>
  <si>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</si>
  <si>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</si>
  <si>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</si>
  <si>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</si>
  <si>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</si>
  <si>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</si>
  <si>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</si>
  <si>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</si>
  <si>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</si>
  <si>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</si>
  <si>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</si>
  <si>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</si>
  <si>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</si>
  <si>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</si>
  <si>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</si>
  <si>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</si>
  <si>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</si>
  <si>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</si>
  <si>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</si>
  <si>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</si>
  <si>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</si>
  <si>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</si>
  <si>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</si>
  <si>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</si>
  <si>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</si>
  <si>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</si>
  <si>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</si>
  <si>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</si>
  <si>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</si>
  <si>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</si>
  <si>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</si>
  <si>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</si>
  <si>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</si>
  <si>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</si>
  <si>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</si>
  <si>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</si>
  <si>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Pos %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</si>
  <si>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</si>
  <si>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</si>
  <si>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</si>
  <si>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</si>
  <si>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</si>
  <si>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</si>
  <si>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</si>
  <si>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</si>
  <si>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</si>
  <si>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</si>
  <si>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</si>
  <si>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</si>
  <si>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</si>
  <si>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</si>
  <si>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</si>
  <si>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</si>
  <si>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>Last_place</t>
  </si>
  <si>
    <t>Last Place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</si>
  <si>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</si>
  <si>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</si>
  <si>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</si>
  <si>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</si>
  <si>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</si>
  <si>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</si>
  <si>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</si>
  <si>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</si>
  <si>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</si>
  <si>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</si>
  <si>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</si>
  <si>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</si>
  <si>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</si>
  <si>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</si>
  <si>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</si>
  <si>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</si>
  <si>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</si>
  <si>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</si>
  <si>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</si>
  <si>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</si>
  <si>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</si>
  <si>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</si>
  <si>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</si>
  <si>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</si>
  <si>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</si>
  <si>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</si>
  <si>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</si>
  <si>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</si>
  <si>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</si>
  <si>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</si>
  <si>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</si>
  <si>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</si>
  <si>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</si>
  <si>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</si>
  <si>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</si>
  <si>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</si>
  <si>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</si>
  <si>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</si>
  <si>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</si>
  <si>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</si>
  <si>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</si>
  <si>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</si>
  <si>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</si>
  <si>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</si>
  <si>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</si>
  <si>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</si>
  <si>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</si>
  <si>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</si>
  <si>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</si>
  <si>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</si>
  <si>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</si>
  <si>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</si>
  <si>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</si>
  <si>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</si>
  <si>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</si>
  <si>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</si>
  <si>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</si>
  <si>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</si>
  <si>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</si>
  <si>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</si>
  <si>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</si>
  <si>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</si>
  <si>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</si>
  <si>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</si>
  <si>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</si>
  <si>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</si>
  <si>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</si>
  <si>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</si>
  <si>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</si>
  <si>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Avg. BGG_Weight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</si>
  <si>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</si>
  <si>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</si>
  <si>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</si>
  <si>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</si>
  <si>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</si>
  <si>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</si>
  <si>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</si>
  <si>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</si>
  <si>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</si>
  <si>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</si>
  <si>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</si>
  <si>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</si>
  <si>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</si>
  <si>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</si>
  <si>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</si>
  <si>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</si>
  <si>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</si>
  <si>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</si>
  <si>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</si>
  <si>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</si>
  <si>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</si>
  <si>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</si>
  <si>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</si>
  <si>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</si>
  <si>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</si>
  <si>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</si>
  <si>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</si>
  <si>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</si>
  <si>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</si>
  <si>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</si>
  <si>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</si>
  <si>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</si>
  <si>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</si>
  <si>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</si>
  <si>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</si>
  <si>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</si>
  <si>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</si>
  <si>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</si>
  <si>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</si>
  <si>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</si>
  <si>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</si>
  <si>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</si>
  <si>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</si>
  <si>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</si>
  <si>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</si>
  <si>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</si>
  <si>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</si>
  <si>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</si>
  <si>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</si>
  <si>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</si>
  <si>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</si>
  <si>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</si>
  <si>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</si>
  <si>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</si>
  <si>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</si>
  <si>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</si>
  <si>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</si>
  <si>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</si>
  <si>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</si>
  <si>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</si>
  <si>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</si>
  <si>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</si>
  <si>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</si>
  <si>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</si>
  <si>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</si>
  <si>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</si>
  <si>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</si>
  <si>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</si>
  <si>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</si>
  <si>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</si>
  <si>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</si>
  <si>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</si>
  <si>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</si>
  <si>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</si>
  <si>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</si>
  <si>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</si>
  <si>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</si>
  <si>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</si>
  <si>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</si>
  <si>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</si>
  <si>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</si>
  <si>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</si>
  <si>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</si>
  <si>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</si>
  <si>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</si>
  <si>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</si>
  <si>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</si>
  <si>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</si>
  <si>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</si>
  <si>
    <t>Vegas Showdown</t>
  </si>
  <si>
    <t>https://boardgamegeek.com/boardgame/15364/vegas-showdown</t>
  </si>
  <si>
    <t>HETS</t>
  </si>
  <si>
    <t>HETS Total</t>
  </si>
  <si>
    <t>Unique_Date</t>
  </si>
  <si>
    <t>Unique Dates</t>
  </si>
  <si>
    <t xml:space="preserve">Lasse_first </t>
  </si>
  <si>
    <t xml:space="preserve">Erdem_first </t>
  </si>
  <si>
    <t xml:space="preserve">Jakob_first </t>
  </si>
  <si>
    <t>Dune: A Game of Conquest and Diplomacy</t>
  </si>
  <si>
    <t>https://boardgamegeek.com/boardgame/341165/dune-a-game-of-conquest-and-diplomacy</t>
  </si>
  <si>
    <t>https://boardgamegeek.com/boardgame/236457/architects-of-the-west-kingdom</t>
  </si>
  <si>
    <t>Marcin</t>
  </si>
  <si>
    <t>Marcin_first</t>
  </si>
  <si>
    <t>Marcin_last</t>
  </si>
  <si>
    <t>Marcin_played</t>
  </si>
  <si>
    <t>HETM</t>
  </si>
  <si>
    <t>HETM Total</t>
  </si>
  <si>
    <t>HTM</t>
  </si>
  <si>
    <t>HTM Total</t>
  </si>
  <si>
    <t>Architects of the West Kingdom</t>
  </si>
  <si>
    <t xml:space="preserve">
Twilight Imperium: Fourth Edition</t>
  </si>
  <si>
    <t>https://boardgamegeek.com/boardgame/233078/twilight-imperium-fourth-edition</t>
  </si>
  <si>
    <t>HETOM</t>
  </si>
  <si>
    <t>HETOM Total</t>
  </si>
  <si>
    <t xml:space="preserve">Henrik_first </t>
  </si>
  <si>
    <t>Twilight Imperium: Fourth Edition</t>
  </si>
  <si>
    <t>HETO</t>
  </si>
  <si>
    <t>HETO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</si>
</sst>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2" fillId="0" borderId="0" xfId="0" applyNumberFormat="1" applyFont="1"/>
    <xf numFmtId="0" fontId="0" fillId="0" borderId="0" xfId="0" pivotButton="1" applyAlignment="1">
      <alignment horizontal="center" vertical="center" wrapText="1"/>
    </xf>
    <xf numFmtId="0" fontId="5" fillId="0" borderId="0" xfId="1"/>
  </cellXfs>
  <cellStyles count="2">
    <cellStyle name="Hyperlink" xfId="1" builtinId="8"/>
    <cellStyle name="Normal" xfId="0" builtinId="0"/>
  </cellStyles>
  <dxfs count="280"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wrapText="1" readingOrder="0"/>
    </dxf>
    <dxf>
      <alignment wrapText="0" readingOrder="0"/>
    </dxf>
    <dxf>
      <alignment vertical="center" readingOrder="0"/>
    </dxf>
    <dxf>
      <alignment vertical="top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368055553" createdVersion="6" refreshedVersion="8" minRefreshableVersion="3" recordCount="86" xr:uid="{00000000-000A-0000-FFFF-FFFF02000000}">
  <cacheSource type="worksheet">
    <worksheetSource ref="A1:BA87" sheet="Games"/>
  </cacheSource>
  <cacheFields count="54">
    <cacheField name="Date" numFmtId="14">
      <sharedItems containsSemiMixedTypes="0" containsNonDate="0" containsDate="1" containsString="0" minDate="2019-05-30T00:00:00" maxDate="2020-08-0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 count="6">
        <m/>
        <n v="2"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 count="6">
        <n v="1"/>
        <n v="4"/>
        <n v="3"/>
        <n v="2"/>
        <n v="5"/>
        <m/>
      </sharedItems>
    </cacheField>
    <cacheField name="Torben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1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62349537" createdVersion="6" refreshedVersion="7" minRefreshableVersion="3" recordCount="78" xr:uid="{00000000-000A-0000-FFFF-FFFF03000000}">
  <cacheSource type="worksheet">
    <worksheetSource ref="A1:AZ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931018517" createdVersion="6" refreshedVersion="7" minRefreshableVersion="3" recordCount="137" xr:uid="{00000000-000A-0000-FFFF-FFFF01000000}">
  <cacheSource type="worksheet">
    <worksheetSource ref="A1:AL1048576" sheet="Games"/>
  </cacheSource>
  <cacheFields count="39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 count="6">
        <m/>
        <n v="1"/>
        <n v="5"/>
        <n v="3"/>
        <n v="2"/>
        <n v="4"/>
      </sharedItems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 count="6">
        <m/>
        <n v="3"/>
        <n v="5"/>
        <n v="2"/>
        <n v="1"/>
        <n v="4"/>
      </sharedItems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560.985148148146" createdVersion="7" refreshedVersion="7" minRefreshableVersion="3" recordCount="147" xr:uid="{EA8F9882-BC24-49D9-95C4-17A6F776D8E2}">
  <cacheSource type="worksheet">
    <worksheetSource ref="A1:BB157" sheet="Games"/>
  </cacheSource>
  <cacheFields count="59">
    <cacheField name="Date" numFmtId="0">
      <sharedItems containsNonDate="0" containsDate="1" containsString="0" containsBlank="1" minDate="2019-03-23T00:00:00" maxDate="2024-09-26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6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4"/>
        <n v="3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/>
    </cacheField>
    <cacheField name="Unique_Date" numFmtId="0">
      <sharedItems containsString="0" containsBlank="1" containsNumber="1" containsInteger="1" minValue="0" maxValue="1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609.600390277781" createdVersion="6" refreshedVersion="7" minRefreshableVersion="3" recordCount="148" xr:uid="{00000000-000A-0000-FFFF-FFFF0C000000}">
  <cacheSource type="worksheet">
    <worksheetSource ref="A1:AL380" sheet="Games"/>
  </cacheSource>
  <cacheFields count="46">
    <cacheField name="Date" numFmtId="0">
      <sharedItems containsNonDate="0" containsDate="1" containsString="0" containsBlank="1" minDate="2019-03-23T00:00:00" maxDate="2024-11-10T00:00:00"/>
    </cacheField>
    <cacheField name="Game" numFmtId="0">
      <sharedItems containsBlank="1" count="61">
        <s v="_x000a_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Twilight Imperium: Fourth Edition"/>
        <m/>
        <s v="A Game of Thrones: The Card Game" u="1"/>
        <s v="_x000a_Architects of the West Kingdom" u="1"/>
        <s v="13 Days: The Cuban Missile Crisis, 1962" u="1"/>
        <s v="Mech &amp; Minions" u="1"/>
        <s v="Ticket to Ride: Europe" u="1"/>
        <s v="The Quacks of Quedlingburg" u="1"/>
        <s v="Cycklades" u="1"/>
        <s v="Scythe Fernis Campaign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9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  <s v="JTO" u="1"/>
        <s v="H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609.600417824076" createdVersion="7" refreshedVersion="7" minRefreshableVersion="3" recordCount="148" xr:uid="{68A06308-71B6-4A34-8972-BBEF353C518E}">
  <cacheSource type="worksheet">
    <worksheetSource ref="A1:BA380" sheet="Games"/>
  </cacheSource>
  <cacheFields count="61">
    <cacheField name="Date" numFmtId="0">
      <sharedItems containsNonDate="0" containsDate="1" containsString="0" containsBlank="1" minDate="2019-03-23T00:00:00" maxDate="2024-11-10T00:00:00"/>
    </cacheField>
    <cacheField name="Game" numFmtId="0">
      <sharedItems containsBlank="1" count="60">
        <s v="_x000a_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Twilight Imperium: Fourth Edition"/>
        <m/>
        <s v="A Game of Thrones: The Card Game" u="1"/>
        <s v="13 Days: The Cuban Missile Crisis, 1962" u="1"/>
        <s v="Mech &amp; Minions" u="1"/>
        <s v="Ticket to Ride: Europe" u="1"/>
        <s v="The Quacks of Quedlingburg" u="1"/>
        <s v="Cycklades" u="1"/>
        <s v="Scythe Fernis Campaign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7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Blank="1" containsMixedTypes="1" containsNumber="1" containsInteger="1" minValue="0" maxValue="1"/>
    </cacheField>
    <cacheField name="Worker Placement" numFmtId="0">
      <sharedItems containsBlank="1" containsMixedTypes="1" containsNumber="1" containsInteger="1" minValue="0" maxValue="1"/>
    </cacheField>
    <cacheField name="Area Control" numFmtId="0">
      <sharedItems containsBlank="1" containsMixedTypes="1" containsNumber="1" containsInteger="1" minValue="0" maxValue="1"/>
    </cacheField>
    <cacheField name="Auction" numFmtId="0">
      <sharedItems containsBlank="1" containsMixedTypes="1" containsNumber="1" containsInteger="1" minValue="0" maxValue="1"/>
    </cacheField>
    <cacheField name="Combat" numFmtId="0">
      <sharedItems containsBlank="1" containsMixedTypes="1" containsNumber="1" containsInteger="1" minValue="0" maxValue="1"/>
    </cacheField>
    <cacheField name="Drafting" numFmtId="0">
      <sharedItems containsBlank="1" containsMixedTypes="1" containsNumber="1" containsInteger="1" minValue="0" maxValue="1"/>
    </cacheField>
    <cacheField name="Ressource Management" numFmtId="0">
      <sharedItems containsBlank="1" containsMixedTypes="1" containsNumber="1" containsInteger="1" minValue="0" maxValue="1"/>
    </cacheField>
    <cacheField name="Dice Rolling" numFmtId="0">
      <sharedItems containsBlank="1" containsMixedTypes="1" containsNumber="1" containsInteger="1" minValue="0" maxValue="1"/>
    </cacheField>
    <cacheField name="Deck/Bag Building" numFmtId="0">
      <sharedItems containsBlank="1" containsMixedTypes="1" containsNumber="1" containsInteger="1" minValue="0" maxValue="1"/>
    </cacheField>
    <cacheField name="Push Your Luck" numFmtId="0">
      <sharedItems containsBlank="1" containsMixedTypes="1" containsNumber="1" containsInteger="1" minValue="0" maxValue="1"/>
    </cacheField>
    <cacheField name="Investing" numFmtId="0">
      <sharedItems containsBlank="1" containsMixedTypes="1" containsNumber="1" containsInteger="1" minValue="0" maxValue="1"/>
    </cacheField>
    <cacheField name="Hidden Movement" numFmtId="0">
      <sharedItems containsBlank="1" containsMixedTypes="1" containsNumber="1" containsInteger="1" minValue="0" maxValue="1"/>
    </cacheField>
    <cacheField name="Card Game" numFmtId="0">
      <sharedItems containsBlank="1" containsMixedTypes="1" containsNumber="1" containsInteger="1" minValue="0" maxValue="1"/>
    </cacheField>
    <cacheField name="Deduction" numFmtId="0">
      <sharedItems containsBlank="1" containsMixedTypes="1" containsNumber="1" containsInteger="1" minValue="0" maxValue="1"/>
    </cacheField>
    <cacheField name="BGG_Weight" numFmtId="0">
      <sharedItems containsBlank="1" containsMixedTypes="1" containsNumber="1" minValue="1.27" maxValue="4.4000000000000004" count="46">
        <e v="#N/A"/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n v="2.36"/>
        <n v="2.7"/>
        <n v="2.75"/>
        <n v="4.32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5-30T00:00:00"/>
    <s v="Terraforming Mars"/>
    <s v="Torben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5-30T00:00:00"/>
    <s v="Lords of Waterdeep"/>
    <s v="Torben's"/>
    <x v="1"/>
    <m/>
    <x v="1"/>
    <x v="1"/>
    <x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5-30T00:00:00"/>
    <s v="Lords of Waterdeep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6-17T00:00:00"/>
    <s v="Dead of Winter"/>
    <s v="Erdem's"/>
    <x v="0"/>
    <m/>
    <x v="1"/>
    <x v="2"/>
    <x v="0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17T00:00:00"/>
    <s v="Suburbia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n v="2.77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6T00:00:00"/>
    <s v="Fury of Dracula"/>
    <s v="Torben's"/>
    <x v="3"/>
    <m/>
    <x v="3"/>
    <x v="2"/>
    <x v="0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n v="3.21"/>
  </r>
  <r>
    <d v="2019-07-02T00:00:00"/>
    <s v="Scythe"/>
    <s v="Jakob's"/>
    <x v="1"/>
    <m/>
    <x v="2"/>
    <x v="1"/>
    <x v="0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02T00:00:00"/>
    <s v="Lords of Waterdeep"/>
    <s v="Jakob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7-02T00:00:00"/>
    <s v="Ascension"/>
    <s v="Jakob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02T00:00:00"/>
    <s v="Ascension"/>
    <s v="Jakob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25T00:00:00"/>
    <s v="Scythe"/>
    <s v="Torben's"/>
    <x v="3"/>
    <m/>
    <x v="1"/>
    <x v="3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1"/>
    <x v="0"/>
    <x v="3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4"/>
    <x v="0"/>
    <x v="0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3"/>
    <m/>
    <x v="0"/>
    <x v="1"/>
    <x v="0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07T00:00:00"/>
    <s v="Through the Ages"/>
    <s v="Torben's"/>
    <x v="3"/>
    <m/>
    <x v="3"/>
    <x v="3"/>
    <x v="0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08-13T00:00:00"/>
    <s v="Ticket to Ride Europe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n v="1.94"/>
  </r>
  <r>
    <d v="2019-08-13T00:00:00"/>
    <s v="Scythe"/>
    <s v="Erdem's"/>
    <x v="1"/>
    <m/>
    <x v="2"/>
    <x v="2"/>
    <x v="3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3"/>
    <m/>
    <x v="0"/>
    <x v="2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4"/>
    <m/>
    <x v="1"/>
    <x v="3"/>
    <x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 The Rise of Fenris"/>
    <s v="Erdem's"/>
    <x v="4"/>
    <m/>
    <x v="0"/>
    <x v="0"/>
    <x v="0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26"/>
  </r>
  <r>
    <d v="2019-08-26T00:00:00"/>
    <s v="Stockpile"/>
    <s v="Torben's"/>
    <x v="0"/>
    <m/>
    <x v="2"/>
    <x v="2"/>
    <x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  <r>
    <d v="2019-08-26T00:00:00"/>
    <s v="Cyclades"/>
    <s v="Torben's"/>
    <x v="3"/>
    <m/>
    <x v="0"/>
    <x v="1"/>
    <x v="0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09-09T00:00:00"/>
    <s v="Terraforming Mars"/>
    <s v="Erdem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18T00:00:00"/>
    <s v="Terraforming Mars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18T00:00:00"/>
    <s v="Terraforming Mars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A Game of Thrones The Card Gam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n v="3.25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16T00:00:00"/>
    <s v="Power Grid"/>
    <s v="Torben's"/>
    <x v="3"/>
    <n v="5"/>
    <x v="4"/>
    <x v="3"/>
    <x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n v="3.27"/>
  </r>
  <r>
    <d v="2019-10-16T00:00:00"/>
    <s v="Stockpile"/>
    <s v="Torben's"/>
    <x v="4"/>
    <n v="3"/>
    <x v="0"/>
    <x v="4"/>
    <x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n v="2.11"/>
  </r>
  <r>
    <d v="2019-10-24T00:00:00"/>
    <s v="Kemet"/>
    <s v="Torben's"/>
    <x v="3"/>
    <n v="3"/>
    <x v="3"/>
    <x v="2"/>
    <x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0-24T00:00:00"/>
    <s v="Kemet"/>
    <s v="Torben's"/>
    <x v="3"/>
    <n v="2"/>
    <x v="3"/>
    <x v="3"/>
    <x v="3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1-02T00:00:00"/>
    <s v="Caverna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1-02T00:00:00"/>
    <s v="Terraforming Mars"/>
    <s v="Torben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11-02T00:00:00"/>
    <s v="Wingspan"/>
    <s v="Torben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1-13T00:00:00"/>
    <s v="Through the Ages"/>
    <s v="Torben's"/>
    <x v="2"/>
    <m/>
    <x v="3"/>
    <x v="3"/>
    <x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1-27T00:00:00"/>
    <s v="Through the Ages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Through the Age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Wingspan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2-19T00:00:00"/>
    <s v="Caverna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2-19T00:00:00"/>
    <s v="Caverna"/>
    <s v="Erdem's"/>
    <x v="0"/>
    <m/>
    <x v="2"/>
    <x v="3"/>
    <x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20-01-29T00:00:00"/>
    <s v="El Grande"/>
    <s v="Torben's"/>
    <x v="3"/>
    <m/>
    <x v="0"/>
    <x v="4"/>
    <x v="3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n v="3.06"/>
  </r>
  <r>
    <d v="2020-01-29T00:00:00"/>
    <s v="Dead of Winter"/>
    <s v="Torben's"/>
    <x v="5"/>
    <m/>
    <x v="5"/>
    <x v="4"/>
    <x v="4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n v="3.01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he Quacks of Quedlinburg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n v="1.94"/>
  </r>
  <r>
    <d v="2020-02-13T00:00:00"/>
    <s v="Eclipse"/>
    <s v="Torben's"/>
    <x v="1"/>
    <m/>
    <x v="3"/>
    <x v="0"/>
    <x v="0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3T00:00:00"/>
    <s v="Eclipse"/>
    <s v="Torben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8T00:00:00"/>
    <s v="Nusfjord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3"/>
    <m/>
    <x v="2"/>
    <x v="5"/>
    <x v="0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2"/>
    <m/>
    <x v="0"/>
    <x v="5"/>
    <x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3-04T00:00:00"/>
    <s v="Imperial 2030"/>
    <s v="Torben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n v="3.5"/>
  </r>
  <r>
    <d v="2020-03-11T00:00:00"/>
    <s v="Tzolkin"/>
    <s v="Erdem's"/>
    <x v="0"/>
    <m/>
    <x v="1"/>
    <x v="0"/>
    <x v="3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n v="3.66"/>
  </r>
  <r>
    <d v="2020-03-11T00:00:00"/>
    <s v="Imperial 2030"/>
    <s v="Erdem's"/>
    <x v="1"/>
    <m/>
    <x v="1"/>
    <x v="0"/>
    <x v="3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n v="3.5"/>
  </r>
  <r>
    <d v="2020-05-26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5-26T00:00:00"/>
    <s v="Dominion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2400000000000002"/>
  </r>
  <r>
    <d v="2020-06-02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02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18T00:00:00"/>
    <s v="Blood Rage"/>
    <s v="Torben's"/>
    <x v="3"/>
    <m/>
    <x v="3"/>
    <x v="5"/>
    <x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6-23T00:00:00"/>
    <s v="Everdell"/>
    <s v="Erdem's"/>
    <x v="0"/>
    <m/>
    <x v="2"/>
    <x v="3"/>
    <x v="0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n v="2.81"/>
  </r>
  <r>
    <d v="2020-06-23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3T00:00:00"/>
    <s v="For Sale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3T00:00:00"/>
    <s v="For Sale"/>
    <s v="Erdem's"/>
    <x v="0"/>
    <m/>
    <x v="1"/>
    <x v="0"/>
    <x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9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Brass Birmingham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For Sal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07T00:00:00"/>
    <s v="Blood Rage"/>
    <s v="Torben's"/>
    <x v="0"/>
    <n v="1"/>
    <x v="3"/>
    <x v="5"/>
    <x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07T00:00:00"/>
    <s v="Blood Rage"/>
    <s v="Torben's"/>
    <x v="0"/>
    <n v="3"/>
    <x v="3"/>
    <x v="5"/>
    <x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Concordia"/>
    <s v="Erdem's"/>
    <x v="3"/>
    <m/>
    <x v="1"/>
    <x v="5"/>
    <x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n v="3.04"/>
  </r>
  <r>
    <d v="2020-07-13T00:00:00"/>
    <s v="Inis"/>
    <s v="Erdem's"/>
    <x v="1"/>
    <m/>
    <x v="2"/>
    <x v="5"/>
    <x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For Sale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13T00:00:00"/>
    <s v="For Sale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21T00:00:00"/>
    <s v="Eclipse"/>
    <s v="Torben's"/>
    <x v="0"/>
    <n v="4"/>
    <x v="3"/>
    <x v="0"/>
    <x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n v="3.7"/>
  </r>
  <r>
    <d v="2020-07-28T00:00:00"/>
    <s v="Eclipse"/>
    <s v="Torben's"/>
    <x v="0"/>
    <n v="4"/>
    <x v="2"/>
    <x v="3"/>
    <x v="0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n v="3.7"/>
  </r>
  <r>
    <d v="2020-08-04T00:00:00"/>
    <s v="7 Wonders"/>
    <s v="Erdem's"/>
    <x v="0"/>
    <m/>
    <x v="1"/>
    <x v="5"/>
    <x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2"/>
    <x v="1"/>
    <x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4"/>
    <x v="3"/>
    <x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Stockpile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s v="Terraforming Mars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5-30T00:00:00"/>
    <s v="Lords of Waterdeep"/>
    <s v="Torben's"/>
    <n v="2"/>
    <x v="0"/>
    <n v="3"/>
    <n v="4"/>
    <n v="1"/>
    <x v="0"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5-30T00:00:00"/>
    <s v="Lords of Waterdeep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17T00:00:00"/>
    <s v="Dead of Winter"/>
    <s v="Erdem's"/>
    <m/>
    <x v="0"/>
    <n v="3"/>
    <n v="3"/>
    <n v="3"/>
    <x v="0"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</r>
  <r>
    <d v="2019-06-17T00:00:00"/>
    <s v="Suburbia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6T00:00:00"/>
    <s v="Fury of Dracula"/>
    <s v="Torben's"/>
    <n v="1"/>
    <x v="0"/>
    <m/>
    <n v="3"/>
    <n v="3"/>
    <x v="0"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</r>
  <r>
    <d v="2019-07-02T00:00:00"/>
    <s v="Scythe"/>
    <s v="Jakob's"/>
    <n v="2"/>
    <x v="0"/>
    <n v="1"/>
    <n v="4"/>
    <n v="3"/>
    <x v="0"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7-02T00:00:00"/>
    <s v="Lords of Waterdeep"/>
    <s v="Jakob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7-02T00:00:00"/>
    <s v="Ascension"/>
    <s v="Jakob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02T00:00:00"/>
    <s v="Ascension"/>
    <s v="Jakob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25T00:00:00"/>
    <s v="Scythe"/>
    <s v="Torben's"/>
    <n v="1"/>
    <x v="0"/>
    <n v="3"/>
    <n v="2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3"/>
    <n v="1"/>
    <n v="4"/>
    <x v="0"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4"/>
    <n v="1"/>
    <n v="3"/>
    <x v="0"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</r>
  <r>
    <d v="2019-07-25T00:00:00"/>
    <s v="Scythe"/>
    <s v="Torben's"/>
    <n v="1"/>
    <x v="0"/>
    <n v="2"/>
    <n v="4"/>
    <n v="3"/>
    <x v="0"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8-07T00:00:00"/>
    <s v="Through the Ages"/>
    <s v="Torben's"/>
    <n v="1"/>
    <x v="0"/>
    <m/>
    <n v="2"/>
    <n v="3"/>
    <x v="0"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19-08-13T00:00:00"/>
    <s v="Ticket to Ride Europe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8-13T00:00:00"/>
    <s v="Scythe"/>
    <s v="Erdem's"/>
    <n v="2"/>
    <x v="0"/>
    <n v="1"/>
    <n v="3"/>
    <n v="4"/>
    <x v="0"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1"/>
    <x v="0"/>
    <n v="2"/>
    <n v="3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4"/>
    <x v="0"/>
    <n v="3"/>
    <n v="2"/>
    <n v="1"/>
    <x v="0"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13T00:00:00"/>
    <s v="Scythe The Rise of Fenris"/>
    <s v="Erdem's"/>
    <n v="4"/>
    <x v="0"/>
    <n v="2"/>
    <n v="1"/>
    <n v="3"/>
    <x v="0"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26T00:00:00"/>
    <s v="Stockpile"/>
    <s v="Torben's"/>
    <m/>
    <x v="0"/>
    <n v="1"/>
    <n v="3"/>
    <n v="2"/>
    <x v="0"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19-08-26T00:00:00"/>
    <s v="Cyclades"/>
    <s v="Torben's"/>
    <n v="1"/>
    <x v="0"/>
    <n v="2"/>
    <n v="4"/>
    <n v="3"/>
    <x v="0"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</r>
  <r>
    <d v="2019-09-09T00:00:00"/>
    <s v="Terraforming Mars"/>
    <s v="Erdem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18T00:00:00"/>
    <s v="Terraforming Mars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9-18T00:00:00"/>
    <s v="Terraforming Mars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A Game of Thrones The Card Gam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16T00:00:00"/>
    <s v="Power Grid"/>
    <s v="Torben's"/>
    <n v="1"/>
    <x v="2"/>
    <n v="4"/>
    <n v="2"/>
    <n v="2"/>
    <x v="0"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</r>
  <r>
    <d v="2019-10-16T00:00:00"/>
    <s v="Stockpile"/>
    <s v="Torben's"/>
    <n v="4"/>
    <x v="3"/>
    <n v="2"/>
    <n v="5"/>
    <n v="1"/>
    <x v="0"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</r>
  <r>
    <d v="2019-10-24T00:00:00"/>
    <s v="Kemet"/>
    <s v="Torben's"/>
    <n v="1"/>
    <x v="3"/>
    <m/>
    <n v="3"/>
    <n v="2"/>
    <x v="0"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</r>
  <r>
    <d v="2019-10-24T00:00:00"/>
    <s v="Kemet"/>
    <s v="Torben's"/>
    <n v="1"/>
    <x v="4"/>
    <m/>
    <n v="2"/>
    <n v="4"/>
    <x v="0"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</r>
  <r>
    <d v="2019-11-02T00:00:00"/>
    <s v="Caverna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02T00:00:00"/>
    <s v="Terraforming Mars"/>
    <s v="Torben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1-02T00:00:00"/>
    <s v="Wingspan"/>
    <s v="Torben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13T00:00:00"/>
    <s v="Through the Ages"/>
    <s v="Torben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19-11-27T00:00:00"/>
    <s v="Through the Ages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19-12-01T00:00:00"/>
    <s v="Through the Age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01T00:00:00"/>
    <s v="Wingspan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1"/>
    <n v="2"/>
    <n v="2"/>
    <x v="0"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</r>
  <r>
    <d v="2020-01-29T00:00:00"/>
    <s v="El Grande"/>
    <s v="Torben's"/>
    <n v="1"/>
    <x v="0"/>
    <n v="2"/>
    <n v="5"/>
    <n v="4"/>
    <x v="1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</r>
  <r>
    <d v="2020-01-29T00:00:00"/>
    <s v="Dead of Winter"/>
    <s v="Torben's"/>
    <n v="5"/>
    <x v="0"/>
    <n v="5"/>
    <n v="5"/>
    <n v="5"/>
    <x v="2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he Quacks of Quedlinburg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2-13T00:00:00"/>
    <s v="Eclipse"/>
    <s v="Torben's"/>
    <n v="2"/>
    <x v="0"/>
    <m/>
    <n v="1"/>
    <n v="3"/>
    <x v="0"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20-02-13T00:00:00"/>
    <s v="Eclipse"/>
    <s v="Torben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2-18T00:00:00"/>
    <s v="Nusfjord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2-18T00:00:00"/>
    <s v="Nusfjord"/>
    <s v="Erdem's"/>
    <n v="1"/>
    <x v="0"/>
    <n v="1"/>
    <m/>
    <n v="3"/>
    <x v="0"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</r>
  <r>
    <d v="2020-02-18T00:00:00"/>
    <s v="Nusfjord"/>
    <s v="Erdem's"/>
    <n v="3"/>
    <x v="0"/>
    <n v="2"/>
    <m/>
    <n v="1"/>
    <x v="0"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3-04T00:00:00"/>
    <s v="Imperial 2030"/>
    <s v="Torben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3-11T00:00:00"/>
    <s v="Tzolkin"/>
    <s v="Erdem's"/>
    <m/>
    <x v="0"/>
    <n v="3"/>
    <n v="1"/>
    <n v="4"/>
    <x v="3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</r>
  <r>
    <d v="2020-03-11T00:00:00"/>
    <s v="Imperial 2030"/>
    <s v="Erdem's"/>
    <n v="2"/>
    <x v="0"/>
    <n v="3"/>
    <n v="1"/>
    <n v="4"/>
    <x v="2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</r>
  <r>
    <d v="2020-05-26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5-26T00:00:00"/>
    <s v="Dominion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18T00:00:00"/>
    <s v="Blood Rage"/>
    <s v="Torben's"/>
    <n v="1"/>
    <x v="0"/>
    <m/>
    <m/>
    <n v="2"/>
    <x v="1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</r>
  <r>
    <d v="2020-06-23T00:00:00"/>
    <s v="Everdell"/>
    <s v="Erdem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0-06-23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3"/>
    <n v="1"/>
    <n v="1"/>
    <x v="0"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9T00:00:00"/>
    <s v="For Sal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7-07T00:00:00"/>
    <s v="Blood Rage"/>
    <s v="Torben's"/>
    <m/>
    <x v="1"/>
    <m/>
    <m/>
    <n v="2"/>
    <x v="1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</r>
  <r>
    <d v="2020-07-07T00:00:00"/>
    <s v="Blood Rage"/>
    <s v="Torben's"/>
    <m/>
    <x v="3"/>
    <m/>
    <m/>
    <n v="2"/>
    <x v="4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</r>
  <r>
    <d v="2020-07-13T00:00:00"/>
    <s v="Concordia"/>
    <s v="Erdem's"/>
    <n v="1"/>
    <x v="0"/>
    <n v="3"/>
    <m/>
    <n v="2"/>
    <x v="0"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13T00:00:00"/>
    <s v="Inis"/>
    <s v="Erdem's"/>
    <n v="2"/>
    <x v="0"/>
    <n v="1"/>
    <m/>
    <n v="2"/>
    <x v="0"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</r>
  <r>
    <d v="2020-07-13T00:00:00"/>
    <s v="For Sale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7-13T00:00:00"/>
    <s v="For Sale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21T00:00:00"/>
    <s v="Eclipse"/>
    <s v="Torben's"/>
    <m/>
    <x v="5"/>
    <m/>
    <n v="1"/>
    <n v="2"/>
    <x v="1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</r>
  <r>
    <d v="2020-07-28T00:00:00"/>
    <s v="Eclipse"/>
    <s v="Torben's"/>
    <m/>
    <x v="5"/>
    <n v="1"/>
    <n v="2"/>
    <n v="3"/>
    <x v="2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</r>
  <r>
    <d v="2020-08-04T00:00:00"/>
    <s v="7 Wonders"/>
    <s v="Erdem's"/>
    <m/>
    <x v="0"/>
    <n v="3"/>
    <m/>
    <n v="1"/>
    <x v="0"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</r>
  <r>
    <d v="2020-08-04T00:00:00"/>
    <s v="7 Wonders"/>
    <s v="Erdem's"/>
    <m/>
    <x v="0"/>
    <n v="1"/>
    <n v="4"/>
    <n v="2"/>
    <x v="0"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4"/>
    <n v="2"/>
    <n v="1"/>
    <x v="0"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04T00:00:00"/>
    <s v="Stockpile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25T00:00:00"/>
    <s v="The Gallerist"/>
    <s v="Erdem's"/>
    <m/>
    <x v="0"/>
    <n v="2"/>
    <n v="1"/>
    <m/>
    <x v="0"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</r>
  <r>
    <d v="2021-12-07T00:00:00"/>
    <s v="Brass Birmingham"/>
    <s v="Lasse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1-12-21T00:00:00"/>
    <s v="Brass Birmingham"/>
    <s v="Online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2-07T00:00:00"/>
    <s v="Gaia Project"/>
    <s v="Lasse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22-03-11T00:00:00"/>
    <s v="Gaia Project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3-11T00:00:00"/>
    <s v="Mercado de Lisboa"/>
    <s v="Torben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2-05-16T00:00:00"/>
    <s v="Bad Company"/>
    <s v="Torben's"/>
    <m/>
    <x v="0"/>
    <n v="2"/>
    <m/>
    <n v="3"/>
    <x v="4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</r>
  <r>
    <d v="2022-06-09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23T00:00:00"/>
    <s v="Barrage"/>
    <s v="Torben's"/>
    <n v="4"/>
    <x v="0"/>
    <n v="1"/>
    <n v="2"/>
    <n v="3"/>
    <x v="0"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22-11-18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11-18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2"/>
    <m/>
    <n v="2"/>
    <x v="0"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10-19T00:00:00"/>
    <s v="Dune Imperium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1"/>
    <m/>
    <n v="3"/>
    <n v="3"/>
    <x v="0"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</r>
  <r>
    <d v="2024-01-10T00:00:00"/>
    <s v="Food Chain Magnate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4"/>
    <n v="1"/>
    <m/>
    <n v="3"/>
    <x v="0"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3"/>
    <n v="1"/>
    <m/>
    <n v="2"/>
    <x v="0"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3-13T00:00:00"/>
    <s v="Dune Imperium"/>
    <s v="Torben's"/>
    <m/>
    <x v="1"/>
    <n v="2"/>
    <n v="4"/>
    <n v="3"/>
    <x v="0"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</r>
  <r>
    <d v="2024-03-28T00:00:00"/>
    <s v="Vegas Showdown"/>
    <s v="Torben's"/>
    <m/>
    <x v="4"/>
    <n v="4"/>
    <m/>
    <n v="3"/>
    <x v="4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1"/>
    <n v="4"/>
    <m/>
    <n v="3"/>
    <x v="3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3"/>
    <n v="2"/>
    <m/>
    <n v="1"/>
    <x v="5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</r>
  <r>
    <d v="2024-05-24T00:00:00"/>
    <s v="Lords of Waterdeep"/>
    <s v="Torben's"/>
    <m/>
    <x v="3"/>
    <n v="1"/>
    <m/>
    <n v="4"/>
    <x v="0"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1"/>
    <n v="4"/>
    <m/>
    <n v="2"/>
    <x v="0"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4"/>
    <n v="4"/>
    <m/>
    <n v="1"/>
    <x v="0"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m/>
    <m/>
    <m/>
    <m/>
    <x v="0"/>
    <m/>
    <m/>
    <m/>
    <x v="0"/>
    <m/>
    <x v="23"/>
    <m/>
    <m/>
    <m/>
    <m/>
    <m/>
    <m/>
    <m/>
    <m/>
    <m/>
    <m/>
    <m/>
    <m/>
    <m/>
    <m/>
    <m/>
    <m/>
    <m/>
    <m/>
    <m/>
    <m/>
    <m/>
    <x v="4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d v="2019-03-23T00:00:00"/>
    <s v="_x000a_Twilight Imperium: Fourth Edition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19-05-30T00:00:00"/>
    <s v="Terraforming Mars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5-30T00:00:00"/>
    <s v="Lords of Waterdeep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5-30T00:00:00"/>
    <s v="Lords of Waterdeep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6-17T00:00:00"/>
    <s v="Dead of Winter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17T00:00:00"/>
    <s v="Suburbia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6T00:00:00"/>
    <s v="Fury of Dracula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1"/>
    <n v="0"/>
    <n v="0"/>
    <n v="0"/>
    <n v="0"/>
    <n v="0"/>
    <n v="0"/>
    <n v="1"/>
    <n v="0"/>
    <n v="0"/>
    <n v="3.21"/>
    <n v="1"/>
  </r>
  <r>
    <d v="2019-07-02T00:00:00"/>
    <s v="Scythe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02T00:00:00"/>
    <s v="Lords of Waterdeep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7-02T00:00:00"/>
    <s v="Ascension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02T00:00:00"/>
    <s v="Ascension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25T00:00:00"/>
    <s v="Scythe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25T00:00:00"/>
    <s v="Scythe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07T00:00:00"/>
    <s v="Through the Ages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08-13T00:00:00"/>
    <s v="Ticket to Ride Europe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0"/>
    <n v="0"/>
    <n v="0"/>
    <n v="0"/>
    <n v="0"/>
    <n v="0"/>
    <n v="0"/>
    <n v="0"/>
    <n v="1.94"/>
    <n v="1"/>
  </r>
  <r>
    <d v="2019-08-13T00:00:00"/>
    <s v="Scythe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 The Rise of Fenris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26"/>
    <n v="0"/>
  </r>
  <r>
    <d v="2019-08-26T00:00:00"/>
    <s v="Stockpile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1"/>
  </r>
  <r>
    <d v="2019-08-26T00:00:00"/>
    <s v="Cyclades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09-09T00:00:00"/>
    <s v="Terraforming Mars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18T00:00:00"/>
    <s v="Terraforming Mars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18T00:00:00"/>
    <s v="Terraforming Mars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A Game of Thrones The Card Gam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0"/>
    <n v="0"/>
    <n v="0"/>
    <n v="0"/>
    <n v="1"/>
    <n v="0"/>
    <n v="3.25"/>
    <n v="0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10-16T00:00:00"/>
    <s v="Power Grid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1"/>
  </r>
  <r>
    <d v="2019-10-16T00:00:00"/>
    <s v="Stockpile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19-10-24T00:00:00"/>
    <s v="Kemet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1"/>
  </r>
  <r>
    <d v="2019-10-24T00:00:00"/>
    <s v="Kemet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0"/>
  </r>
  <r>
    <d v="2019-11-02T00:00:00"/>
    <s v="Caverna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1-02T00:00:00"/>
    <s v="Terraforming Mars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11-02T00:00:00"/>
    <s v="Wingspan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1-13T00:00:00"/>
    <s v="Through the Ages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1-27T00:00:00"/>
    <s v="Through the Ages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Through the Age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Wingspan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2-19T00:00:00"/>
    <s v="Caverna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2-19T00:00:00"/>
    <s v="Caverna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0"/>
  </r>
  <r>
    <d v="2020-01-29T00:00:00"/>
    <s v="El Grande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0"/>
    <n v="0"/>
    <n v="0"/>
    <n v="0"/>
    <n v="3.06"/>
    <n v="1"/>
  </r>
  <r>
    <d v="2020-01-29T00:00:00"/>
    <s v="Dead of Winter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x v="2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0"/>
  </r>
  <r>
    <d v="2020-02-04T00:00:00"/>
    <s v="The Quacks of Quedlinburg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1"/>
    <n v="0"/>
    <n v="0"/>
    <n v="0"/>
    <n v="0"/>
    <n v="1.94"/>
    <n v="0"/>
  </r>
  <r>
    <d v="2020-02-13T00:00:00"/>
    <s v="Eclipse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2-13T00:00:00"/>
    <s v="Eclipse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0"/>
  </r>
  <r>
    <d v="2020-02-18T00:00:00"/>
    <s v="Nusfjord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1"/>
  </r>
  <r>
    <d v="2020-02-18T00:00:00"/>
    <s v="Nusfjord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2-18T00:00:00"/>
    <s v="Nusfjord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3-04T00:00:00"/>
    <s v="Imperial 2030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3.5"/>
    <n v="1"/>
  </r>
  <r>
    <d v="2020-03-11T00:00:00"/>
    <s v="Tzolkin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3-11T00:00:00"/>
    <s v="Imperial 2030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1"/>
    <n v="0"/>
    <n v="0"/>
    <n v="0"/>
    <n v="3.5"/>
    <n v="0"/>
  </r>
  <r>
    <d v="2020-05-26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5-26T00:00:00"/>
    <s v="Dominion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2400000000000002"/>
    <n v="0"/>
  </r>
  <r>
    <d v="2020-06-02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02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18T00:00:00"/>
    <s v="Blood Rage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6-23T00:00:00"/>
    <s v="Everdell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1"/>
    <n v="0"/>
    <n v="0"/>
    <n v="0"/>
    <n v="1"/>
    <n v="0"/>
    <n v="0"/>
    <n v="0"/>
    <n v="0"/>
    <n v="0"/>
    <n v="0"/>
    <n v="0"/>
    <n v="0"/>
    <n v="2.81"/>
    <n v="1"/>
  </r>
  <r>
    <d v="2020-06-23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3T00:00:00"/>
    <s v="For Sale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3T00:00:00"/>
    <s v="For Sale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9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29T00:00:00"/>
    <s v="Brass Birmingham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9T00:00:00"/>
    <s v="For Sal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07T00:00:00"/>
    <s v="Blood Rage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7-07T00:00:00"/>
    <s v="Blood Rage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Concordia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0"/>
    <n v="1"/>
    <n v="0"/>
    <n v="1"/>
    <n v="0"/>
    <n v="0"/>
    <n v="0"/>
    <n v="0"/>
    <n v="0"/>
    <n v="3.04"/>
    <n v="1"/>
  </r>
  <r>
    <d v="2020-07-13T00:00:00"/>
    <s v="Inis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For Sale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13T00:00:00"/>
    <s v="For Sale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21T00:00:00"/>
    <s v="Eclipse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7-28T00:00:00"/>
    <s v="Eclipse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x v="2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8-04T00:00:00"/>
    <s v="7 Wonders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1"/>
  </r>
  <r>
    <d v="2020-08-04T00:00:00"/>
    <s v="7 Wonders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Stockpile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20-08-25T00:00:00"/>
    <s v="The Gallerist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x v="1"/>
    <x v="0"/>
    <n v="0"/>
    <n v="0"/>
    <n v="0"/>
    <n v="0"/>
    <n v="0"/>
    <n v="0"/>
    <n v="0"/>
    <n v="0"/>
    <n v="0"/>
    <n v="0"/>
    <n v="0"/>
    <n v="0"/>
    <n v="0"/>
    <n v="0"/>
    <n v="4.28"/>
    <n v="1"/>
  </r>
  <r>
    <d v="2021-12-07T00:00:00"/>
    <s v="Brass Birmingham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1-12-21T00:00:00"/>
    <s v="Brass Birmingham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2-02-07T00:00:00"/>
    <s v="Gaia Project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Gaia Project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Mercado de Lisboa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2.08"/>
    <n v="0"/>
  </r>
  <r>
    <d v="2022-05-16T00:00:00"/>
    <s v="Bad Company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x v="1"/>
    <x v="0"/>
    <n v="1"/>
    <n v="0"/>
    <n v="0"/>
    <n v="0"/>
    <n v="0"/>
    <n v="0"/>
    <n v="0"/>
    <n v="1"/>
    <n v="0"/>
    <n v="0"/>
    <n v="0"/>
    <n v="0"/>
    <n v="0"/>
    <n v="0"/>
    <n v="1.95"/>
    <n v="1"/>
  </r>
  <r>
    <d v="2022-06-09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0"/>
  </r>
  <r>
    <d v="2022-08-05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9-02T00:00:00"/>
    <s v="Orlean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09-02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0"/>
  </r>
  <r>
    <d v="2022-09-23T00:00:00"/>
    <s v="Barrage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2-11-18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11-18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1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1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0-19T00:00:00"/>
    <s v="Dune Imperium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1-08T00:00:00"/>
    <s v="The Search for Planet X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4-01-10T00:00:00"/>
    <s v="Food Chain Magnate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0"/>
  </r>
  <r>
    <d v="2024-03-13T00:00:00"/>
    <s v="Dune Imperium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3-28T00:00:00"/>
    <s v="Vegas Showdown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1"/>
  </r>
  <r>
    <d v="2024-03-28T00:00:00"/>
    <s v="Vegas Showdown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3-28T00:00:00"/>
    <s v="Vegas Showdown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5-24T00:00:00"/>
    <s v="Lords of Waterdeep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1"/>
  </r>
  <r>
    <d v="2024-05-24T00:00:00"/>
    <s v="Lords of Waterdeep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5-24T00:00:00"/>
    <s v="Lords of Waterdeep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1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0"/>
  </r>
  <r>
    <d v="2024-06-13T00:00:00"/>
    <s v="Architects of the West Kingdom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1"/>
  </r>
  <r>
    <d v="2024-06-13T00:00:00"/>
    <s v="Architects of the West Kingdom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0"/>
  </r>
  <r>
    <d v="2024-06-26T00:00:00"/>
    <s v="Suburbia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1"/>
  </r>
  <r>
    <d v="2024-06-26T00:00:00"/>
    <s v="Suburbia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24-08-31T00:00:00"/>
    <s v="_x000a_Twilight Imperium: Fourth Edition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x v="2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09-25T00:00:00"/>
    <s v="Dune Imperium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9-25T00:00:00"/>
    <s v="Dune Imperium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m/>
    <m/>
    <m/>
    <m/>
    <m/>
    <m/>
    <m/>
    <m/>
    <m/>
    <m/>
    <m/>
    <x v="25"/>
    <m/>
    <m/>
    <m/>
    <m/>
    <m/>
    <m/>
    <m/>
    <m/>
    <m/>
    <m/>
    <m/>
    <m/>
    <m/>
    <m/>
    <m/>
    <m/>
    <m/>
    <m/>
    <m/>
    <m/>
    <m/>
    <m/>
    <m/>
    <m/>
    <x v="4"/>
    <x v="2"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8-31T00:00:00"/>
    <x v="5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1-09T00:00:00"/>
    <x v="5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</r>
  <r>
    <m/>
    <x v="51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  <e v="#N/A"/>
    <e v="#N/A"/>
    <e v="#N/A"/>
    <e v="#N/A"/>
    <e v="#N/A"/>
    <e v="#N/A"/>
    <e v="#N/A"/>
    <e v="#N/A"/>
    <e v="#N/A"/>
    <e v="#N/A"/>
    <e v="#N/A"/>
    <e v="#N/A"/>
    <e v="#N/A"/>
    <e v="#N/A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5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9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1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4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1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0"/>
    <n v="0"/>
    <n v="0"/>
    <n v="0"/>
    <x v="18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  <n v="0"/>
    <n v="0"/>
    <n v="0"/>
    <n v="0"/>
    <n v="0"/>
    <n v="0"/>
    <n v="0"/>
    <n v="1"/>
    <n v="0"/>
    <n v="1"/>
    <n v="0"/>
    <n v="0"/>
    <n v="0"/>
    <n v="1"/>
    <x v="3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9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2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  <n v="0"/>
    <n v="1"/>
    <n v="0"/>
    <n v="0"/>
    <n v="0"/>
    <n v="0"/>
    <n v="1"/>
    <n v="0"/>
    <n v="0"/>
    <n v="0"/>
    <n v="0"/>
    <n v="0"/>
    <n v="0"/>
    <n v="0"/>
    <x v="19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1"/>
    <n v="0"/>
    <n v="0"/>
    <n v="0"/>
    <x v="22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4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5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7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  <n v="0"/>
    <n v="0"/>
    <n v="1"/>
    <n v="0"/>
    <n v="1"/>
    <n v="0"/>
    <n v="1"/>
    <n v="1"/>
    <n v="0"/>
    <n v="0"/>
    <n v="0"/>
    <n v="0"/>
    <n v="0"/>
    <n v="0"/>
    <x v="2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  <n v="0"/>
    <n v="0"/>
    <n v="1"/>
    <n v="0"/>
    <n v="1"/>
    <n v="0"/>
    <n v="1"/>
    <n v="1"/>
    <n v="0"/>
    <n v="0"/>
    <n v="0"/>
    <n v="0"/>
    <n v="0"/>
    <n v="0"/>
    <x v="2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9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1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  <n v="1"/>
    <n v="0"/>
    <n v="0"/>
    <n v="0"/>
    <n v="0"/>
    <n v="0"/>
    <n v="0"/>
    <n v="1"/>
    <n v="0"/>
    <n v="0"/>
    <n v="0"/>
    <n v="0"/>
    <n v="0"/>
    <n v="0"/>
    <x v="32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6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8-31T00:00:00"/>
    <x v="5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1"/>
    <n v="0"/>
    <n v="0"/>
    <x v="44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1-09T00:00:00"/>
    <x v="5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  <n v="1"/>
    <n v="0"/>
    <n v="1"/>
    <n v="0"/>
    <n v="1"/>
    <n v="0"/>
    <n v="1"/>
    <n v="1"/>
    <n v="0"/>
    <n v="0"/>
    <n v="0"/>
    <n v="1"/>
    <n v="0"/>
    <n v="0"/>
    <x v="44"/>
  </r>
  <r>
    <m/>
    <x v="51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30:K150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0">
        <item x="2"/>
        <item x="1"/>
        <item x="3"/>
        <item x="4"/>
        <item x="5"/>
        <item x="6"/>
        <item x="7"/>
        <item x="8"/>
        <item m="1" x="55"/>
        <item m="1" x="58"/>
        <item x="11"/>
        <item m="1" x="57"/>
        <item m="1" x="54"/>
        <item m="1" x="52"/>
        <item x="15"/>
        <item x="16"/>
        <item x="51"/>
        <item x="17"/>
        <item x="18"/>
        <item x="19"/>
        <item x="20"/>
        <item m="1" x="56"/>
        <item x="22"/>
        <item x="23"/>
        <item x="24"/>
        <item m="1" x="59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3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x="0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7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0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58" baseField="1" baseItem="17" numFmtId="164"/>
    <dataField name=" Lasse_last %" fld="59" baseField="1" baseItem="17" numFmtId="164"/>
    <dataField name=" Erdem_last %" fld="60" baseField="1" baseItem="17" numFmtId="164"/>
    <dataField name=" Torben_last" fld="24" baseField="1" baseItem="25"/>
    <dataField name=" Lasse_last" fld="23" baseField="1" baseItem="1" numFmtId="3"/>
    <dataField name=" Erdem_last" fld="22" baseField="1" baseItem="25"/>
  </dataFields>
  <formats count="11">
    <format dxfId="2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5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214">
      <pivotArea outline="0" fieldPosition="0">
        <references count="1">
          <reference field="4294967294" count="1">
            <x v="1"/>
          </reference>
        </references>
      </pivotArea>
    </format>
    <format dxfId="213">
      <pivotArea outline="0" fieldPosition="0">
        <references count="1">
          <reference field="4294967294" count="1">
            <x v="2"/>
          </reference>
        </references>
      </pivotArea>
    </format>
    <format dxfId="212">
      <pivotArea outline="0" fieldPosition="0">
        <references count="1">
          <reference field="4294967294" count="1">
            <x v="3"/>
          </reference>
        </references>
      </pivotArea>
    </format>
    <format dxfId="211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  <format dxfId="210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209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208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52:O58" firstHeaderRow="1" firstDataRow="2" firstDataCol="1" rowPageCount="1" colPageCount="1"/>
  <pivotFields count="54"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3"/>
        <item x="1"/>
        <item x="2"/>
        <item x="4"/>
        <item h="1" x="0"/>
        <item h="1"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3" item="0" hier="-1"/>
  </pageFields>
  <dataFields count="4">
    <dataField name="Count of Game" fld="1" subtotal="count" baseField="0" baseItem="0"/>
    <dataField name="Last_place" fld="18" baseField="3" baseItem="3"/>
    <dataField name="Pos %" fld="1" subtotal="count" showDataAs="percentOfCol" baseField="3" baseItem="1" numFmtId="10"/>
    <dataField name="Avg. BGG_Weight" fld="48" subtotal="average" baseField="3" baseItem="1" numFmtId="165"/>
  </dataFields>
  <formats count="3">
    <format dxfId="27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8">
      <pivotArea outline="0" fieldPosition="0">
        <references count="1">
          <reference field="4294967294" count="1">
            <x v="3"/>
          </reference>
        </references>
      </pivotArea>
    </format>
    <format dxfId="27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>
            <x v="4"/>
          </reference>
        </references>
      </pivotArea>
    </format>
    <format dxfId="5">
      <pivotArea outline="0" fieldPosition="0">
        <references count="1">
          <reference field="4294967294" count="1">
            <x v="5"/>
          </reference>
        </references>
      </pivotArea>
    </format>
    <format dxfId="4">
      <pivotArea outline="0" fieldPosition="0">
        <references count="1">
          <reference field="4294967294" count="1">
            <x v="6"/>
          </reference>
        </references>
      </pivotArea>
    </format>
    <format dxfId="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0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4294967294" count="1">
            <x v="4"/>
          </reference>
        </references>
      </pivotArea>
    </format>
    <format dxfId="23">
      <pivotArea outline="0" fieldPosition="0">
        <references count="1">
          <reference field="4294967294" count="1">
            <x v="5"/>
          </reference>
        </references>
      </pivotArea>
    </format>
    <format dxfId="22">
      <pivotArea outline="0" fieldPosition="0">
        <references count="1">
          <reference field="4294967294" count="1">
            <x v="6"/>
          </reference>
        </references>
      </pivotArea>
    </format>
    <format dxfId="2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">
      <pivotArea field="35" type="button" dataOnly="0" labelOnly="1" outline="0" axis="axisRow" fieldPosition="2"/>
    </format>
    <format dxfId="17">
      <pivotArea field="35" type="button" dataOnly="0" labelOnly="1" outline="0" axis="axisRow" fieldPosition="2"/>
    </format>
    <format dxfId="16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">
      <pivotArea outline="0" fieldPosition="0">
        <references count="1">
          <reference field="4294967294" count="1">
            <x v="4"/>
          </reference>
        </references>
      </pivotArea>
    </format>
    <format dxfId="41">
      <pivotArea outline="0" fieldPosition="0">
        <references count="1">
          <reference field="4294967294" count="1">
            <x v="5"/>
          </reference>
        </references>
      </pivotArea>
    </format>
    <format dxfId="40">
      <pivotArea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6">
      <pivotArea field="35" type="button" dataOnly="0" labelOnly="1" outline="0"/>
    </format>
    <format dxfId="35">
      <pivotArea field="35" type="button" dataOnly="0" labelOnly="1" outline="0"/>
    </format>
    <format dxfId="34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">
      <pivotArea outline="0" fieldPosition="0">
        <references count="1">
          <reference field="4294967294" count="1">
            <x v="4"/>
          </reference>
        </references>
      </pivotArea>
    </format>
    <format dxfId="57">
      <pivotArea outline="0" fieldPosition="0">
        <references count="1">
          <reference field="4294967294" count="1">
            <x v="5"/>
          </reference>
        </references>
      </pivotArea>
    </format>
    <format dxfId="56">
      <pivotArea outline="0" fieldPosition="0">
        <references count="1">
          <reference field="4294967294" count="1">
            <x v="6"/>
          </reference>
        </references>
      </pivotArea>
    </format>
    <format dxfId="5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2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8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outline="0" fieldPosition="0">
        <references count="1">
          <reference field="4294967294" count="1">
            <x v="4"/>
          </reference>
        </references>
      </pivotArea>
    </format>
    <format dxfId="75">
      <pivotArea outline="0" fieldPosition="0">
        <references count="1">
          <reference field="4294967294" count="1">
            <x v="5"/>
          </reference>
        </references>
      </pivotArea>
    </format>
    <format dxfId="74">
      <pivotArea outline="0" fieldPosition="0">
        <references count="1">
          <reference field="4294967294" count="1">
            <x v="6"/>
          </reference>
        </references>
      </pivotArea>
    </format>
    <format dxfId="7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0">
      <pivotArea field="35" type="button" dataOnly="0" labelOnly="1" outline="0"/>
    </format>
    <format dxfId="69">
      <pivotArea field="35" type="button" dataOnly="0" labelOnly="1" outline="0"/>
    </format>
    <format dxfId="68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0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4">
      <pivotArea outline="0" fieldPosition="0">
        <references count="1">
          <reference field="4294967294" count="1">
            <x v="4"/>
          </reference>
        </references>
      </pivotArea>
    </format>
    <format dxfId="93">
      <pivotArea outline="0" fieldPosition="0">
        <references count="1">
          <reference field="4294967294" count="1">
            <x v="5"/>
          </reference>
        </references>
      </pivotArea>
    </format>
    <format dxfId="92">
      <pivotArea outline="0" fieldPosition="0">
        <references count="1">
          <reference field="4294967294" count="1">
            <x v="6"/>
          </reference>
        </references>
      </pivotArea>
    </format>
    <format dxfId="9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9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8">
      <pivotArea field="35" type="button" dataOnly="0" labelOnly="1" outline="0"/>
    </format>
    <format dxfId="87">
      <pivotArea field="35" type="button" dataOnly="0" labelOnly="1" outline="0"/>
    </format>
    <format dxfId="86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">
      <pivotArea outline="0" fieldPosition="0">
        <references count="1">
          <reference field="4294967294" count="1">
            <x v="4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6">
      <pivotArea field="35" type="button" dataOnly="0" labelOnly="1" outline="0"/>
    </format>
    <format dxfId="105">
      <pivotArea field="35" type="button" dataOnly="0" labelOnly="1" outline="0"/>
    </format>
    <format dxfId="104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">
      <pivotArea outline="0" fieldPosition="0">
        <references count="1">
          <reference field="4294967294" count="1">
            <x v="4"/>
          </reference>
        </references>
      </pivotArea>
    </format>
    <format dxfId="129">
      <pivotArea outline="0" fieldPosition="0">
        <references count="1">
          <reference field="4294967294" count="1">
            <x v="5"/>
          </reference>
        </references>
      </pivotArea>
    </format>
    <format dxfId="128">
      <pivotArea outline="0" fieldPosition="0">
        <references count="1">
          <reference field="4294967294" count="1">
            <x v="6"/>
          </reference>
        </references>
      </pivotArea>
    </format>
    <format dxfId="12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4">
      <pivotArea field="35" type="button" dataOnly="0" labelOnly="1" outline="0"/>
    </format>
    <format dxfId="123">
      <pivotArea field="35" type="button" dataOnly="0" labelOnly="1" outline="0"/>
    </format>
    <format dxfId="122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">
      <pivotArea outline="0" fieldPosition="0">
        <references count="1">
          <reference field="4294967294" count="1">
            <x v="4"/>
          </reference>
        </references>
      </pivotArea>
    </format>
    <format dxfId="145">
      <pivotArea outline="0" fieldPosition="0">
        <references count="1">
          <reference field="4294967294" count="1">
            <x v="5"/>
          </reference>
        </references>
      </pivotArea>
    </format>
    <format dxfId="144">
      <pivotArea outline="0" fieldPosition="0">
        <references count="1">
          <reference field="4294967294" count="1">
            <x v="6"/>
          </reference>
        </references>
      </pivotArea>
    </format>
    <format dxfId="14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0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52:U58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2" baseField="7" baseItem="2"/>
    <dataField name="Pos %" fld="1" subtotal="count" showDataAs="percentOfCol" baseField="3" baseItem="1" numFmtId="10"/>
    <dataField name="Avg. BGG_Weight" fld="48" subtotal="average" baseField="7" baseItem="0" numFmtId="165"/>
  </dataFields>
  <formats count="3">
    <format dxfId="2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0">
      <pivotArea outline="0" fieldPosition="0">
        <references count="1">
          <reference field="4294967294" count="1">
            <x v="3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7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outline="0" fieldPosition="0">
        <references count="1">
          <reference field="4294967294" count="1">
            <x v="4"/>
          </reference>
        </references>
      </pivotArea>
    </format>
    <format dxfId="161">
      <pivotArea outline="0" fieldPosition="0">
        <references count="1">
          <reference field="4294967294" count="1">
            <x v="5"/>
          </reference>
        </references>
      </pivotArea>
    </format>
    <format dxfId="160">
      <pivotArea outline="0" fieldPosition="0">
        <references count="1">
          <reference field="4294967294" count="1">
            <x v="6"/>
          </reference>
        </references>
      </pivotArea>
    </format>
    <format dxfId="15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6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0">
      <pivotArea outline="0" fieldPosition="0">
        <references count="1">
          <reference field="4294967294" count="1">
            <x v="4"/>
          </reference>
        </references>
      </pivotArea>
    </format>
    <format dxfId="179">
      <pivotArea outline="0" fieldPosition="0">
        <references count="1">
          <reference field="4294967294" count="1">
            <x v="5"/>
          </reference>
        </references>
      </pivotArea>
    </format>
    <format dxfId="178">
      <pivotArea outline="0" fieldPosition="0">
        <references count="1">
          <reference field="4294967294" count="1">
            <x v="6"/>
          </reference>
        </references>
      </pivotArea>
    </format>
    <format dxfId="17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4">
      <pivotArea field="35" type="button" dataOnly="0" labelOnly="1" outline="0"/>
    </format>
    <format dxfId="173">
      <pivotArea field="35" type="button" dataOnly="0" labelOnly="1" outline="0"/>
    </format>
    <format dxfId="172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0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8">
      <pivotArea outline="0" fieldPosition="0">
        <references count="1">
          <reference field="4294967294" count="1">
            <x v="4"/>
          </reference>
        </references>
      </pivotArea>
    </format>
    <format dxfId="197">
      <pivotArea outline="0" fieldPosition="0">
        <references count="1">
          <reference field="4294967294" count="1">
            <x v="5"/>
          </reference>
        </references>
      </pivotArea>
    </format>
    <format dxfId="196">
      <pivotArea outline="0" fieldPosition="0">
        <references count="1">
          <reference field="4294967294" count="1">
            <x v="6"/>
          </reference>
        </references>
      </pivotArea>
    </format>
    <format dxfId="19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2">
      <pivotArea field="35" type="button" dataOnly="0" labelOnly="1" outline="0"/>
    </format>
    <format dxfId="191">
      <pivotArea field="35" type="button" dataOnly="0" labelOnly="1" outline="0"/>
    </format>
    <format dxfId="190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99" firstHeaderRow="1" firstDataRow="2" firstDataCol="3"/>
  <pivotFields count="46">
    <pivotField compact="0" numFmtId="14" outline="0" showAll="0"/>
    <pivotField axis="axisRow" dataField="1" compact="0" outline="0" showAll="0" sortType="descending">
      <items count="62">
        <item x="2"/>
        <item x="1"/>
        <item x="3"/>
        <item x="4"/>
        <item x="5"/>
        <item x="6"/>
        <item x="7"/>
        <item x="8"/>
        <item m="1" x="56"/>
        <item m="1" x="59"/>
        <item x="11"/>
        <item m="1" x="58"/>
        <item m="1" x="55"/>
        <item m="1" x="52"/>
        <item x="15"/>
        <item x="16"/>
        <item x="51"/>
        <item x="17"/>
        <item x="18"/>
        <item x="19"/>
        <item x="20"/>
        <item m="1" x="57"/>
        <item x="22"/>
        <item x="23"/>
        <item x="24"/>
        <item m="1" x="6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4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m="1" x="53"/>
        <item x="49"/>
        <item x="0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0">
        <item x="1"/>
        <item x="0"/>
        <item x="2"/>
        <item x="3"/>
        <item x="4"/>
        <item x="5"/>
        <item x="6"/>
        <item x="26"/>
        <item x="7"/>
        <item m="1" x="2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5"/>
        <item m="1" x="28"/>
        <item x="22"/>
        <item x="23"/>
        <item x="2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1"/>
    <field x="1"/>
  </rowFields>
  <rowItems count="95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"/>
      <x v="5"/>
    </i>
    <i r="2">
      <x v="59"/>
    </i>
    <i r="2">
      <x v="46"/>
    </i>
    <i r="2">
      <x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3"/>
      <x v="32"/>
    </i>
    <i r="2">
      <x v="10"/>
    </i>
    <i t="default" r="1">
      <x v="3"/>
    </i>
    <i r="1">
      <x v="4"/>
      <x v="47"/>
    </i>
    <i t="default" r="1">
      <x v="4"/>
    </i>
    <i r="1">
      <x v="5"/>
      <x v="47"/>
    </i>
    <i r="2">
      <x v="10"/>
    </i>
    <i r="2">
      <x v="14"/>
    </i>
    <i t="default" r="1">
      <x v="5"/>
    </i>
    <i r="1">
      <x v="6"/>
      <x v="15"/>
    </i>
    <i t="default" r="1">
      <x v="6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10"/>
      <x v="24"/>
    </i>
    <i r="2">
      <x v="19"/>
    </i>
    <i t="default" r="1">
      <x v="10"/>
    </i>
    <i r="1">
      <x v="11"/>
      <x v="20"/>
    </i>
    <i t="default" r="1">
      <x v="11"/>
    </i>
    <i r="1">
      <x v="12"/>
      <x v="27"/>
    </i>
    <i t="default" r="1">
      <x v="12"/>
    </i>
    <i r="1">
      <x v="13"/>
      <x v="22"/>
    </i>
    <i t="default" r="1">
      <x v="13"/>
    </i>
    <i r="1">
      <x v="14"/>
      <x v="27"/>
    </i>
    <i t="default" r="1">
      <x v="14"/>
    </i>
    <i r="1">
      <x v="15"/>
      <x v="22"/>
    </i>
    <i t="default" r="1">
      <x v="15"/>
    </i>
    <i r="1">
      <x v="16"/>
      <x v="32"/>
    </i>
    <i t="default" r="1">
      <x v="16"/>
    </i>
    <i r="1">
      <x v="17"/>
      <x v="33"/>
    </i>
    <i t="default" r="1">
      <x v="17"/>
    </i>
    <i r="1">
      <x v="18"/>
      <x v="36"/>
    </i>
    <i t="default" r="1">
      <x v="18"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4"/>
    </i>
    <i r="2">
      <x v="53"/>
    </i>
    <i t="default" r="1">
      <x v="20"/>
    </i>
    <i r="1">
      <x v="21"/>
      <x v="39"/>
    </i>
    <i t="default" r="1">
      <x v="21"/>
    </i>
    <i r="1">
      <x v="22"/>
      <x v="53"/>
    </i>
    <i t="default" r="1">
      <x v="22"/>
    </i>
    <i r="1">
      <x v="23"/>
      <x v="55"/>
    </i>
    <i t="default" r="1">
      <x v="23"/>
    </i>
    <i r="1">
      <x v="24"/>
      <x v="60"/>
    </i>
    <i t="default" r="1">
      <x v="24"/>
    </i>
    <i r="1">
      <x v="26"/>
      <x/>
    </i>
    <i r="2">
      <x v="58"/>
    </i>
    <i t="default" r="1">
      <x v="26"/>
    </i>
    <i r="1">
      <x v="27"/>
      <x v="56"/>
    </i>
    <i r="2">
      <x v="3"/>
    </i>
    <i t="default" r="1">
      <x v="27"/>
    </i>
    <i r="1">
      <x v="28"/>
      <x v="60"/>
    </i>
    <i t="default" r="1">
      <x v="28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38" baseField="0" baseItem="0" numFmtId="164"/>
    <dataField name="Lasse_win " fld="39" baseField="0" baseItem="1" numFmtId="164"/>
    <dataField name="Erdem_win " fld="40" baseField="0" baseItem="1" numFmtId="164"/>
    <dataField name="Jakob_win " fld="41" baseField="0" baseItem="1" numFmtId="164"/>
    <dataField name="Henrik_win " fld="42" baseField="1" baseItem="9" numFmtId="164"/>
  </dataFields>
  <formats count="9">
    <format dxfId="23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2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64:O70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">
        <item x="2"/>
        <item x="0"/>
        <item x="1"/>
        <item x="4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 Place" fld="20" baseField="5" baseItem="1"/>
    <dataField name="Pos %" fld="1" subtotal="count" showDataAs="percentOfCol" baseField="3" baseItem="1" numFmtId="10"/>
    <dataField name="Avg. BGG_Weight" fld="48" subtotal="average" baseField="5" baseItem="0" numFmtId="165"/>
  </dataFields>
  <formats count="3">
    <format dxfId="2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2">
      <pivotArea outline="0" fieldPosition="0">
        <references count="1">
          <reference field="4294967294" count="1">
            <x v="3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03:K123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0">
        <item x="2"/>
        <item x="1"/>
        <item x="3"/>
        <item x="4"/>
        <item x="5"/>
        <item x="6"/>
        <item x="7"/>
        <item x="8"/>
        <item m="1" x="55"/>
        <item m="1" x="58"/>
        <item x="11"/>
        <item m="1" x="57"/>
        <item m="1" x="54"/>
        <item m="1" x="52"/>
        <item x="15"/>
        <item x="16"/>
        <item x="51"/>
        <item x="17"/>
        <item x="18"/>
        <item x="19"/>
        <item x="20"/>
        <item m="1" x="56"/>
        <item x="22"/>
        <item x="23"/>
        <item x="24"/>
        <item m="1" x="59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3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x="0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7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0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24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9">
      <pivotArea outline="0" fieldPosition="0">
        <references count="1">
          <reference field="4294967294" count="1">
            <x v="4"/>
          </reference>
        </references>
      </pivotArea>
    </format>
    <format dxfId="238">
      <pivotArea outline="0" fieldPosition="0">
        <references count="1">
          <reference field="4294967294" count="1">
            <x v="5"/>
          </reference>
        </references>
      </pivotArea>
    </format>
    <format dxfId="237">
      <pivotArea outline="0" fieldPosition="0">
        <references count="1">
          <reference field="4294967294" count="1">
            <x v="6"/>
          </reference>
        </references>
      </pivotArea>
    </format>
    <format dxfId="23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5679D-7786-44B9-B6E2-D34B7F6FFD1A}" name="PivotTable2" cacheId="3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W25" firstHeaderRow="1" firstDataRow="2" firstDataCol="2" rowPageCount="1" colPageCount="1"/>
  <pivotFields count="59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descending">
      <items count="27">
        <item x="1"/>
        <item x="0"/>
        <item h="1" x="2"/>
        <item x="3"/>
        <item x="4"/>
        <item x="5"/>
        <item h="1" x="6"/>
        <item x="7"/>
        <item x="8"/>
        <item x="9"/>
        <item h="1" x="10"/>
        <item h="1" x="12"/>
        <item h="1" x="11"/>
        <item x="13"/>
        <item x="14"/>
        <item x="15"/>
        <item x="16"/>
        <item h="1" x="17"/>
        <item x="18"/>
        <item h="1" x="19"/>
        <item x="20"/>
        <item x="21"/>
        <item x="22"/>
        <item h="1" x="23"/>
        <item x="24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ascending">
      <items count="6">
        <item x="3"/>
        <item x="1"/>
        <item x="0"/>
        <item x="2"/>
        <item x="4"/>
        <item t="default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36"/>
    <field x="11"/>
  </rowFields>
  <rowItems count="21">
    <i>
      <x v="1"/>
      <x/>
    </i>
    <i r="1">
      <x v="7"/>
    </i>
    <i r="1">
      <x v="18"/>
    </i>
    <i r="1">
      <x v="16"/>
    </i>
    <i r="1">
      <x v="15"/>
    </i>
    <i r="1">
      <x v="14"/>
    </i>
    <i t="default">
      <x v="1"/>
    </i>
    <i>
      <x v="2"/>
      <x v="1"/>
    </i>
    <i r="1">
      <x v="3"/>
    </i>
    <i r="1">
      <x v="22"/>
    </i>
    <i r="1">
      <x v="21"/>
    </i>
    <i r="1">
      <x v="20"/>
    </i>
    <i r="1">
      <x v="9"/>
    </i>
    <i t="default">
      <x v="2"/>
    </i>
    <i>
      <x v="3"/>
      <x v="5"/>
    </i>
    <i r="1">
      <x v="8"/>
    </i>
    <i r="1">
      <x v="4"/>
    </i>
    <i r="1">
      <x v="24"/>
    </i>
    <i r="1">
      <x v="13"/>
    </i>
    <i t="default"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37" item="0" hier="-1"/>
  </pageFields>
  <dataFields count="11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Erdem_first " fld="14" baseField="28" baseItem="0" numFmtId="3"/>
    <dataField name="Jakob_first " fld="12" baseField="28" baseItem="0" numFmtId="3"/>
    <dataField name="Torben_first " fld="16" baseField="28" baseItem="0" numFmtId="3"/>
    <dataField name="Lasse_first " fld="15" baseField="28" baseItem="0" numFmtId="3"/>
    <dataField name="Henrik_first " fld="13" baseField="11" baseItem="3"/>
    <dataField name="Unique Dates" fld="53" baseField="0" baseItem="0"/>
  </dataFields>
  <formats count="23">
    <format dxfId="271">
      <pivotArea dataOnly="0" labelOnly="1" outline="0" fieldPosition="0">
        <references count="1">
          <reference field="36" count="1">
            <x v="1"/>
          </reference>
        </references>
      </pivotArea>
    </format>
    <format dxfId="270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269">
      <pivotArea dataOnly="0" labelOnly="1" outline="0" fieldPosition="0">
        <references count="1">
          <reference field="36" count="1">
            <x v="2"/>
          </reference>
        </references>
      </pivotArea>
    </format>
    <format dxfId="268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267">
      <pivotArea dataOnly="0" labelOnly="1" outline="0" fieldPosition="0">
        <references count="1">
          <reference field="36" count="1">
            <x v="1"/>
          </reference>
        </references>
      </pivotArea>
    </format>
    <format dxfId="266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265">
      <pivotArea dataOnly="0" labelOnly="1" outline="0" fieldPosition="0">
        <references count="1">
          <reference field="36" count="1">
            <x v="2"/>
          </reference>
        </references>
      </pivotArea>
    </format>
    <format dxfId="264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263">
      <pivotArea dataOnly="0" labelOnly="1" outline="0" fieldPosition="0">
        <references count="1">
          <reference field="36" count="1">
            <x v="3"/>
          </reference>
        </references>
      </pivotArea>
    </format>
    <format dxfId="262">
      <pivotArea dataOnly="0" labelOnly="1" outline="0" fieldPosition="0">
        <references count="1">
          <reference field="36" count="1" defaultSubtotal="1">
            <x v="3"/>
          </reference>
        </references>
      </pivotArea>
    </format>
    <format dxfId="26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0">
      <pivotArea outline="0" fieldPosition="0">
        <references count="1">
          <reference field="4294967294" count="1">
            <x v="6"/>
          </reference>
        </references>
      </pivotArea>
    </format>
    <format dxfId="259">
      <pivotArea outline="0" fieldPosition="0">
        <references count="1">
          <reference field="4294967294" count="1">
            <x v="5"/>
          </reference>
        </references>
      </pivotArea>
    </format>
    <format dxfId="258">
      <pivotArea outline="0" fieldPosition="0">
        <references count="1">
          <reference field="4294967294" count="1">
            <x v="8"/>
          </reference>
        </references>
      </pivotArea>
    </format>
    <format dxfId="257">
      <pivotArea outline="0" fieldPosition="0">
        <references count="1">
          <reference field="4294967294" count="1">
            <x v="7"/>
          </reference>
        </references>
      </pivotArea>
    </format>
    <format dxfId="256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25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5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53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52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51">
      <pivotArea dataOnly="0" labelOnly="1" outline="0" fieldPosition="0">
        <references count="1">
          <reference field="36" count="1">
            <x v="0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49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63:Z68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27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64:U71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7">
        <item x="0"/>
        <item x="3"/>
        <item x="2"/>
        <item x="1"/>
        <item x="4"/>
        <item h="1" x="5"/>
        <item t="default"/>
      </items>
    </pivotField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1" baseField="6" baseItem="1"/>
    <dataField name="Pos %" fld="1" subtotal="count" showDataAs="percentOfCol" baseField="3" baseItem="1" numFmtId="10"/>
    <dataField name="Avg. BGG_Weight" fld="48" subtotal="average" baseField="6" baseItem="1" numFmtId="165"/>
  </dataFields>
  <formats count="3">
    <format dxfId="27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4">
      <pivotArea outline="0" fieldPosition="0">
        <references count="1">
          <reference field="4294967294" count="1">
            <x v="3"/>
          </reference>
        </references>
      </pivotArea>
    </format>
    <format dxfId="27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7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52:Z57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3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27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ustomProperty" Target="../customProperty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customProperty" Target="../customProperty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5" Type="http://schemas.openxmlformats.org/officeDocument/2006/relationships/pivotTable" Target="../pivotTables/pivotTable1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15364/vegas-showdown" TargetMode="External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6" Type="http://schemas.openxmlformats.org/officeDocument/2006/relationships/customProperty" Target="../customProperty8.bin"/><Relationship Id="rId5" Type="http://schemas.openxmlformats.org/officeDocument/2006/relationships/customProperty" Target="../customProperty7.bin"/><Relationship Id="rId4" Type="http://schemas.openxmlformats.org/officeDocument/2006/relationships/hyperlink" Target="https://boardgamegeek.com/boardgame/233078/twilight-imperium-fourth-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0"/>
  <sheetViews>
    <sheetView zoomScale="85" zoomScaleNormal="85" workbookViewId="0">
      <selection activeCell="F110" sqref="F110"/>
    </sheetView>
  </sheetViews>
  <sheetFormatPr defaultRowHeight="15" x14ac:dyDescent="0.25"/>
  <cols>
    <col min="1" max="1" width="17" bestFit="1" customWidth="1"/>
    <col min="2" max="2" width="10.85546875" bestFit="1" customWidth="1"/>
    <col min="3" max="3" width="32.7109375" bestFit="1" customWidth="1"/>
    <col min="4" max="4" width="8.5703125" customWidth="1"/>
    <col min="5" max="5" width="8.42578125" customWidth="1"/>
    <col min="6" max="6" width="7.7109375" customWidth="1"/>
    <col min="7" max="7" width="8.28515625" customWidth="1"/>
    <col min="8" max="8" width="7.28515625" customWidth="1"/>
    <col min="9" max="9" width="8.28515625" customWidth="1"/>
    <col min="11" max="11" width="16.28515625" bestFit="1" customWidth="1"/>
    <col min="12" max="14" width="12.85546875" customWidth="1"/>
    <col min="15" max="15" width="8.140625" customWidth="1"/>
    <col min="16" max="16" width="8.28515625" customWidth="1"/>
    <col min="17" max="17" width="8.140625" customWidth="1"/>
    <col min="18" max="18" width="7.28515625" customWidth="1"/>
    <col min="19" max="19" width="8.140625" customWidth="1"/>
    <col min="20" max="20" width="8.140625" bestFit="1" customWidth="1"/>
    <col min="21" max="21" width="7.28515625" customWidth="1"/>
    <col min="22" max="22" width="9.42578125" customWidth="1"/>
    <col min="23" max="23" width="11.28515625" customWidth="1"/>
    <col min="24" max="24" width="8.140625" bestFit="1" customWidth="1"/>
  </cols>
  <sheetData>
    <row r="1" spans="1:23" x14ac:dyDescent="0.25">
      <c r="K1" s="4" t="s">
        <v>61</v>
      </c>
      <c r="L1" t="s">
        <v>63</v>
      </c>
    </row>
    <row r="3" spans="1:23" x14ac:dyDescent="0.25">
      <c r="D3" s="4" t="s">
        <v>27</v>
      </c>
      <c r="M3" s="4" t="s">
        <v>27</v>
      </c>
    </row>
    <row r="4" spans="1:23" ht="30" x14ac:dyDescent="0.25">
      <c r="A4" s="4" t="s">
        <v>61</v>
      </c>
      <c r="B4" s="4" t="s">
        <v>10</v>
      </c>
      <c r="C4" s="4" t="s">
        <v>1</v>
      </c>
      <c r="D4" s="8" t="s">
        <v>26</v>
      </c>
      <c r="E4" s="8" t="s">
        <v>73</v>
      </c>
      <c r="F4" s="8" t="s">
        <v>72</v>
      </c>
      <c r="G4" s="8" t="s">
        <v>74</v>
      </c>
      <c r="H4" s="8" t="s">
        <v>75</v>
      </c>
      <c r="I4" s="8" t="s">
        <v>76</v>
      </c>
      <c r="K4" s="4" t="s">
        <v>30</v>
      </c>
      <c r="L4" s="4" t="s">
        <v>10</v>
      </c>
      <c r="M4" s="8" t="s">
        <v>26</v>
      </c>
      <c r="N4" s="8" t="s">
        <v>33</v>
      </c>
      <c r="O4" s="8" t="s">
        <v>32</v>
      </c>
      <c r="P4" s="8" t="s">
        <v>31</v>
      </c>
      <c r="Q4" s="8" t="s">
        <v>34</v>
      </c>
      <c r="R4" s="8" t="s">
        <v>238</v>
      </c>
      <c r="S4" s="8" t="s">
        <v>239</v>
      </c>
      <c r="T4" s="8" t="s">
        <v>89</v>
      </c>
      <c r="U4" s="8" t="s">
        <v>237</v>
      </c>
      <c r="V4" s="8" t="s">
        <v>256</v>
      </c>
      <c r="W4" s="8" t="s">
        <v>236</v>
      </c>
    </row>
    <row r="5" spans="1:23" x14ac:dyDescent="0.25">
      <c r="A5" t="s">
        <v>63</v>
      </c>
      <c r="B5" t="s">
        <v>23</v>
      </c>
      <c r="C5" t="s">
        <v>218</v>
      </c>
      <c r="D5">
        <v>8</v>
      </c>
      <c r="E5" s="3">
        <v>0.125</v>
      </c>
      <c r="F5" s="3">
        <v>0.375</v>
      </c>
      <c r="G5" s="3">
        <v>0.5</v>
      </c>
      <c r="H5" s="3"/>
      <c r="I5" s="3"/>
      <c r="K5" s="9">
        <v>3</v>
      </c>
      <c r="L5" t="s">
        <v>23</v>
      </c>
      <c r="M5">
        <v>36</v>
      </c>
      <c r="N5" s="5">
        <v>2</v>
      </c>
      <c r="O5" s="6"/>
      <c r="P5" s="5">
        <v>1.8333333333333333</v>
      </c>
      <c r="Q5" s="5">
        <v>2.1111111111111112</v>
      </c>
      <c r="R5" s="10">
        <v>13</v>
      </c>
      <c r="S5" s="10">
        <v>0</v>
      </c>
      <c r="T5" s="10">
        <v>12</v>
      </c>
      <c r="U5" s="10">
        <v>12</v>
      </c>
      <c r="V5">
        <v>0</v>
      </c>
      <c r="W5">
        <v>16</v>
      </c>
    </row>
    <row r="6" spans="1:23" x14ac:dyDescent="0.25">
      <c r="C6" t="s">
        <v>2</v>
      </c>
      <c r="D6">
        <v>7</v>
      </c>
      <c r="E6" s="3">
        <v>0.14285714285714285</v>
      </c>
      <c r="F6" s="3">
        <v>0.5714285714285714</v>
      </c>
      <c r="G6" s="3">
        <v>0.2857142857142857</v>
      </c>
      <c r="H6" s="3"/>
      <c r="I6" s="3"/>
      <c r="K6" s="9"/>
      <c r="L6" t="s">
        <v>78</v>
      </c>
      <c r="M6">
        <v>8</v>
      </c>
      <c r="N6" s="5">
        <v>1.875</v>
      </c>
      <c r="O6" s="6">
        <v>2.125</v>
      </c>
      <c r="P6" s="5">
        <v>1.75</v>
      </c>
      <c r="Q6" s="5"/>
      <c r="R6" s="10">
        <v>4</v>
      </c>
      <c r="S6" s="10">
        <v>2</v>
      </c>
      <c r="T6" s="10">
        <v>3</v>
      </c>
      <c r="U6" s="10">
        <v>0</v>
      </c>
      <c r="V6">
        <v>0</v>
      </c>
      <c r="W6">
        <v>3</v>
      </c>
    </row>
    <row r="7" spans="1:23" x14ac:dyDescent="0.25">
      <c r="C7" t="s">
        <v>101</v>
      </c>
      <c r="D7">
        <v>3</v>
      </c>
      <c r="E7" s="3">
        <v>1</v>
      </c>
      <c r="F7" s="3">
        <v>0.33333333333333331</v>
      </c>
      <c r="G7" s="3">
        <v>0</v>
      </c>
      <c r="H7" s="3"/>
      <c r="I7" s="3"/>
      <c r="K7" s="9"/>
      <c r="L7" t="s">
        <v>223</v>
      </c>
      <c r="M7">
        <v>6</v>
      </c>
      <c r="N7" s="5">
        <v>1.3333333333333333</v>
      </c>
      <c r="O7" s="6"/>
      <c r="P7" s="5">
        <v>2</v>
      </c>
      <c r="Q7" s="5"/>
      <c r="R7" s="10">
        <v>4</v>
      </c>
      <c r="S7" s="10">
        <v>0</v>
      </c>
      <c r="T7" s="10">
        <v>2</v>
      </c>
      <c r="U7" s="10">
        <v>0</v>
      </c>
      <c r="V7">
        <v>0</v>
      </c>
      <c r="W7">
        <v>4</v>
      </c>
    </row>
    <row r="8" spans="1:23" x14ac:dyDescent="0.25">
      <c r="C8" t="s">
        <v>68</v>
      </c>
      <c r="D8">
        <v>3</v>
      </c>
      <c r="E8" s="3">
        <v>0.66666666666666663</v>
      </c>
      <c r="F8" s="3">
        <v>0</v>
      </c>
      <c r="G8" s="3">
        <v>0.33333333333333331</v>
      </c>
      <c r="H8" s="3"/>
      <c r="I8" s="3"/>
      <c r="K8" s="9"/>
      <c r="L8" t="s">
        <v>154</v>
      </c>
      <c r="M8">
        <v>1</v>
      </c>
      <c r="N8" s="5">
        <v>2</v>
      </c>
      <c r="O8" s="6"/>
      <c r="P8" s="5">
        <v>3</v>
      </c>
      <c r="Q8" s="5"/>
      <c r="R8" s="10">
        <v>0</v>
      </c>
      <c r="S8" s="10">
        <v>0</v>
      </c>
      <c r="T8" s="10">
        <v>0</v>
      </c>
      <c r="U8" s="10">
        <v>0</v>
      </c>
      <c r="V8">
        <v>0</v>
      </c>
      <c r="W8">
        <v>1</v>
      </c>
    </row>
    <row r="9" spans="1:23" x14ac:dyDescent="0.25">
      <c r="C9" t="s">
        <v>69</v>
      </c>
      <c r="D9">
        <v>2</v>
      </c>
      <c r="E9" s="3">
        <v>0.5</v>
      </c>
      <c r="F9" s="3">
        <v>0</v>
      </c>
      <c r="G9" s="3">
        <v>0.5</v>
      </c>
      <c r="H9" s="3"/>
      <c r="I9" s="3"/>
      <c r="K9" s="9"/>
      <c r="L9" t="s">
        <v>147</v>
      </c>
      <c r="M9">
        <v>1</v>
      </c>
      <c r="N9" s="5">
        <v>2</v>
      </c>
      <c r="O9" s="6"/>
      <c r="P9" s="5"/>
      <c r="Q9" s="5">
        <v>1</v>
      </c>
      <c r="R9" s="10">
        <v>0</v>
      </c>
      <c r="S9" s="10">
        <v>0</v>
      </c>
      <c r="T9" s="10">
        <v>0</v>
      </c>
      <c r="U9" s="10">
        <v>1</v>
      </c>
      <c r="V9">
        <v>0</v>
      </c>
      <c r="W9">
        <v>1</v>
      </c>
    </row>
    <row r="10" spans="1:23" x14ac:dyDescent="0.25">
      <c r="C10" t="s">
        <v>81</v>
      </c>
      <c r="D10">
        <v>2</v>
      </c>
      <c r="E10" s="3">
        <v>0</v>
      </c>
      <c r="F10" s="3">
        <v>1</v>
      </c>
      <c r="G10" s="3">
        <v>0</v>
      </c>
      <c r="H10" s="3"/>
      <c r="I10" s="3"/>
      <c r="K10" s="9"/>
      <c r="L10" t="s">
        <v>139</v>
      </c>
      <c r="M10">
        <v>1</v>
      </c>
      <c r="N10" s="5">
        <v>3</v>
      </c>
      <c r="O10" s="6"/>
      <c r="P10" s="5">
        <v>1</v>
      </c>
      <c r="Q10" s="5"/>
      <c r="R10" s="10">
        <v>0</v>
      </c>
      <c r="S10" s="10">
        <v>0</v>
      </c>
      <c r="T10" s="10">
        <v>1</v>
      </c>
      <c r="U10" s="10">
        <v>0</v>
      </c>
      <c r="V10">
        <v>0</v>
      </c>
      <c r="W10">
        <v>1</v>
      </c>
    </row>
    <row r="11" spans="1:23" x14ac:dyDescent="0.25">
      <c r="C11" t="s">
        <v>3</v>
      </c>
      <c r="D11">
        <v>2</v>
      </c>
      <c r="E11" s="3">
        <v>1</v>
      </c>
      <c r="F11" s="3">
        <v>0</v>
      </c>
      <c r="G11" s="3">
        <v>0</v>
      </c>
      <c r="H11" s="3"/>
      <c r="I11" s="3"/>
      <c r="K11" s="9" t="s">
        <v>35</v>
      </c>
      <c r="L11" s="9"/>
      <c r="M11">
        <v>53</v>
      </c>
      <c r="N11" s="5">
        <v>1.9245283018867925</v>
      </c>
      <c r="O11" s="6">
        <v>2.125</v>
      </c>
      <c r="P11" s="5">
        <v>1.8461538461538463</v>
      </c>
      <c r="Q11" s="5">
        <v>2.0810810810810811</v>
      </c>
      <c r="R11" s="10">
        <v>21</v>
      </c>
      <c r="S11" s="10">
        <v>2</v>
      </c>
      <c r="T11" s="10">
        <v>18</v>
      </c>
      <c r="U11" s="10">
        <v>13</v>
      </c>
      <c r="V11">
        <v>0</v>
      </c>
      <c r="W11">
        <v>26</v>
      </c>
    </row>
    <row r="12" spans="1:23" x14ac:dyDescent="0.25">
      <c r="C12" t="s">
        <v>178</v>
      </c>
      <c r="D12">
        <v>1</v>
      </c>
      <c r="E12" s="3">
        <v>0</v>
      </c>
      <c r="F12" s="3">
        <v>0</v>
      </c>
      <c r="G12" s="3">
        <v>1</v>
      </c>
      <c r="H12" s="3"/>
      <c r="I12" s="3"/>
      <c r="K12" s="9">
        <v>4</v>
      </c>
      <c r="L12" t="s">
        <v>24</v>
      </c>
      <c r="M12">
        <v>12</v>
      </c>
      <c r="N12" s="5">
        <v>2.25</v>
      </c>
      <c r="O12" s="6">
        <v>2.25</v>
      </c>
      <c r="P12" s="5">
        <v>2.8333333333333335</v>
      </c>
      <c r="Q12" s="5">
        <v>2.4166666666666665</v>
      </c>
      <c r="R12" s="10">
        <v>3</v>
      </c>
      <c r="S12" s="10">
        <v>3</v>
      </c>
      <c r="T12" s="10">
        <v>3</v>
      </c>
      <c r="U12" s="10">
        <v>3</v>
      </c>
      <c r="V12">
        <v>0</v>
      </c>
      <c r="W12">
        <v>4</v>
      </c>
    </row>
    <row r="13" spans="1:23" x14ac:dyDescent="0.25">
      <c r="C13" t="s">
        <v>216</v>
      </c>
      <c r="D13">
        <v>1</v>
      </c>
      <c r="E13" s="3">
        <v>0</v>
      </c>
      <c r="F13" s="3">
        <v>1</v>
      </c>
      <c r="G13" s="3">
        <v>0</v>
      </c>
      <c r="H13" s="3"/>
      <c r="I13" s="3"/>
      <c r="K13" s="9"/>
      <c r="L13" t="s">
        <v>48</v>
      </c>
      <c r="M13">
        <v>5</v>
      </c>
      <c r="N13" s="5">
        <v>2</v>
      </c>
      <c r="O13" s="6"/>
      <c r="P13" s="5">
        <v>2.2000000000000002</v>
      </c>
      <c r="Q13" s="5">
        <v>2.2000000000000002</v>
      </c>
      <c r="R13" s="10">
        <v>2</v>
      </c>
      <c r="S13" s="10">
        <v>0</v>
      </c>
      <c r="T13" s="10">
        <v>1</v>
      </c>
      <c r="U13" s="10">
        <v>2</v>
      </c>
      <c r="V13">
        <v>0</v>
      </c>
      <c r="W13">
        <v>1</v>
      </c>
    </row>
    <row r="14" spans="1:23" x14ac:dyDescent="0.25">
      <c r="C14" t="s">
        <v>152</v>
      </c>
      <c r="D14">
        <v>1</v>
      </c>
      <c r="E14" s="3">
        <v>1</v>
      </c>
      <c r="F14" s="3">
        <v>0</v>
      </c>
      <c r="G14" s="3">
        <v>0</v>
      </c>
      <c r="H14" s="3"/>
      <c r="I14" s="3"/>
      <c r="K14" s="9"/>
      <c r="L14" t="s">
        <v>247</v>
      </c>
      <c r="M14">
        <v>5</v>
      </c>
      <c r="N14" s="5">
        <v>2.6</v>
      </c>
      <c r="O14" s="6"/>
      <c r="P14" s="5">
        <v>2.6</v>
      </c>
      <c r="Q14" s="5"/>
      <c r="R14" s="10">
        <v>2</v>
      </c>
      <c r="S14" s="10">
        <v>0</v>
      </c>
      <c r="T14" s="10">
        <v>1</v>
      </c>
      <c r="U14" s="10">
        <v>0</v>
      </c>
      <c r="V14">
        <v>2</v>
      </c>
      <c r="W14">
        <v>2</v>
      </c>
    </row>
    <row r="15" spans="1:23" x14ac:dyDescent="0.25">
      <c r="C15" t="s">
        <v>100</v>
      </c>
      <c r="D15">
        <v>1</v>
      </c>
      <c r="E15" s="3">
        <v>0</v>
      </c>
      <c r="F15" s="3">
        <v>0</v>
      </c>
      <c r="G15" s="3">
        <v>1</v>
      </c>
      <c r="H15" s="3"/>
      <c r="I15" s="3"/>
      <c r="K15" s="9"/>
      <c r="L15" t="s">
        <v>233</v>
      </c>
      <c r="M15">
        <v>3</v>
      </c>
      <c r="N15" s="5">
        <v>3.3333333333333335</v>
      </c>
      <c r="O15" s="6"/>
      <c r="P15" s="5">
        <v>2.3333333333333335</v>
      </c>
      <c r="Q15" s="5"/>
      <c r="R15" s="10">
        <v>0</v>
      </c>
      <c r="S15" s="10">
        <v>0</v>
      </c>
      <c r="T15" s="10">
        <v>1</v>
      </c>
      <c r="U15" s="10">
        <v>0</v>
      </c>
      <c r="V15">
        <v>1</v>
      </c>
      <c r="W15">
        <v>1</v>
      </c>
    </row>
    <row r="16" spans="1:23" x14ac:dyDescent="0.25">
      <c r="C16" t="s">
        <v>217</v>
      </c>
      <c r="D16">
        <v>1</v>
      </c>
      <c r="E16" s="3">
        <v>1</v>
      </c>
      <c r="F16" s="3">
        <v>0</v>
      </c>
      <c r="G16" s="3">
        <v>0</v>
      </c>
      <c r="H16" s="3"/>
      <c r="I16" s="3"/>
      <c r="K16" s="9"/>
      <c r="L16" t="s">
        <v>229</v>
      </c>
      <c r="M16">
        <v>1</v>
      </c>
      <c r="N16" s="5">
        <v>2</v>
      </c>
      <c r="O16" s="6"/>
      <c r="P16" s="5">
        <v>3</v>
      </c>
      <c r="Q16" s="5">
        <v>4</v>
      </c>
      <c r="R16" s="10">
        <v>0</v>
      </c>
      <c r="S16" s="10">
        <v>0</v>
      </c>
      <c r="T16" s="10">
        <v>0</v>
      </c>
      <c r="U16" s="10">
        <v>0</v>
      </c>
      <c r="V16">
        <v>1</v>
      </c>
      <c r="W16">
        <v>1</v>
      </c>
    </row>
    <row r="17" spans="2:23" x14ac:dyDescent="0.25">
      <c r="C17" t="s">
        <v>39</v>
      </c>
      <c r="D17">
        <v>1</v>
      </c>
      <c r="E17" s="3">
        <v>0</v>
      </c>
      <c r="F17" s="3">
        <v>0</v>
      </c>
      <c r="G17" s="3">
        <v>1</v>
      </c>
      <c r="H17" s="3"/>
      <c r="I17" s="3"/>
      <c r="K17" s="9"/>
      <c r="L17" t="s">
        <v>110</v>
      </c>
      <c r="M17">
        <v>1</v>
      </c>
      <c r="N17" s="5">
        <v>3</v>
      </c>
      <c r="O17" s="6"/>
      <c r="P17" s="5">
        <v>4</v>
      </c>
      <c r="Q17" s="5">
        <v>1</v>
      </c>
      <c r="R17" s="10">
        <v>0</v>
      </c>
      <c r="S17" s="10">
        <v>0</v>
      </c>
      <c r="T17" s="10">
        <v>0</v>
      </c>
      <c r="U17" s="10">
        <v>1</v>
      </c>
      <c r="V17">
        <v>0</v>
      </c>
      <c r="W17">
        <v>1</v>
      </c>
    </row>
    <row r="18" spans="2:23" x14ac:dyDescent="0.25">
      <c r="C18" t="s">
        <v>46</v>
      </c>
      <c r="D18">
        <v>1</v>
      </c>
      <c r="E18" s="3">
        <v>0</v>
      </c>
      <c r="F18" s="3">
        <v>0</v>
      </c>
      <c r="G18" s="3">
        <v>1</v>
      </c>
      <c r="H18" s="3"/>
      <c r="I18" s="3"/>
      <c r="K18" s="9" t="s">
        <v>36</v>
      </c>
      <c r="L18" s="9"/>
      <c r="M18">
        <v>27</v>
      </c>
      <c r="N18" s="5">
        <v>2.4074074074074074</v>
      </c>
      <c r="O18" s="6">
        <v>2.25</v>
      </c>
      <c r="P18" s="5">
        <v>2.6666666666666665</v>
      </c>
      <c r="Q18" s="5">
        <v>2.3684210526315788</v>
      </c>
      <c r="R18" s="10">
        <v>7</v>
      </c>
      <c r="S18" s="10">
        <v>3</v>
      </c>
      <c r="T18" s="10">
        <v>6</v>
      </c>
      <c r="U18" s="10">
        <v>6</v>
      </c>
      <c r="V18">
        <v>4</v>
      </c>
      <c r="W18">
        <v>10</v>
      </c>
    </row>
    <row r="19" spans="2:23" x14ac:dyDescent="0.25">
      <c r="C19" t="s">
        <v>151</v>
      </c>
      <c r="D19">
        <v>1</v>
      </c>
      <c r="E19" s="3">
        <v>0</v>
      </c>
      <c r="F19" s="3">
        <v>1</v>
      </c>
      <c r="G19" s="3">
        <v>0</v>
      </c>
      <c r="H19" s="3"/>
      <c r="I19" s="3"/>
      <c r="K19" s="9">
        <v>5</v>
      </c>
      <c r="L19" t="s">
        <v>58</v>
      </c>
      <c r="M19">
        <v>4</v>
      </c>
      <c r="N19" s="5">
        <v>2.5</v>
      </c>
      <c r="O19" s="6">
        <v>2.25</v>
      </c>
      <c r="P19" s="5">
        <v>1.75</v>
      </c>
      <c r="Q19" s="5">
        <v>2.75</v>
      </c>
      <c r="R19" s="10">
        <v>0</v>
      </c>
      <c r="S19" s="10">
        <v>1</v>
      </c>
      <c r="T19" s="10">
        <v>1</v>
      </c>
      <c r="U19" s="10">
        <v>0</v>
      </c>
      <c r="V19">
        <v>2</v>
      </c>
      <c r="W19">
        <v>2</v>
      </c>
    </row>
    <row r="20" spans="2:23" x14ac:dyDescent="0.25">
      <c r="C20" t="s">
        <v>92</v>
      </c>
      <c r="D20">
        <v>1</v>
      </c>
      <c r="E20" s="3">
        <v>0</v>
      </c>
      <c r="F20" s="3">
        <v>0</v>
      </c>
      <c r="G20" s="3">
        <v>1</v>
      </c>
      <c r="H20" s="3"/>
      <c r="I20" s="3"/>
      <c r="K20" s="9"/>
      <c r="L20" t="s">
        <v>108</v>
      </c>
      <c r="M20">
        <v>2</v>
      </c>
      <c r="N20" s="5">
        <v>2.5</v>
      </c>
      <c r="O20" s="6">
        <v>1.5</v>
      </c>
      <c r="P20" s="5">
        <v>4</v>
      </c>
      <c r="Q20" s="5">
        <v>3</v>
      </c>
      <c r="R20" s="10">
        <v>0</v>
      </c>
      <c r="S20" s="10">
        <v>1</v>
      </c>
      <c r="T20" s="10">
        <v>0</v>
      </c>
      <c r="U20" s="10">
        <v>1</v>
      </c>
      <c r="V20">
        <v>0</v>
      </c>
      <c r="W20">
        <v>1</v>
      </c>
    </row>
    <row r="21" spans="2:23" x14ac:dyDescent="0.25">
      <c r="B21" t="s">
        <v>28</v>
      </c>
      <c r="D21">
        <v>36</v>
      </c>
      <c r="E21" s="3">
        <v>0.33333333333333331</v>
      </c>
      <c r="F21" s="3">
        <v>0.33333333333333331</v>
      </c>
      <c r="G21" s="3">
        <v>0.3611111111111111</v>
      </c>
      <c r="H21" s="3"/>
      <c r="I21" s="3"/>
      <c r="K21" s="9"/>
      <c r="L21" t="s">
        <v>49</v>
      </c>
      <c r="M21">
        <v>1</v>
      </c>
      <c r="N21" s="5">
        <v>2</v>
      </c>
      <c r="O21" s="6">
        <v>1</v>
      </c>
      <c r="P21" s="5">
        <v>3</v>
      </c>
      <c r="Q21" s="5">
        <v>4</v>
      </c>
      <c r="R21" s="10">
        <v>0</v>
      </c>
      <c r="S21" s="10">
        <v>1</v>
      </c>
      <c r="T21" s="10">
        <v>0</v>
      </c>
      <c r="U21" s="10">
        <v>0</v>
      </c>
      <c r="V21">
        <v>0</v>
      </c>
      <c r="W21">
        <v>0</v>
      </c>
    </row>
    <row r="22" spans="2:23" x14ac:dyDescent="0.25">
      <c r="B22" t="s">
        <v>24</v>
      </c>
      <c r="C22" t="s">
        <v>43</v>
      </c>
      <c r="D22">
        <v>8</v>
      </c>
      <c r="E22" s="3">
        <v>0.125</v>
      </c>
      <c r="F22" s="3">
        <v>0.25</v>
      </c>
      <c r="G22" s="3">
        <v>0.25</v>
      </c>
      <c r="H22" s="3">
        <v>0.375</v>
      </c>
      <c r="I22" s="3"/>
      <c r="K22" s="9"/>
      <c r="L22" t="s">
        <v>254</v>
      </c>
      <c r="M22">
        <v>1</v>
      </c>
      <c r="N22" s="5">
        <v>2</v>
      </c>
      <c r="O22" s="6"/>
      <c r="P22" s="5">
        <v>1</v>
      </c>
      <c r="Q22" s="5"/>
      <c r="R22" s="10">
        <v>0</v>
      </c>
      <c r="S22" s="10">
        <v>0</v>
      </c>
      <c r="T22" s="10">
        <v>1</v>
      </c>
      <c r="U22" s="10">
        <v>0</v>
      </c>
      <c r="V22">
        <v>0</v>
      </c>
      <c r="W22">
        <v>1</v>
      </c>
    </row>
    <row r="23" spans="2:23" x14ac:dyDescent="0.25">
      <c r="C23" t="s">
        <v>252</v>
      </c>
      <c r="D23">
        <v>1</v>
      </c>
      <c r="E23" s="3">
        <v>1</v>
      </c>
      <c r="F23" s="3">
        <v>0</v>
      </c>
      <c r="G23" s="3">
        <v>0</v>
      </c>
      <c r="H23" s="3">
        <v>0</v>
      </c>
      <c r="I23" s="3"/>
      <c r="K23" s="9"/>
      <c r="L23" t="s">
        <v>135</v>
      </c>
      <c r="M23">
        <v>1</v>
      </c>
      <c r="N23" s="5">
        <v>1</v>
      </c>
      <c r="O23" s="6"/>
      <c r="P23" s="5">
        <v>3</v>
      </c>
      <c r="Q23" s="5">
        <v>2</v>
      </c>
      <c r="R23" s="10">
        <v>1</v>
      </c>
      <c r="S23" s="10">
        <v>0</v>
      </c>
      <c r="T23" s="10">
        <v>0</v>
      </c>
      <c r="U23" s="10">
        <v>0</v>
      </c>
      <c r="V23">
        <v>0</v>
      </c>
      <c r="W23">
        <v>1</v>
      </c>
    </row>
    <row r="24" spans="2:23" x14ac:dyDescent="0.25">
      <c r="C24" t="s">
        <v>183</v>
      </c>
      <c r="D24">
        <v>1</v>
      </c>
      <c r="E24" s="3">
        <v>0</v>
      </c>
      <c r="F24" s="3">
        <v>1</v>
      </c>
      <c r="G24" s="3">
        <v>0</v>
      </c>
      <c r="H24" s="3">
        <v>0</v>
      </c>
      <c r="I24" s="3"/>
      <c r="K24" s="9" t="s">
        <v>50</v>
      </c>
      <c r="L24" s="9"/>
      <c r="M24">
        <v>9</v>
      </c>
      <c r="N24" s="5">
        <v>2.2222222222222223</v>
      </c>
      <c r="O24" s="6">
        <v>1.8571428571428572</v>
      </c>
      <c r="P24" s="5">
        <v>2.4444444444444446</v>
      </c>
      <c r="Q24" s="5">
        <v>2.875</v>
      </c>
      <c r="R24" s="10">
        <v>1</v>
      </c>
      <c r="S24" s="10">
        <v>3</v>
      </c>
      <c r="T24" s="10">
        <v>2</v>
      </c>
      <c r="U24" s="10">
        <v>1</v>
      </c>
      <c r="V24">
        <v>2</v>
      </c>
      <c r="W24">
        <v>5</v>
      </c>
    </row>
    <row r="25" spans="2:23" x14ac:dyDescent="0.25">
      <c r="C25" t="s">
        <v>3</v>
      </c>
      <c r="D25">
        <v>1</v>
      </c>
      <c r="E25" s="3">
        <v>1</v>
      </c>
      <c r="F25" s="3">
        <v>0</v>
      </c>
      <c r="G25" s="3">
        <v>0</v>
      </c>
      <c r="H25" s="3">
        <v>0</v>
      </c>
      <c r="I25" s="3"/>
      <c r="K25" t="s">
        <v>25</v>
      </c>
      <c r="M25">
        <v>89</v>
      </c>
      <c r="N25" s="5">
        <v>2.101123595505618</v>
      </c>
      <c r="O25" s="6">
        <v>2.1111111111111112</v>
      </c>
      <c r="P25" s="5">
        <v>2.1590909090909092</v>
      </c>
      <c r="Q25" s="5">
        <v>2.265625</v>
      </c>
      <c r="R25" s="10">
        <v>29</v>
      </c>
      <c r="S25" s="10">
        <v>8</v>
      </c>
      <c r="T25" s="10">
        <v>26</v>
      </c>
      <c r="U25" s="10">
        <v>20</v>
      </c>
      <c r="V25">
        <v>6</v>
      </c>
      <c r="W25">
        <v>41</v>
      </c>
    </row>
    <row r="26" spans="2:23" x14ac:dyDescent="0.25">
      <c r="C26" t="s">
        <v>162</v>
      </c>
      <c r="D26">
        <v>1</v>
      </c>
      <c r="E26" s="3">
        <v>0</v>
      </c>
      <c r="F26" s="3">
        <v>0</v>
      </c>
      <c r="G26" s="3">
        <v>1</v>
      </c>
      <c r="H26" s="3">
        <v>0</v>
      </c>
      <c r="I26" s="3"/>
    </row>
    <row r="27" spans="2:23" x14ac:dyDescent="0.25">
      <c r="B27" t="s">
        <v>29</v>
      </c>
      <c r="D27">
        <v>12</v>
      </c>
      <c r="E27" s="3">
        <v>0.25</v>
      </c>
      <c r="F27" s="3">
        <v>0.25</v>
      </c>
      <c r="G27" s="3">
        <v>0.25</v>
      </c>
      <c r="H27" s="3">
        <v>0.25</v>
      </c>
      <c r="I27" s="3"/>
    </row>
    <row r="28" spans="2:23" x14ac:dyDescent="0.25">
      <c r="B28" t="s">
        <v>40</v>
      </c>
      <c r="C28" t="s">
        <v>45</v>
      </c>
      <c r="D28">
        <v>2</v>
      </c>
      <c r="E28" s="3">
        <v>0.5</v>
      </c>
      <c r="F28" s="3">
        <v>0</v>
      </c>
      <c r="G28" s="3"/>
      <c r="H28" s="3">
        <v>0.5</v>
      </c>
      <c r="I28" s="3"/>
    </row>
    <row r="29" spans="2:23" x14ac:dyDescent="0.25">
      <c r="C29" t="s">
        <v>88</v>
      </c>
      <c r="D29">
        <v>2</v>
      </c>
      <c r="E29" s="3">
        <v>0.5</v>
      </c>
      <c r="F29" s="3">
        <v>0.5</v>
      </c>
      <c r="G29" s="3"/>
      <c r="H29" s="3">
        <v>0</v>
      </c>
      <c r="I29" s="3"/>
    </row>
    <row r="30" spans="2:23" x14ac:dyDescent="0.25">
      <c r="C30" t="s">
        <v>46</v>
      </c>
      <c r="D30">
        <v>2</v>
      </c>
      <c r="E30" s="3">
        <v>0.5</v>
      </c>
      <c r="F30" s="3">
        <v>0</v>
      </c>
      <c r="G30" s="3"/>
      <c r="H30" s="3">
        <v>0.5</v>
      </c>
      <c r="I30" s="3"/>
    </row>
    <row r="31" spans="2:23" x14ac:dyDescent="0.25">
      <c r="C31" t="s">
        <v>42</v>
      </c>
      <c r="D31">
        <v>1</v>
      </c>
      <c r="E31" s="3">
        <v>0</v>
      </c>
      <c r="F31" s="3">
        <v>0</v>
      </c>
      <c r="G31" s="3"/>
      <c r="H31" s="3">
        <v>1</v>
      </c>
      <c r="I31" s="3"/>
    </row>
    <row r="32" spans="2:23" x14ac:dyDescent="0.25">
      <c r="C32" t="s">
        <v>151</v>
      </c>
      <c r="D32">
        <v>1</v>
      </c>
      <c r="E32" s="3">
        <v>1</v>
      </c>
      <c r="F32" s="3">
        <v>0</v>
      </c>
      <c r="G32" s="3"/>
      <c r="H32" s="3">
        <v>0</v>
      </c>
      <c r="I32" s="3"/>
    </row>
    <row r="33" spans="2:9" x14ac:dyDescent="0.25">
      <c r="C33" t="s">
        <v>91</v>
      </c>
      <c r="D33">
        <v>1</v>
      </c>
      <c r="E33" s="3">
        <v>0</v>
      </c>
      <c r="F33" s="3">
        <v>0</v>
      </c>
      <c r="G33" s="3"/>
      <c r="H33" s="3">
        <v>1</v>
      </c>
      <c r="I33" s="3"/>
    </row>
    <row r="34" spans="2:9" x14ac:dyDescent="0.25">
      <c r="B34" t="s">
        <v>41</v>
      </c>
      <c r="D34">
        <v>9</v>
      </c>
      <c r="E34" s="3">
        <v>0.44444444444444442</v>
      </c>
      <c r="F34" s="3">
        <v>0.1111111111111111</v>
      </c>
      <c r="G34" s="3"/>
      <c r="H34" s="3">
        <v>0.44444444444444442</v>
      </c>
      <c r="I34" s="3"/>
    </row>
    <row r="35" spans="2:9" x14ac:dyDescent="0.25">
      <c r="B35" t="s">
        <v>48</v>
      </c>
      <c r="C35" t="s">
        <v>138</v>
      </c>
      <c r="D35">
        <v>3</v>
      </c>
      <c r="E35" s="3">
        <v>0.33333333333333331</v>
      </c>
      <c r="F35" s="3">
        <v>0.33333333333333331</v>
      </c>
      <c r="G35" s="3">
        <v>0.33333333333333331</v>
      </c>
      <c r="H35" s="3"/>
      <c r="I35" s="3"/>
    </row>
    <row r="36" spans="2:9" x14ac:dyDescent="0.25">
      <c r="C36" t="s">
        <v>47</v>
      </c>
      <c r="D36">
        <v>2</v>
      </c>
      <c r="E36" s="3">
        <v>0</v>
      </c>
      <c r="F36" s="3">
        <v>0.5</v>
      </c>
      <c r="G36" s="3">
        <v>0.5</v>
      </c>
      <c r="H36" s="3"/>
      <c r="I36" s="3"/>
    </row>
    <row r="37" spans="2:9" x14ac:dyDescent="0.25">
      <c r="B37" t="s">
        <v>51</v>
      </c>
      <c r="D37">
        <v>5</v>
      </c>
      <c r="E37" s="3">
        <v>0.2</v>
      </c>
      <c r="F37" s="3">
        <v>0.4</v>
      </c>
      <c r="G37" s="3">
        <v>0.4</v>
      </c>
      <c r="H37" s="3"/>
      <c r="I37" s="3"/>
    </row>
    <row r="38" spans="2:9" x14ac:dyDescent="0.25">
      <c r="B38" t="s">
        <v>49</v>
      </c>
      <c r="C38" t="s">
        <v>189</v>
      </c>
      <c r="D38">
        <v>1</v>
      </c>
      <c r="E38" s="3">
        <v>0</v>
      </c>
      <c r="F38" s="3">
        <v>0</v>
      </c>
      <c r="G38" s="3">
        <v>0</v>
      </c>
      <c r="H38" s="3">
        <v>1</v>
      </c>
      <c r="I38" s="3"/>
    </row>
    <row r="39" spans="2:9" x14ac:dyDescent="0.25">
      <c r="B39" t="s">
        <v>52</v>
      </c>
      <c r="D39">
        <v>1</v>
      </c>
      <c r="E39" s="3">
        <v>0</v>
      </c>
      <c r="F39" s="3">
        <v>0</v>
      </c>
      <c r="G39" s="3">
        <v>0</v>
      </c>
      <c r="H39" s="3">
        <v>1</v>
      </c>
      <c r="I39" s="3"/>
    </row>
    <row r="40" spans="2:9" x14ac:dyDescent="0.25">
      <c r="B40" t="s">
        <v>58</v>
      </c>
      <c r="C40" t="s">
        <v>189</v>
      </c>
      <c r="D40">
        <v>2</v>
      </c>
      <c r="E40" s="3">
        <v>0</v>
      </c>
      <c r="F40" s="3">
        <v>0</v>
      </c>
      <c r="G40" s="3">
        <v>0</v>
      </c>
      <c r="H40" s="3">
        <v>0</v>
      </c>
      <c r="I40" s="3">
        <v>1</v>
      </c>
    </row>
    <row r="41" spans="2:9" x14ac:dyDescent="0.25">
      <c r="C41" t="s">
        <v>47</v>
      </c>
      <c r="D41">
        <v>1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</row>
    <row r="42" spans="2:9" x14ac:dyDescent="0.25">
      <c r="C42" t="s">
        <v>60</v>
      </c>
      <c r="D42">
        <v>1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</row>
    <row r="43" spans="2:9" x14ac:dyDescent="0.25">
      <c r="B43" t="s">
        <v>59</v>
      </c>
      <c r="D43">
        <v>4</v>
      </c>
      <c r="E43" s="3">
        <v>0.25</v>
      </c>
      <c r="F43" s="3">
        <v>0</v>
      </c>
      <c r="G43" s="3">
        <v>0</v>
      </c>
      <c r="H43" s="3">
        <v>0.25</v>
      </c>
      <c r="I43" s="3">
        <v>0.5</v>
      </c>
    </row>
    <row r="44" spans="2:9" x14ac:dyDescent="0.25">
      <c r="B44" t="s">
        <v>66</v>
      </c>
      <c r="C44" t="s">
        <v>65</v>
      </c>
      <c r="D44">
        <v>2</v>
      </c>
      <c r="E44" s="3">
        <v>0</v>
      </c>
      <c r="F44" s="3">
        <v>0</v>
      </c>
      <c r="G44" s="3"/>
      <c r="H44" s="3">
        <v>1</v>
      </c>
      <c r="I44" s="3">
        <v>0</v>
      </c>
    </row>
    <row r="45" spans="2:9" x14ac:dyDescent="0.25">
      <c r="B45" t="s">
        <v>67</v>
      </c>
      <c r="D45">
        <v>2</v>
      </c>
      <c r="E45" s="3">
        <v>0</v>
      </c>
      <c r="F45" s="3">
        <v>0</v>
      </c>
      <c r="G45" s="3"/>
      <c r="H45" s="3">
        <v>1</v>
      </c>
      <c r="I45" s="3">
        <v>0</v>
      </c>
    </row>
    <row r="46" spans="2:9" x14ac:dyDescent="0.25">
      <c r="B46" t="s">
        <v>78</v>
      </c>
      <c r="C46" t="s">
        <v>90</v>
      </c>
      <c r="D46">
        <v>3</v>
      </c>
      <c r="E46" s="3">
        <v>0.66666666666666663</v>
      </c>
      <c r="F46" s="3"/>
      <c r="G46" s="3">
        <v>0.33333333333333331</v>
      </c>
      <c r="H46" s="3">
        <v>0.33333333333333331</v>
      </c>
      <c r="I46" s="3"/>
    </row>
    <row r="47" spans="2:9" x14ac:dyDescent="0.25">
      <c r="C47" t="s">
        <v>101</v>
      </c>
      <c r="D47">
        <v>2</v>
      </c>
      <c r="E47" s="3">
        <v>0.5</v>
      </c>
      <c r="F47" s="3"/>
      <c r="G47" s="3">
        <v>0.5</v>
      </c>
      <c r="H47" s="3">
        <v>0</v>
      </c>
      <c r="I47" s="3"/>
    </row>
    <row r="48" spans="2:9" x14ac:dyDescent="0.25">
      <c r="C48" t="s">
        <v>46</v>
      </c>
      <c r="D48">
        <v>1</v>
      </c>
      <c r="E48" s="3">
        <v>0</v>
      </c>
      <c r="F48" s="3"/>
      <c r="G48" s="3">
        <v>1</v>
      </c>
      <c r="H48" s="3">
        <v>0</v>
      </c>
      <c r="I48" s="3"/>
    </row>
    <row r="49" spans="2:26" x14ac:dyDescent="0.25">
      <c r="C49" t="s">
        <v>103</v>
      </c>
      <c r="D49">
        <v>1</v>
      </c>
      <c r="E49" s="3">
        <v>0</v>
      </c>
      <c r="F49" s="3"/>
      <c r="G49" s="3">
        <v>1</v>
      </c>
      <c r="H49" s="3">
        <v>0</v>
      </c>
      <c r="I49" s="3"/>
      <c r="Q49" s="4" t="s">
        <v>61</v>
      </c>
      <c r="R49" t="s">
        <v>63</v>
      </c>
    </row>
    <row r="50" spans="2:26" x14ac:dyDescent="0.25">
      <c r="C50" t="s">
        <v>102</v>
      </c>
      <c r="D50">
        <v>1</v>
      </c>
      <c r="E50" s="3">
        <v>0</v>
      </c>
      <c r="F50" s="3"/>
      <c r="G50" s="3">
        <v>0</v>
      </c>
      <c r="H50" s="3">
        <v>1</v>
      </c>
      <c r="I50" s="3"/>
      <c r="K50" s="4" t="s">
        <v>61</v>
      </c>
      <c r="L50" t="s">
        <v>63</v>
      </c>
      <c r="Q50" s="4" t="s">
        <v>10</v>
      </c>
      <c r="R50" t="s">
        <v>77</v>
      </c>
      <c r="W50" s="4" t="s">
        <v>61</v>
      </c>
      <c r="X50" t="s">
        <v>63</v>
      </c>
    </row>
    <row r="51" spans="2:26" x14ac:dyDescent="0.25">
      <c r="B51" t="s">
        <v>79</v>
      </c>
      <c r="D51">
        <v>8</v>
      </c>
      <c r="E51" s="3">
        <v>0.375</v>
      </c>
      <c r="F51" s="3"/>
      <c r="G51" s="3">
        <v>0.5</v>
      </c>
      <c r="H51" s="3">
        <v>0.25</v>
      </c>
      <c r="I51" s="3"/>
    </row>
    <row r="52" spans="2:26" x14ac:dyDescent="0.25">
      <c r="B52" t="s">
        <v>108</v>
      </c>
      <c r="C52" t="s">
        <v>91</v>
      </c>
      <c r="D52">
        <v>1</v>
      </c>
      <c r="E52" s="3">
        <v>0</v>
      </c>
      <c r="F52" s="3">
        <v>1</v>
      </c>
      <c r="G52" s="3">
        <v>0</v>
      </c>
      <c r="H52" s="3">
        <v>0</v>
      </c>
      <c r="I52" s="3"/>
      <c r="L52" s="4" t="s">
        <v>27</v>
      </c>
      <c r="R52" s="4" t="s">
        <v>27</v>
      </c>
      <c r="X52" s="4" t="s">
        <v>27</v>
      </c>
    </row>
    <row r="53" spans="2:26" ht="60" x14ac:dyDescent="0.25">
      <c r="C53" t="s">
        <v>80</v>
      </c>
      <c r="D53">
        <v>1</v>
      </c>
      <c r="E53" s="3">
        <v>0</v>
      </c>
      <c r="F53" s="3">
        <v>0</v>
      </c>
      <c r="G53" s="3">
        <v>0</v>
      </c>
      <c r="H53" s="3">
        <v>1</v>
      </c>
      <c r="I53" s="3"/>
      <c r="K53" s="4" t="s">
        <v>6</v>
      </c>
      <c r="L53" s="8" t="s">
        <v>26</v>
      </c>
      <c r="M53" s="8" t="s">
        <v>70</v>
      </c>
      <c r="N53" s="8" t="s">
        <v>53</v>
      </c>
      <c r="O53" s="8" t="s">
        <v>141</v>
      </c>
      <c r="Q53" s="4" t="s">
        <v>9</v>
      </c>
      <c r="R53" s="8" t="s">
        <v>26</v>
      </c>
      <c r="S53" s="8" t="s">
        <v>70</v>
      </c>
      <c r="T53" s="8" t="s">
        <v>53</v>
      </c>
      <c r="U53" s="8" t="s">
        <v>141</v>
      </c>
      <c r="W53" s="4" t="s">
        <v>54</v>
      </c>
      <c r="X53" s="8" t="s">
        <v>26</v>
      </c>
      <c r="Y53" t="s">
        <v>70</v>
      </c>
      <c r="Z53" t="s">
        <v>53</v>
      </c>
    </row>
    <row r="54" spans="2:26" x14ac:dyDescent="0.25">
      <c r="B54" t="s">
        <v>109</v>
      </c>
      <c r="D54">
        <v>2</v>
      </c>
      <c r="E54" s="3">
        <v>0</v>
      </c>
      <c r="F54" s="3">
        <v>0.5</v>
      </c>
      <c r="G54" s="3">
        <v>0</v>
      </c>
      <c r="H54" s="3">
        <v>0.5</v>
      </c>
      <c r="I54" s="3"/>
      <c r="K54">
        <v>1</v>
      </c>
      <c r="L54">
        <v>15</v>
      </c>
      <c r="M54">
        <v>0</v>
      </c>
      <c r="N54" s="7">
        <v>0.41666666666666669</v>
      </c>
      <c r="O54" s="5">
        <v>3.1626666666666665</v>
      </c>
      <c r="Q54">
        <v>1</v>
      </c>
      <c r="R54">
        <v>22</v>
      </c>
      <c r="S54">
        <v>0</v>
      </c>
      <c r="T54" s="7">
        <v>0.27848101265822783</v>
      </c>
      <c r="U54" s="5">
        <v>2.68409090909091</v>
      </c>
      <c r="W54">
        <v>1</v>
      </c>
      <c r="X54">
        <v>7</v>
      </c>
      <c r="Y54">
        <v>0</v>
      </c>
      <c r="Z54" s="7">
        <v>0.3888888888888889</v>
      </c>
    </row>
    <row r="55" spans="2:26" x14ac:dyDescent="0.25">
      <c r="B55" t="s">
        <v>110</v>
      </c>
      <c r="C55" t="s">
        <v>81</v>
      </c>
      <c r="D55">
        <v>1</v>
      </c>
      <c r="E55" s="3">
        <v>0</v>
      </c>
      <c r="F55" s="3">
        <v>1</v>
      </c>
      <c r="G55" s="3">
        <v>0</v>
      </c>
      <c r="H55" s="3"/>
      <c r="I55" s="3"/>
      <c r="K55">
        <v>2</v>
      </c>
      <c r="L55">
        <v>14</v>
      </c>
      <c r="M55">
        <v>3</v>
      </c>
      <c r="N55" s="7">
        <v>0.3888888888888889</v>
      </c>
      <c r="O55" s="5">
        <v>2.9864285714285712</v>
      </c>
      <c r="Q55">
        <v>2</v>
      </c>
      <c r="R55">
        <v>34</v>
      </c>
      <c r="S55">
        <v>4</v>
      </c>
      <c r="T55" s="7">
        <v>0.43037974683544306</v>
      </c>
      <c r="U55" s="5">
        <v>3.0973529411764704</v>
      </c>
      <c r="W55">
        <v>3</v>
      </c>
      <c r="X55">
        <v>10</v>
      </c>
      <c r="Y55">
        <v>7</v>
      </c>
      <c r="Z55" s="7">
        <v>0.55555555555555558</v>
      </c>
    </row>
    <row r="56" spans="2:26" x14ac:dyDescent="0.25">
      <c r="B56" t="s">
        <v>111</v>
      </c>
      <c r="D56">
        <v>1</v>
      </c>
      <c r="E56" s="3">
        <v>0</v>
      </c>
      <c r="F56" s="3">
        <v>1</v>
      </c>
      <c r="G56" s="3">
        <v>0</v>
      </c>
      <c r="H56" s="3"/>
      <c r="I56" s="3"/>
      <c r="K56">
        <v>3</v>
      </c>
      <c r="L56">
        <v>4</v>
      </c>
      <c r="M56">
        <v>4</v>
      </c>
      <c r="N56" s="7">
        <v>0.1111111111111111</v>
      </c>
      <c r="O56" s="5">
        <v>3.2375000000000003</v>
      </c>
      <c r="Q56">
        <v>3</v>
      </c>
      <c r="R56">
        <v>15</v>
      </c>
      <c r="S56">
        <v>7</v>
      </c>
      <c r="T56" s="7">
        <v>0.189873417721519</v>
      </c>
      <c r="U56" s="5">
        <v>3.1940000000000008</v>
      </c>
      <c r="W56">
        <v>5</v>
      </c>
      <c r="X56">
        <v>1</v>
      </c>
      <c r="Y56">
        <v>1</v>
      </c>
      <c r="Z56" s="7">
        <v>5.5555555555555552E-2</v>
      </c>
    </row>
    <row r="57" spans="2:26" x14ac:dyDescent="0.25">
      <c r="B57" t="s">
        <v>112</v>
      </c>
      <c r="C57" t="s">
        <v>99</v>
      </c>
      <c r="D57">
        <v>1</v>
      </c>
      <c r="E57" s="3">
        <v>0</v>
      </c>
      <c r="F57" s="3"/>
      <c r="G57" s="3"/>
      <c r="H57" s="3">
        <v>1</v>
      </c>
      <c r="I57" s="3"/>
      <c r="K57">
        <v>4</v>
      </c>
      <c r="L57">
        <v>3</v>
      </c>
      <c r="M57">
        <v>2</v>
      </c>
      <c r="N57" s="7">
        <v>8.3333333333333329E-2</v>
      </c>
      <c r="O57" s="5">
        <v>2.9233333333333333</v>
      </c>
      <c r="Q57">
        <v>4</v>
      </c>
      <c r="R57">
        <v>8</v>
      </c>
      <c r="S57">
        <v>6</v>
      </c>
      <c r="T57" s="7">
        <v>0.10126582278481013</v>
      </c>
      <c r="U57" s="5">
        <v>3.3537499999999998</v>
      </c>
      <c r="W57" t="s">
        <v>25</v>
      </c>
      <c r="X57">
        <v>18</v>
      </c>
      <c r="Y57">
        <v>8</v>
      </c>
      <c r="Z57" s="7">
        <v>1</v>
      </c>
    </row>
    <row r="58" spans="2:26" x14ac:dyDescent="0.25">
      <c r="B58" t="s">
        <v>113</v>
      </c>
      <c r="D58">
        <v>1</v>
      </c>
      <c r="E58" s="3">
        <v>0</v>
      </c>
      <c r="F58" s="3"/>
      <c r="G58" s="3"/>
      <c r="H58" s="3">
        <v>1</v>
      </c>
      <c r="I58" s="3"/>
      <c r="K58" t="s">
        <v>25</v>
      </c>
      <c r="L58">
        <v>36</v>
      </c>
      <c r="M58">
        <v>9</v>
      </c>
      <c r="N58" s="7">
        <v>1</v>
      </c>
      <c r="O58" s="5">
        <v>3.0825000000000009</v>
      </c>
      <c r="Q58" t="s">
        <v>25</v>
      </c>
      <c r="R58">
        <v>79</v>
      </c>
      <c r="S58">
        <v>17</v>
      </c>
      <c r="T58" s="7">
        <v>1</v>
      </c>
      <c r="U58" s="5">
        <v>3.0265822784810128</v>
      </c>
    </row>
    <row r="59" spans="2:26" x14ac:dyDescent="0.25">
      <c r="B59" t="s">
        <v>114</v>
      </c>
      <c r="C59" t="s">
        <v>88</v>
      </c>
      <c r="D59">
        <v>1</v>
      </c>
      <c r="E59" s="3">
        <v>0</v>
      </c>
      <c r="F59" s="3">
        <v>1</v>
      </c>
      <c r="G59" s="3"/>
      <c r="H59" s="3"/>
      <c r="I59" s="3">
        <v>0</v>
      </c>
    </row>
    <row r="60" spans="2:26" x14ac:dyDescent="0.25">
      <c r="B60" t="s">
        <v>115</v>
      </c>
      <c r="D60">
        <v>1</v>
      </c>
      <c r="E60" s="3">
        <v>0</v>
      </c>
      <c r="F60" s="3">
        <v>1</v>
      </c>
      <c r="G60" s="3"/>
      <c r="H60" s="3"/>
      <c r="I60" s="3">
        <v>0</v>
      </c>
    </row>
    <row r="61" spans="2:26" x14ac:dyDescent="0.25">
      <c r="B61" t="s">
        <v>133</v>
      </c>
      <c r="C61" t="s">
        <v>99</v>
      </c>
      <c r="D61">
        <v>2</v>
      </c>
      <c r="E61" s="3">
        <v>0</v>
      </c>
      <c r="F61" s="3"/>
      <c r="G61" s="3"/>
      <c r="H61" s="3"/>
      <c r="I61" s="3">
        <v>0.5</v>
      </c>
      <c r="K61" s="4" t="s">
        <v>61</v>
      </c>
      <c r="L61" t="s">
        <v>63</v>
      </c>
      <c r="Q61" s="4" t="s">
        <v>61</v>
      </c>
      <c r="R61" t="s">
        <v>63</v>
      </c>
      <c r="W61" s="4" t="s">
        <v>61</v>
      </c>
      <c r="X61" t="s">
        <v>63</v>
      </c>
    </row>
    <row r="62" spans="2:26" x14ac:dyDescent="0.25">
      <c r="B62" t="s">
        <v>134</v>
      </c>
      <c r="D62">
        <v>2</v>
      </c>
      <c r="E62" s="3">
        <v>0</v>
      </c>
      <c r="F62" s="3"/>
      <c r="G62" s="3"/>
      <c r="H62" s="3"/>
      <c r="I62" s="3">
        <v>0.5</v>
      </c>
      <c r="K62" s="4" t="s">
        <v>10</v>
      </c>
      <c r="L62" t="s">
        <v>77</v>
      </c>
      <c r="Q62" s="4" t="s">
        <v>10</v>
      </c>
      <c r="R62" t="s">
        <v>77</v>
      </c>
    </row>
    <row r="63" spans="2:26" x14ac:dyDescent="0.25">
      <c r="B63" t="s">
        <v>135</v>
      </c>
      <c r="C63" t="s">
        <v>88</v>
      </c>
      <c r="D63">
        <v>1</v>
      </c>
      <c r="E63" s="3">
        <v>0</v>
      </c>
      <c r="F63" s="3">
        <v>0</v>
      </c>
      <c r="G63" s="3">
        <v>1</v>
      </c>
      <c r="H63" s="3"/>
      <c r="I63" s="3">
        <v>0</v>
      </c>
      <c r="X63" s="4" t="s">
        <v>27</v>
      </c>
    </row>
    <row r="64" spans="2:26" ht="45" x14ac:dyDescent="0.25">
      <c r="B64" t="s">
        <v>136</v>
      </c>
      <c r="D64">
        <v>1</v>
      </c>
      <c r="E64" s="3">
        <v>0</v>
      </c>
      <c r="F64" s="3">
        <v>0</v>
      </c>
      <c r="G64" s="3">
        <v>1</v>
      </c>
      <c r="H64" s="3"/>
      <c r="I64" s="3">
        <v>0</v>
      </c>
      <c r="L64" s="4" t="s">
        <v>27</v>
      </c>
      <c r="R64" s="4" t="s">
        <v>27</v>
      </c>
      <c r="W64" s="4" t="s">
        <v>104</v>
      </c>
      <c r="X64" s="8" t="s">
        <v>26</v>
      </c>
      <c r="Y64" t="s">
        <v>70</v>
      </c>
      <c r="Z64" t="s">
        <v>53</v>
      </c>
    </row>
    <row r="65" spans="2:26" ht="60" x14ac:dyDescent="0.25">
      <c r="B65" t="s">
        <v>139</v>
      </c>
      <c r="C65" t="s">
        <v>138</v>
      </c>
      <c r="D65">
        <v>1</v>
      </c>
      <c r="E65" s="3">
        <v>1</v>
      </c>
      <c r="F65" s="3"/>
      <c r="G65" s="3">
        <v>0</v>
      </c>
      <c r="H65" s="3"/>
      <c r="I65" s="3"/>
      <c r="K65" s="4" t="s">
        <v>7</v>
      </c>
      <c r="L65" s="8" t="s">
        <v>26</v>
      </c>
      <c r="M65" s="8" t="s">
        <v>71</v>
      </c>
      <c r="N65" s="8" t="s">
        <v>53</v>
      </c>
      <c r="O65" s="8" t="s">
        <v>141</v>
      </c>
      <c r="Q65" s="4" t="s">
        <v>8</v>
      </c>
      <c r="R65" s="8" t="s">
        <v>26</v>
      </c>
      <c r="S65" s="8" t="s">
        <v>70</v>
      </c>
      <c r="T65" s="8" t="s">
        <v>53</v>
      </c>
      <c r="U65" s="8" t="s">
        <v>141</v>
      </c>
      <c r="W65">
        <v>2</v>
      </c>
      <c r="X65">
        <v>2</v>
      </c>
      <c r="Y65">
        <v>0</v>
      </c>
      <c r="Z65" s="7">
        <v>0.25</v>
      </c>
    </row>
    <row r="66" spans="2:26" x14ac:dyDescent="0.25">
      <c r="B66" t="s">
        <v>140</v>
      </c>
      <c r="D66">
        <v>1</v>
      </c>
      <c r="E66" s="3">
        <v>1</v>
      </c>
      <c r="F66" s="3"/>
      <c r="G66" s="3">
        <v>0</v>
      </c>
      <c r="H66" s="3"/>
      <c r="I66" s="3"/>
      <c r="K66">
        <v>1</v>
      </c>
      <c r="L66">
        <v>20</v>
      </c>
      <c r="M66">
        <v>0</v>
      </c>
      <c r="N66" s="7">
        <v>0.30769230769230771</v>
      </c>
      <c r="O66" s="5">
        <v>3.0514999999999999</v>
      </c>
      <c r="Q66">
        <v>1</v>
      </c>
      <c r="R66">
        <v>20</v>
      </c>
      <c r="S66">
        <v>0</v>
      </c>
      <c r="T66" s="7">
        <v>0.29850746268656714</v>
      </c>
      <c r="U66" s="5">
        <v>3.2155000000000009</v>
      </c>
      <c r="W66">
        <v>3</v>
      </c>
      <c r="X66">
        <v>4</v>
      </c>
      <c r="Y66">
        <v>1</v>
      </c>
      <c r="Z66" s="7">
        <v>0.5</v>
      </c>
    </row>
    <row r="67" spans="2:26" x14ac:dyDescent="0.25">
      <c r="B67" t="s">
        <v>147</v>
      </c>
      <c r="C67" t="s">
        <v>142</v>
      </c>
      <c r="D67">
        <v>1</v>
      </c>
      <c r="E67" s="3"/>
      <c r="F67" s="3">
        <v>1</v>
      </c>
      <c r="G67" s="3">
        <v>0</v>
      </c>
      <c r="H67" s="3"/>
      <c r="I67" s="3"/>
      <c r="K67">
        <v>2</v>
      </c>
      <c r="L67">
        <v>20</v>
      </c>
      <c r="M67">
        <v>2</v>
      </c>
      <c r="N67" s="7">
        <v>0.30769230769230771</v>
      </c>
      <c r="O67" s="5">
        <v>2.8535000000000004</v>
      </c>
      <c r="Q67">
        <v>2</v>
      </c>
      <c r="R67">
        <v>15</v>
      </c>
      <c r="S67">
        <v>3</v>
      </c>
      <c r="T67" s="7">
        <v>0.22388059701492538</v>
      </c>
      <c r="U67" s="5">
        <v>3.2320000000000002</v>
      </c>
      <c r="W67">
        <v>5</v>
      </c>
      <c r="X67">
        <v>2</v>
      </c>
      <c r="Y67">
        <v>0</v>
      </c>
      <c r="Z67" s="7">
        <v>0.25</v>
      </c>
    </row>
    <row r="68" spans="2:26" x14ac:dyDescent="0.25">
      <c r="B68" t="s">
        <v>148</v>
      </c>
      <c r="D68">
        <v>1</v>
      </c>
      <c r="E68" s="3"/>
      <c r="F68" s="3">
        <v>1</v>
      </c>
      <c r="G68" s="3">
        <v>0</v>
      </c>
      <c r="H68" s="3"/>
      <c r="I68" s="3"/>
      <c r="K68">
        <v>3</v>
      </c>
      <c r="L68">
        <v>22</v>
      </c>
      <c r="M68">
        <v>16</v>
      </c>
      <c r="N68" s="7">
        <v>0.33846153846153848</v>
      </c>
      <c r="O68" s="5">
        <v>3.019545454545455</v>
      </c>
      <c r="Q68">
        <v>3</v>
      </c>
      <c r="R68">
        <v>25</v>
      </c>
      <c r="S68">
        <v>22</v>
      </c>
      <c r="T68" s="7">
        <v>0.37313432835820898</v>
      </c>
      <c r="U68" s="5">
        <v>2.9695999999999998</v>
      </c>
      <c r="W68" t="s">
        <v>25</v>
      </c>
      <c r="X68">
        <v>8</v>
      </c>
      <c r="Y68">
        <v>1</v>
      </c>
      <c r="Z68" s="7">
        <v>1</v>
      </c>
    </row>
    <row r="69" spans="2:26" x14ac:dyDescent="0.25">
      <c r="B69" t="s">
        <v>154</v>
      </c>
      <c r="C69" t="s">
        <v>153</v>
      </c>
      <c r="D69">
        <v>1</v>
      </c>
      <c r="E69" s="3">
        <v>0</v>
      </c>
      <c r="F69" s="3"/>
      <c r="G69" s="3">
        <v>0</v>
      </c>
      <c r="H69" s="3"/>
      <c r="I69" s="3"/>
      <c r="K69">
        <v>4</v>
      </c>
      <c r="L69">
        <v>3</v>
      </c>
      <c r="M69">
        <v>2</v>
      </c>
      <c r="N69" s="7">
        <v>4.6153846153846156E-2</v>
      </c>
      <c r="O69" s="5">
        <v>3</v>
      </c>
      <c r="Q69">
        <v>4</v>
      </c>
      <c r="R69">
        <v>5</v>
      </c>
      <c r="S69">
        <v>4</v>
      </c>
      <c r="T69" s="7">
        <v>7.4626865671641784E-2</v>
      </c>
      <c r="U69" s="5">
        <v>2.8860000000000001</v>
      </c>
    </row>
    <row r="70" spans="2:26" x14ac:dyDescent="0.25">
      <c r="B70" t="s">
        <v>155</v>
      </c>
      <c r="D70">
        <v>1</v>
      </c>
      <c r="E70" s="3">
        <v>0</v>
      </c>
      <c r="F70" s="3"/>
      <c r="G70" s="3">
        <v>0</v>
      </c>
      <c r="H70" s="3"/>
      <c r="I70" s="3"/>
      <c r="K70" t="s">
        <v>25</v>
      </c>
      <c r="L70">
        <v>65</v>
      </c>
      <c r="M70">
        <v>20</v>
      </c>
      <c r="N70" s="7">
        <v>1</v>
      </c>
      <c r="O70" s="5">
        <v>2.9773846153846155</v>
      </c>
      <c r="Q70">
        <v>5</v>
      </c>
      <c r="R70">
        <v>2</v>
      </c>
      <c r="S70">
        <v>2</v>
      </c>
      <c r="T70" s="7">
        <v>2.9850746268656716E-2</v>
      </c>
      <c r="U70" s="5">
        <v>2.585</v>
      </c>
    </row>
    <row r="71" spans="2:26" x14ac:dyDescent="0.25">
      <c r="B71" t="s">
        <v>157</v>
      </c>
      <c r="C71" t="s">
        <v>160</v>
      </c>
      <c r="D71">
        <v>6</v>
      </c>
      <c r="E71" s="3">
        <v>0.16666666666666666</v>
      </c>
      <c r="F71" s="3"/>
      <c r="G71" s="3">
        <v>0.83333333333333337</v>
      </c>
      <c r="H71" s="3"/>
      <c r="I71" s="3"/>
      <c r="Q71" t="s">
        <v>25</v>
      </c>
      <c r="R71">
        <v>67</v>
      </c>
      <c r="S71">
        <v>31</v>
      </c>
      <c r="T71" s="7">
        <v>1</v>
      </c>
      <c r="U71" s="5">
        <v>3.08402985074627</v>
      </c>
    </row>
    <row r="72" spans="2:26" x14ac:dyDescent="0.25">
      <c r="C72" t="s">
        <v>163</v>
      </c>
      <c r="D72">
        <v>5</v>
      </c>
      <c r="E72" s="3">
        <v>0</v>
      </c>
      <c r="F72" s="3"/>
      <c r="G72" s="3">
        <v>1</v>
      </c>
      <c r="H72" s="3"/>
      <c r="I72" s="3"/>
    </row>
    <row r="73" spans="2:26" x14ac:dyDescent="0.25">
      <c r="C73" t="s">
        <v>219</v>
      </c>
      <c r="D73">
        <v>4</v>
      </c>
      <c r="E73" s="3">
        <v>0</v>
      </c>
      <c r="F73" s="3"/>
      <c r="G73" s="3">
        <v>0.75</v>
      </c>
      <c r="H73" s="3"/>
      <c r="I73" s="3"/>
    </row>
    <row r="74" spans="2:26" x14ac:dyDescent="0.25">
      <c r="C74" t="s">
        <v>156</v>
      </c>
      <c r="D74">
        <v>4</v>
      </c>
      <c r="E74" s="3">
        <v>0.5</v>
      </c>
      <c r="F74" s="3"/>
      <c r="G74" s="3">
        <v>0.5</v>
      </c>
      <c r="H74" s="3"/>
      <c r="I74" s="3"/>
    </row>
    <row r="75" spans="2:26" x14ac:dyDescent="0.25">
      <c r="C75" t="s">
        <v>164</v>
      </c>
      <c r="D75">
        <v>3</v>
      </c>
      <c r="E75" s="3">
        <v>0</v>
      </c>
      <c r="F75" s="3"/>
      <c r="G75" s="3">
        <v>1</v>
      </c>
      <c r="H75" s="3"/>
      <c r="I75" s="3"/>
    </row>
    <row r="76" spans="2:26" x14ac:dyDescent="0.25">
      <c r="C76" t="s">
        <v>159</v>
      </c>
      <c r="D76">
        <v>3</v>
      </c>
      <c r="E76" s="3">
        <v>0</v>
      </c>
      <c r="F76" s="3"/>
      <c r="G76" s="3">
        <v>1</v>
      </c>
      <c r="H76" s="3"/>
      <c r="I76" s="3"/>
    </row>
    <row r="77" spans="2:26" x14ac:dyDescent="0.25">
      <c r="C77" t="s">
        <v>161</v>
      </c>
      <c r="D77">
        <v>3</v>
      </c>
      <c r="E77" s="3">
        <v>0.66666666666666663</v>
      </c>
      <c r="F77" s="3"/>
      <c r="G77" s="3">
        <v>0.33333333333333331</v>
      </c>
      <c r="H77" s="3"/>
      <c r="I77" s="3"/>
    </row>
    <row r="78" spans="2:26" x14ac:dyDescent="0.25">
      <c r="B78" t="s">
        <v>158</v>
      </c>
      <c r="D78">
        <v>28</v>
      </c>
      <c r="E78" s="3">
        <v>0.17857142857142858</v>
      </c>
      <c r="F78" s="3"/>
      <c r="G78" s="3">
        <v>0.7857142857142857</v>
      </c>
      <c r="H78" s="3"/>
      <c r="I78" s="3"/>
    </row>
    <row r="79" spans="2:26" x14ac:dyDescent="0.25">
      <c r="B79" t="s">
        <v>223</v>
      </c>
      <c r="C79" t="s">
        <v>227</v>
      </c>
      <c r="D79">
        <v>3</v>
      </c>
      <c r="E79" s="3">
        <v>0.33333333333333331</v>
      </c>
      <c r="F79" s="3"/>
      <c r="G79" s="3">
        <v>0.66666666666666663</v>
      </c>
      <c r="H79" s="3"/>
      <c r="I79" s="3">
        <v>0</v>
      </c>
    </row>
    <row r="80" spans="2:26" x14ac:dyDescent="0.25">
      <c r="C80" t="s">
        <v>221</v>
      </c>
      <c r="D80">
        <v>3</v>
      </c>
      <c r="E80" s="3">
        <v>0.33333333333333331</v>
      </c>
      <c r="F80" s="3"/>
      <c r="G80" s="3">
        <v>0.66666666666666663</v>
      </c>
      <c r="H80" s="3"/>
      <c r="I80" s="3">
        <v>0</v>
      </c>
    </row>
    <row r="81" spans="2:9" x14ac:dyDescent="0.25">
      <c r="B81" t="s">
        <v>224</v>
      </c>
      <c r="D81">
        <v>6</v>
      </c>
      <c r="E81" s="3">
        <v>0.33333333333333331</v>
      </c>
      <c r="F81" s="3"/>
      <c r="G81" s="3">
        <v>0.66666666666666663</v>
      </c>
      <c r="H81" s="3"/>
      <c r="I81" s="3">
        <v>0</v>
      </c>
    </row>
    <row r="82" spans="2:9" x14ac:dyDescent="0.25">
      <c r="B82" t="s">
        <v>225</v>
      </c>
      <c r="C82" t="s">
        <v>160</v>
      </c>
      <c r="D82">
        <v>3</v>
      </c>
      <c r="E82" s="3">
        <v>0.66666666666666663</v>
      </c>
      <c r="F82" s="3">
        <v>0</v>
      </c>
      <c r="G82" s="3"/>
      <c r="H82" s="3"/>
      <c r="I82" s="3">
        <v>0.33333333333333331</v>
      </c>
    </row>
    <row r="83" spans="2:9" x14ac:dyDescent="0.25">
      <c r="B83" t="s">
        <v>226</v>
      </c>
      <c r="D83">
        <v>3</v>
      </c>
      <c r="E83" s="3">
        <v>0.66666666666666663</v>
      </c>
      <c r="F83" s="3">
        <v>0</v>
      </c>
      <c r="G83" s="3"/>
      <c r="H83" s="3"/>
      <c r="I83" s="3">
        <v>0.33333333333333331</v>
      </c>
    </row>
    <row r="84" spans="2:9" x14ac:dyDescent="0.25">
      <c r="B84" t="s">
        <v>229</v>
      </c>
      <c r="C84" t="s">
        <v>221</v>
      </c>
      <c r="D84">
        <v>1</v>
      </c>
      <c r="E84" s="3">
        <v>0</v>
      </c>
      <c r="F84" s="3">
        <v>0</v>
      </c>
      <c r="G84" s="3">
        <v>0</v>
      </c>
      <c r="H84" s="3"/>
      <c r="I84" s="3">
        <v>1</v>
      </c>
    </row>
    <row r="85" spans="2:9" x14ac:dyDescent="0.25">
      <c r="B85" t="s">
        <v>230</v>
      </c>
      <c r="D85">
        <v>1</v>
      </c>
      <c r="E85" s="3">
        <v>0</v>
      </c>
      <c r="F85" s="3">
        <v>0</v>
      </c>
      <c r="G85" s="3">
        <v>0</v>
      </c>
      <c r="H85" s="3"/>
      <c r="I85" s="3">
        <v>1</v>
      </c>
    </row>
    <row r="86" spans="2:9" x14ac:dyDescent="0.25">
      <c r="B86" t="s">
        <v>233</v>
      </c>
      <c r="C86" t="s">
        <v>231</v>
      </c>
      <c r="D86">
        <v>3</v>
      </c>
      <c r="E86" s="3">
        <v>0.33333333333333331</v>
      </c>
      <c r="F86" s="3"/>
      <c r="G86" s="3">
        <v>0</v>
      </c>
      <c r="H86" s="3"/>
      <c r="I86" s="3">
        <v>0.33333333333333331</v>
      </c>
    </row>
    <row r="87" spans="2:9" x14ac:dyDescent="0.25">
      <c r="B87" t="s">
        <v>234</v>
      </c>
      <c r="D87">
        <v>3</v>
      </c>
      <c r="E87" s="3">
        <v>0.33333333333333331</v>
      </c>
      <c r="F87" s="3"/>
      <c r="G87" s="3">
        <v>0</v>
      </c>
      <c r="H87" s="3"/>
      <c r="I87" s="3">
        <v>0.33333333333333331</v>
      </c>
    </row>
    <row r="88" spans="2:9" x14ac:dyDescent="0.25">
      <c r="B88" t="s">
        <v>258</v>
      </c>
      <c r="C88" t="s">
        <v>257</v>
      </c>
      <c r="D88">
        <v>1</v>
      </c>
      <c r="E88" s="3">
        <v>0</v>
      </c>
      <c r="F88" s="3"/>
      <c r="G88" s="3">
        <v>1</v>
      </c>
      <c r="H88" s="3"/>
      <c r="I88" s="3">
        <v>0</v>
      </c>
    </row>
    <row r="89" spans="2:9" x14ac:dyDescent="0.25">
      <c r="B89" t="s">
        <v>259</v>
      </c>
      <c r="D89">
        <v>1</v>
      </c>
      <c r="E89" s="3">
        <v>0</v>
      </c>
      <c r="F89" s="3"/>
      <c r="G89" s="3">
        <v>1</v>
      </c>
      <c r="H89" s="3"/>
      <c r="I89" s="3">
        <v>0</v>
      </c>
    </row>
    <row r="90" spans="2:9" x14ac:dyDescent="0.25">
      <c r="B90" t="s">
        <v>247</v>
      </c>
      <c r="C90" t="s">
        <v>3</v>
      </c>
      <c r="D90">
        <v>3</v>
      </c>
      <c r="E90" s="3">
        <v>0.33333333333333331</v>
      </c>
      <c r="F90" s="3"/>
      <c r="G90" s="3">
        <v>0.33333333333333331</v>
      </c>
      <c r="H90" s="3"/>
      <c r="I90" s="3">
        <v>0.33333333333333331</v>
      </c>
    </row>
    <row r="91" spans="2:9" x14ac:dyDescent="0.25">
      <c r="C91" t="s">
        <v>251</v>
      </c>
      <c r="D91">
        <v>2</v>
      </c>
      <c r="E91" s="3">
        <v>0</v>
      </c>
      <c r="F91" s="3"/>
      <c r="G91" s="3">
        <v>0.5</v>
      </c>
      <c r="H91" s="3"/>
      <c r="I91" s="3">
        <v>0.5</v>
      </c>
    </row>
    <row r="92" spans="2:9" x14ac:dyDescent="0.25">
      <c r="B92" t="s">
        <v>248</v>
      </c>
      <c r="D92">
        <v>5</v>
      </c>
      <c r="E92" s="3">
        <v>0.2</v>
      </c>
      <c r="F92" s="3"/>
      <c r="G92" s="3">
        <v>0.4</v>
      </c>
      <c r="H92" s="3"/>
      <c r="I92" s="3">
        <v>0.4</v>
      </c>
    </row>
    <row r="93" spans="2:9" x14ac:dyDescent="0.25">
      <c r="B93" t="s">
        <v>249</v>
      </c>
      <c r="C93" t="s">
        <v>240</v>
      </c>
      <c r="D93">
        <v>2</v>
      </c>
      <c r="E93" s="3">
        <v>0</v>
      </c>
      <c r="F93" s="3"/>
      <c r="G93" s="3"/>
      <c r="H93" s="3"/>
      <c r="I93" s="3">
        <v>1</v>
      </c>
    </row>
    <row r="94" spans="2:9" x14ac:dyDescent="0.25">
      <c r="C94" t="s">
        <v>39</v>
      </c>
      <c r="D94">
        <v>2</v>
      </c>
      <c r="E94" s="3">
        <v>0.5</v>
      </c>
      <c r="F94" s="3"/>
      <c r="G94" s="3"/>
      <c r="H94" s="3"/>
      <c r="I94" s="3">
        <v>0.5</v>
      </c>
    </row>
    <row r="95" spans="2:9" x14ac:dyDescent="0.25">
      <c r="B95" t="s">
        <v>250</v>
      </c>
      <c r="D95">
        <v>4</v>
      </c>
      <c r="E95" s="3">
        <v>0.25</v>
      </c>
      <c r="F95" s="3"/>
      <c r="G95" s="3"/>
      <c r="H95" s="3"/>
      <c r="I95" s="3">
        <v>0.75</v>
      </c>
    </row>
    <row r="96" spans="2:9" x14ac:dyDescent="0.25">
      <c r="B96" t="s">
        <v>254</v>
      </c>
      <c r="C96" t="s">
        <v>257</v>
      </c>
      <c r="D96">
        <v>1</v>
      </c>
      <c r="E96" s="3">
        <v>1</v>
      </c>
      <c r="F96" s="3"/>
      <c r="G96" s="3">
        <v>0</v>
      </c>
      <c r="H96" s="3"/>
      <c r="I96" s="3">
        <v>0</v>
      </c>
    </row>
    <row r="97" spans="1:11" x14ac:dyDescent="0.25">
      <c r="B97" t="s">
        <v>255</v>
      </c>
      <c r="D97">
        <v>1</v>
      </c>
      <c r="E97" s="3">
        <v>1</v>
      </c>
      <c r="F97" s="3"/>
      <c r="G97" s="3">
        <v>0</v>
      </c>
      <c r="H97" s="3"/>
      <c r="I97" s="3">
        <v>0</v>
      </c>
    </row>
    <row r="98" spans="1:11" x14ac:dyDescent="0.25">
      <c r="A98" t="s">
        <v>64</v>
      </c>
      <c r="D98">
        <v>140</v>
      </c>
      <c r="E98" s="3">
        <v>0.2733812949640288</v>
      </c>
      <c r="F98" s="3">
        <v>0.27848101265822783</v>
      </c>
      <c r="G98" s="3">
        <v>0.44067796610169491</v>
      </c>
      <c r="H98" s="3">
        <v>0.38461538461538464</v>
      </c>
      <c r="I98" s="3">
        <v>0.3235294117647059</v>
      </c>
    </row>
    <row r="99" spans="1:11" x14ac:dyDescent="0.25">
      <c r="A99" t="s">
        <v>25</v>
      </c>
      <c r="D99">
        <v>140</v>
      </c>
      <c r="E99" s="3">
        <v>0.2733812949640288</v>
      </c>
      <c r="F99" s="3">
        <v>0.27848101265822783</v>
      </c>
      <c r="G99" s="3">
        <v>0.44067796610169491</v>
      </c>
      <c r="H99" s="3">
        <v>0.38461538461538464</v>
      </c>
      <c r="I99" s="3">
        <v>0.3235294117647059</v>
      </c>
    </row>
    <row r="100" spans="1:11" x14ac:dyDescent="0.25">
      <c r="E100" s="3"/>
      <c r="F100" s="3"/>
      <c r="G100" s="3"/>
      <c r="H100" s="3"/>
      <c r="I100" s="3"/>
    </row>
    <row r="101" spans="1:11" x14ac:dyDescent="0.25">
      <c r="E101" s="3"/>
      <c r="F101" s="3"/>
      <c r="G101" s="3"/>
      <c r="H101" s="3"/>
      <c r="I101" s="3"/>
    </row>
    <row r="102" spans="1:11" x14ac:dyDescent="0.25">
      <c r="E102" s="3"/>
      <c r="F102" s="3"/>
      <c r="G102" s="3"/>
      <c r="H102" s="3"/>
      <c r="I102" s="3"/>
    </row>
    <row r="103" spans="1:11" x14ac:dyDescent="0.25">
      <c r="E103" s="4" t="s">
        <v>27</v>
      </c>
    </row>
    <row r="104" spans="1:11" ht="45" x14ac:dyDescent="0.25">
      <c r="A104" s="4" t="s">
        <v>61</v>
      </c>
      <c r="B104" s="4" t="s">
        <v>10</v>
      </c>
      <c r="C104" s="4" t="s">
        <v>1</v>
      </c>
      <c r="D104" s="4" t="s">
        <v>137</v>
      </c>
      <c r="E104" s="8" t="s">
        <v>26</v>
      </c>
      <c r="F104" s="8" t="s">
        <v>87</v>
      </c>
      <c r="G104" s="8" t="s">
        <v>86</v>
      </c>
      <c r="H104" s="8" t="s">
        <v>85</v>
      </c>
      <c r="I104" s="8" t="s">
        <v>82</v>
      </c>
      <c r="J104" s="8" t="s">
        <v>83</v>
      </c>
      <c r="K104" s="8" t="s">
        <v>84</v>
      </c>
    </row>
    <row r="105" spans="1:11" x14ac:dyDescent="0.25">
      <c r="A105" t="s">
        <v>63</v>
      </c>
      <c r="B105" t="s">
        <v>23</v>
      </c>
      <c r="C105" t="s">
        <v>218</v>
      </c>
      <c r="D105">
        <v>3.92</v>
      </c>
      <c r="E105">
        <v>8</v>
      </c>
      <c r="F105" s="3">
        <v>0.125</v>
      </c>
      <c r="G105" s="3">
        <v>0.375</v>
      </c>
      <c r="H105" s="3">
        <v>0.5</v>
      </c>
      <c r="I105" s="10">
        <v>1</v>
      </c>
      <c r="J105" s="10">
        <v>3</v>
      </c>
      <c r="K105" s="10">
        <v>4</v>
      </c>
    </row>
    <row r="106" spans="1:11" x14ac:dyDescent="0.25">
      <c r="C106" t="s">
        <v>2</v>
      </c>
      <c r="D106">
        <v>3.24</v>
      </c>
      <c r="E106">
        <v>7</v>
      </c>
      <c r="F106" s="3">
        <v>0.14285714285714285</v>
      </c>
      <c r="G106" s="3">
        <v>0.5714285714285714</v>
      </c>
      <c r="H106" s="3">
        <v>0.2857142857142857</v>
      </c>
      <c r="I106" s="10">
        <v>1</v>
      </c>
      <c r="J106" s="10">
        <v>4</v>
      </c>
      <c r="K106" s="10">
        <v>2</v>
      </c>
    </row>
    <row r="107" spans="1:11" x14ac:dyDescent="0.25">
      <c r="C107" t="s">
        <v>101</v>
      </c>
      <c r="D107">
        <v>1.27</v>
      </c>
      <c r="E107">
        <v>3</v>
      </c>
      <c r="F107" s="3">
        <v>1</v>
      </c>
      <c r="G107" s="3">
        <v>0.33333333333333331</v>
      </c>
      <c r="H107" s="3">
        <v>0</v>
      </c>
      <c r="I107" s="10">
        <v>3</v>
      </c>
      <c r="J107" s="10">
        <v>1</v>
      </c>
      <c r="K107" s="10">
        <v>0</v>
      </c>
    </row>
    <row r="108" spans="1:11" x14ac:dyDescent="0.25">
      <c r="C108" t="s">
        <v>68</v>
      </c>
      <c r="D108">
        <v>3.79</v>
      </c>
      <c r="E108">
        <v>3</v>
      </c>
      <c r="F108" s="3">
        <v>0.66666666666666663</v>
      </c>
      <c r="G108" s="3">
        <v>0</v>
      </c>
      <c r="H108" s="3">
        <v>0.33333333333333331</v>
      </c>
      <c r="I108" s="10">
        <v>2</v>
      </c>
      <c r="J108" s="10">
        <v>0</v>
      </c>
      <c r="K108" s="10">
        <v>1</v>
      </c>
    </row>
    <row r="109" spans="1:11" x14ac:dyDescent="0.25">
      <c r="C109" t="s">
        <v>69</v>
      </c>
      <c r="D109">
        <v>2.39</v>
      </c>
      <c r="E109">
        <v>2</v>
      </c>
      <c r="F109" s="3">
        <v>0.5</v>
      </c>
      <c r="G109" s="3">
        <v>0</v>
      </c>
      <c r="H109" s="3">
        <v>0.5</v>
      </c>
      <c r="I109" s="10">
        <v>1</v>
      </c>
      <c r="J109" s="10">
        <v>0</v>
      </c>
      <c r="K109" s="10">
        <v>1</v>
      </c>
    </row>
    <row r="110" spans="1:11" x14ac:dyDescent="0.25">
      <c r="C110" t="s">
        <v>81</v>
      </c>
      <c r="D110">
        <v>3.66</v>
      </c>
      <c r="E110">
        <v>2</v>
      </c>
      <c r="F110" s="3">
        <v>0</v>
      </c>
      <c r="G110" s="3">
        <v>1</v>
      </c>
      <c r="H110" s="3">
        <v>0</v>
      </c>
      <c r="I110" s="10">
        <v>0</v>
      </c>
      <c r="J110" s="10">
        <v>2</v>
      </c>
      <c r="K110" s="10">
        <v>0</v>
      </c>
    </row>
    <row r="111" spans="1:11" x14ac:dyDescent="0.25">
      <c r="C111" t="s">
        <v>3</v>
      </c>
      <c r="D111">
        <v>2.4700000000000002</v>
      </c>
      <c r="E111">
        <v>2</v>
      </c>
      <c r="F111" s="3">
        <v>1</v>
      </c>
      <c r="G111" s="3">
        <v>0</v>
      </c>
      <c r="H111" s="3">
        <v>0</v>
      </c>
      <c r="I111" s="10">
        <v>2</v>
      </c>
      <c r="J111" s="10">
        <v>0</v>
      </c>
      <c r="K111" s="10">
        <v>0</v>
      </c>
    </row>
    <row r="112" spans="1:11" x14ac:dyDescent="0.25">
      <c r="C112" t="s">
        <v>178</v>
      </c>
      <c r="D112">
        <v>1.94</v>
      </c>
      <c r="E112">
        <v>1</v>
      </c>
      <c r="F112" s="3">
        <v>0</v>
      </c>
      <c r="G112" s="3">
        <v>0</v>
      </c>
      <c r="H112" s="3">
        <v>1</v>
      </c>
      <c r="I112" s="10">
        <v>0</v>
      </c>
      <c r="J112" s="10">
        <v>0</v>
      </c>
      <c r="K112" s="10">
        <v>1</v>
      </c>
    </row>
    <row r="113" spans="1:11" x14ac:dyDescent="0.25">
      <c r="C113" t="s">
        <v>216</v>
      </c>
      <c r="D113">
        <v>1.94</v>
      </c>
      <c r="E113">
        <v>1</v>
      </c>
      <c r="F113" s="3">
        <v>0</v>
      </c>
      <c r="G113" s="3">
        <v>1</v>
      </c>
      <c r="H113" s="3">
        <v>0</v>
      </c>
      <c r="I113" s="10">
        <v>0</v>
      </c>
      <c r="J113" s="10">
        <v>1</v>
      </c>
      <c r="K113" s="10">
        <v>0</v>
      </c>
    </row>
    <row r="114" spans="1:11" x14ac:dyDescent="0.25">
      <c r="C114" t="s">
        <v>152</v>
      </c>
      <c r="D114">
        <v>2.08</v>
      </c>
      <c r="E114">
        <v>1</v>
      </c>
      <c r="F114" s="3">
        <v>1</v>
      </c>
      <c r="G114" s="3">
        <v>0</v>
      </c>
      <c r="H114" s="3">
        <v>0</v>
      </c>
      <c r="I114" s="10">
        <v>1</v>
      </c>
      <c r="J114" s="10">
        <v>0</v>
      </c>
      <c r="K114" s="10">
        <v>0</v>
      </c>
    </row>
    <row r="115" spans="1:11" x14ac:dyDescent="0.25">
      <c r="C115" t="s">
        <v>100</v>
      </c>
      <c r="D115">
        <v>2.81</v>
      </c>
      <c r="E115">
        <v>1</v>
      </c>
      <c r="F115" s="3">
        <v>0</v>
      </c>
      <c r="G115" s="3">
        <v>0</v>
      </c>
      <c r="H115" s="3">
        <v>1</v>
      </c>
      <c r="I115" s="10">
        <v>0</v>
      </c>
      <c r="J115" s="10">
        <v>0</v>
      </c>
      <c r="K115" s="10">
        <v>1</v>
      </c>
    </row>
    <row r="116" spans="1:11" x14ac:dyDescent="0.25">
      <c r="C116" t="s">
        <v>217</v>
      </c>
      <c r="D116">
        <v>3.25</v>
      </c>
      <c r="E116">
        <v>1</v>
      </c>
      <c r="F116" s="3">
        <v>1</v>
      </c>
      <c r="G116" s="3">
        <v>0</v>
      </c>
      <c r="H116" s="3">
        <v>0</v>
      </c>
      <c r="I116" s="10">
        <v>1</v>
      </c>
      <c r="J116" s="10">
        <v>0</v>
      </c>
      <c r="K116" s="10">
        <v>0</v>
      </c>
    </row>
    <row r="117" spans="1:11" x14ac:dyDescent="0.25">
      <c r="C117" t="s">
        <v>39</v>
      </c>
      <c r="D117">
        <v>2.77</v>
      </c>
      <c r="E117">
        <v>1</v>
      </c>
      <c r="F117" s="3">
        <v>0</v>
      </c>
      <c r="G117" s="3">
        <v>0</v>
      </c>
      <c r="H117" s="3">
        <v>1</v>
      </c>
      <c r="I117" s="10">
        <v>0</v>
      </c>
      <c r="J117" s="10">
        <v>0</v>
      </c>
      <c r="K117" s="10">
        <v>1</v>
      </c>
    </row>
    <row r="118" spans="1:11" x14ac:dyDescent="0.25">
      <c r="C118" t="s">
        <v>46</v>
      </c>
      <c r="D118">
        <v>4.4000000000000004</v>
      </c>
      <c r="E118">
        <v>1</v>
      </c>
      <c r="F118" s="3">
        <v>0</v>
      </c>
      <c r="G118" s="3">
        <v>0</v>
      </c>
      <c r="H118" s="3">
        <v>1</v>
      </c>
      <c r="I118" s="10">
        <v>0</v>
      </c>
      <c r="J118" s="10">
        <v>0</v>
      </c>
      <c r="K118" s="10">
        <v>1</v>
      </c>
    </row>
    <row r="119" spans="1:11" x14ac:dyDescent="0.25">
      <c r="C119" t="s">
        <v>151</v>
      </c>
      <c r="D119">
        <v>4.37</v>
      </c>
      <c r="E119">
        <v>1</v>
      </c>
      <c r="F119" s="3">
        <v>0</v>
      </c>
      <c r="G119" s="3">
        <v>1</v>
      </c>
      <c r="H119" s="3">
        <v>0</v>
      </c>
      <c r="I119" s="10">
        <v>0</v>
      </c>
      <c r="J119" s="10">
        <v>1</v>
      </c>
      <c r="K119" s="10">
        <v>0</v>
      </c>
    </row>
    <row r="120" spans="1:11" x14ac:dyDescent="0.25">
      <c r="C120" t="s">
        <v>92</v>
      </c>
      <c r="D120">
        <v>2.2400000000000002</v>
      </c>
      <c r="E120">
        <v>1</v>
      </c>
      <c r="F120" s="3">
        <v>0</v>
      </c>
      <c r="G120" s="3">
        <v>0</v>
      </c>
      <c r="H120" s="3">
        <v>1</v>
      </c>
      <c r="I120" s="10">
        <v>0</v>
      </c>
      <c r="J120" s="10">
        <v>0</v>
      </c>
      <c r="K120" s="10">
        <v>1</v>
      </c>
    </row>
    <row r="121" spans="1:11" x14ac:dyDescent="0.25">
      <c r="B121" t="s">
        <v>28</v>
      </c>
      <c r="E121">
        <v>36</v>
      </c>
      <c r="F121" s="3">
        <v>0.33333333333333331</v>
      </c>
      <c r="G121" s="3">
        <v>0.33333333333333331</v>
      </c>
      <c r="H121" s="3">
        <v>0.3611111111111111</v>
      </c>
      <c r="I121" s="10">
        <v>12</v>
      </c>
      <c r="J121" s="10">
        <v>12</v>
      </c>
      <c r="K121" s="10">
        <v>13</v>
      </c>
    </row>
    <row r="122" spans="1:11" x14ac:dyDescent="0.25">
      <c r="A122" t="s">
        <v>64</v>
      </c>
      <c r="E122">
        <v>36</v>
      </c>
      <c r="F122" s="3">
        <v>0.33333333333333331</v>
      </c>
      <c r="G122" s="3">
        <v>0.33333333333333331</v>
      </c>
      <c r="H122" s="3">
        <v>0.3611111111111111</v>
      </c>
      <c r="I122" s="10">
        <v>12</v>
      </c>
      <c r="J122" s="10">
        <v>12</v>
      </c>
      <c r="K122" s="10">
        <v>13</v>
      </c>
    </row>
    <row r="123" spans="1:11" x14ac:dyDescent="0.25">
      <c r="A123" t="s">
        <v>25</v>
      </c>
      <c r="E123">
        <v>36</v>
      </c>
      <c r="F123" s="3">
        <v>0.33333333333333331</v>
      </c>
      <c r="G123" s="3">
        <v>0.33333333333333331</v>
      </c>
      <c r="H123" s="3">
        <v>0.3611111111111111</v>
      </c>
      <c r="I123" s="10">
        <v>12</v>
      </c>
      <c r="J123" s="10">
        <v>12</v>
      </c>
      <c r="K123" s="10">
        <v>13</v>
      </c>
    </row>
    <row r="130" spans="1:11" x14ac:dyDescent="0.25">
      <c r="E130" s="4" t="s">
        <v>27</v>
      </c>
    </row>
    <row r="131" spans="1:11" ht="45" x14ac:dyDescent="0.25">
      <c r="A131" s="4" t="s">
        <v>61</v>
      </c>
      <c r="B131" s="4" t="s">
        <v>10</v>
      </c>
      <c r="C131" s="4" t="s">
        <v>1</v>
      </c>
      <c r="D131" s="4" t="s">
        <v>137</v>
      </c>
      <c r="E131" s="8" t="s">
        <v>26</v>
      </c>
      <c r="F131" s="8" t="s">
        <v>93</v>
      </c>
      <c r="G131" s="8" t="s">
        <v>94</v>
      </c>
      <c r="H131" s="8" t="s">
        <v>95</v>
      </c>
      <c r="I131" s="8" t="s">
        <v>96</v>
      </c>
      <c r="J131" s="8" t="s">
        <v>97</v>
      </c>
      <c r="K131" s="8" t="s">
        <v>98</v>
      </c>
    </row>
    <row r="132" spans="1:11" x14ac:dyDescent="0.25">
      <c r="A132" t="s">
        <v>63</v>
      </c>
      <c r="B132" t="s">
        <v>23</v>
      </c>
      <c r="C132" t="s">
        <v>218</v>
      </c>
      <c r="D132">
        <v>3.92</v>
      </c>
      <c r="E132">
        <v>8</v>
      </c>
      <c r="F132" s="3">
        <v>0.25</v>
      </c>
      <c r="G132" s="3">
        <v>0.375</v>
      </c>
      <c r="H132" s="3">
        <v>0.375</v>
      </c>
      <c r="I132">
        <v>2</v>
      </c>
      <c r="J132" s="10">
        <v>3</v>
      </c>
      <c r="K132">
        <v>3</v>
      </c>
    </row>
    <row r="133" spans="1:11" x14ac:dyDescent="0.25">
      <c r="C133" t="s">
        <v>2</v>
      </c>
      <c r="D133">
        <v>3.24</v>
      </c>
      <c r="E133">
        <v>7</v>
      </c>
      <c r="F133" s="3">
        <v>0.2857142857142857</v>
      </c>
      <c r="G133" s="3">
        <v>0.42857142857142855</v>
      </c>
      <c r="H133" s="3">
        <v>0.2857142857142857</v>
      </c>
      <c r="I133">
        <v>2</v>
      </c>
      <c r="J133" s="10">
        <v>3</v>
      </c>
      <c r="K133">
        <v>2</v>
      </c>
    </row>
    <row r="134" spans="1:11" x14ac:dyDescent="0.25">
      <c r="C134" t="s">
        <v>101</v>
      </c>
      <c r="D134">
        <v>1.27</v>
      </c>
      <c r="E134">
        <v>3</v>
      </c>
      <c r="F134" s="3">
        <v>0</v>
      </c>
      <c r="G134" s="3">
        <v>0.33333333333333331</v>
      </c>
      <c r="H134" s="3">
        <v>0.66666666666666663</v>
      </c>
      <c r="I134">
        <v>0</v>
      </c>
      <c r="J134" s="10">
        <v>1</v>
      </c>
      <c r="K134">
        <v>2</v>
      </c>
    </row>
    <row r="135" spans="1:11" x14ac:dyDescent="0.25">
      <c r="C135" t="s">
        <v>68</v>
      </c>
      <c r="D135">
        <v>3.79</v>
      </c>
      <c r="E135">
        <v>3</v>
      </c>
      <c r="F135" s="3">
        <v>0.33333333333333331</v>
      </c>
      <c r="G135" s="3">
        <v>0.66666666666666663</v>
      </c>
      <c r="H135" s="3">
        <v>0.33333333333333331</v>
      </c>
      <c r="I135">
        <v>1</v>
      </c>
      <c r="J135" s="10">
        <v>2</v>
      </c>
      <c r="K135">
        <v>1</v>
      </c>
    </row>
    <row r="136" spans="1:11" x14ac:dyDescent="0.25">
      <c r="C136" t="s">
        <v>69</v>
      </c>
      <c r="D136">
        <v>2.39</v>
      </c>
      <c r="E136">
        <v>2</v>
      </c>
      <c r="F136" s="3">
        <v>0</v>
      </c>
      <c r="G136" s="3">
        <v>1</v>
      </c>
      <c r="H136" s="3">
        <v>0</v>
      </c>
      <c r="I136">
        <v>0</v>
      </c>
      <c r="J136" s="10">
        <v>2</v>
      </c>
      <c r="K136">
        <v>0</v>
      </c>
    </row>
    <row r="137" spans="1:11" x14ac:dyDescent="0.25">
      <c r="C137" t="s">
        <v>81</v>
      </c>
      <c r="D137">
        <v>3.66</v>
      </c>
      <c r="E137">
        <v>2</v>
      </c>
      <c r="F137" s="3">
        <v>0</v>
      </c>
      <c r="G137" s="3">
        <v>0</v>
      </c>
      <c r="H137" s="3">
        <v>1</v>
      </c>
      <c r="I137">
        <v>0</v>
      </c>
      <c r="J137" s="10">
        <v>0</v>
      </c>
      <c r="K137">
        <v>2</v>
      </c>
    </row>
    <row r="138" spans="1:11" x14ac:dyDescent="0.25">
      <c r="C138" t="s">
        <v>3</v>
      </c>
      <c r="D138">
        <v>2.4700000000000002</v>
      </c>
      <c r="E138">
        <v>2</v>
      </c>
      <c r="F138" s="3">
        <v>0</v>
      </c>
      <c r="G138" s="3">
        <v>1</v>
      </c>
      <c r="H138" s="3">
        <v>0</v>
      </c>
      <c r="I138">
        <v>0</v>
      </c>
      <c r="J138" s="10">
        <v>2</v>
      </c>
      <c r="K138">
        <v>0</v>
      </c>
    </row>
    <row r="139" spans="1:11" x14ac:dyDescent="0.25">
      <c r="C139" t="s">
        <v>178</v>
      </c>
      <c r="D139">
        <v>1.94</v>
      </c>
      <c r="E139">
        <v>1</v>
      </c>
      <c r="F139" s="3">
        <v>0</v>
      </c>
      <c r="G139" s="3">
        <v>1</v>
      </c>
      <c r="H139" s="3">
        <v>0</v>
      </c>
      <c r="I139">
        <v>0</v>
      </c>
      <c r="J139" s="10">
        <v>1</v>
      </c>
      <c r="K139">
        <v>0</v>
      </c>
    </row>
    <row r="140" spans="1:11" x14ac:dyDescent="0.25">
      <c r="C140" t="s">
        <v>216</v>
      </c>
      <c r="D140">
        <v>1.94</v>
      </c>
      <c r="E140">
        <v>1</v>
      </c>
      <c r="F140" s="3">
        <v>0</v>
      </c>
      <c r="G140" s="3">
        <v>0</v>
      </c>
      <c r="H140" s="3">
        <v>1</v>
      </c>
      <c r="I140">
        <v>0</v>
      </c>
      <c r="J140" s="10">
        <v>0</v>
      </c>
      <c r="K140">
        <v>1</v>
      </c>
    </row>
    <row r="141" spans="1:11" x14ac:dyDescent="0.25">
      <c r="C141" t="s">
        <v>152</v>
      </c>
      <c r="D141">
        <v>2.08</v>
      </c>
      <c r="E141">
        <v>1</v>
      </c>
      <c r="F141" s="3">
        <v>0</v>
      </c>
      <c r="G141" s="3">
        <v>0</v>
      </c>
      <c r="H141" s="3">
        <v>1</v>
      </c>
      <c r="I141">
        <v>0</v>
      </c>
      <c r="J141" s="10">
        <v>0</v>
      </c>
      <c r="K141">
        <v>1</v>
      </c>
    </row>
    <row r="142" spans="1:11" x14ac:dyDescent="0.25">
      <c r="C142" t="s">
        <v>100</v>
      </c>
      <c r="D142">
        <v>2.81</v>
      </c>
      <c r="E142">
        <v>1</v>
      </c>
      <c r="F142" s="3">
        <v>1</v>
      </c>
      <c r="G142" s="3">
        <v>0</v>
      </c>
      <c r="H142" s="3">
        <v>0</v>
      </c>
      <c r="I142">
        <v>1</v>
      </c>
      <c r="J142" s="10">
        <v>0</v>
      </c>
      <c r="K142">
        <v>0</v>
      </c>
    </row>
    <row r="143" spans="1:11" x14ac:dyDescent="0.25">
      <c r="C143" t="s">
        <v>217</v>
      </c>
      <c r="D143">
        <v>3.25</v>
      </c>
      <c r="E143">
        <v>1</v>
      </c>
      <c r="F143" s="3">
        <v>0</v>
      </c>
      <c r="G143" s="3">
        <v>0</v>
      </c>
      <c r="H143" s="3">
        <v>1</v>
      </c>
      <c r="I143">
        <v>0</v>
      </c>
      <c r="J143" s="10">
        <v>0</v>
      </c>
      <c r="K143">
        <v>1</v>
      </c>
    </row>
    <row r="144" spans="1:11" x14ac:dyDescent="0.25">
      <c r="C144" t="s">
        <v>39</v>
      </c>
      <c r="D144">
        <v>2.77</v>
      </c>
      <c r="E144">
        <v>1</v>
      </c>
      <c r="F144" s="3">
        <v>0</v>
      </c>
      <c r="G144" s="3">
        <v>1</v>
      </c>
      <c r="H144" s="3">
        <v>0</v>
      </c>
      <c r="I144">
        <v>0</v>
      </c>
      <c r="J144" s="10">
        <v>1</v>
      </c>
      <c r="K144">
        <v>0</v>
      </c>
    </row>
    <row r="145" spans="1:11" x14ac:dyDescent="0.25">
      <c r="C145" t="s">
        <v>46</v>
      </c>
      <c r="D145">
        <v>4.4000000000000004</v>
      </c>
      <c r="E145">
        <v>1</v>
      </c>
      <c r="F145" s="3">
        <v>0</v>
      </c>
      <c r="G145" s="3">
        <v>1</v>
      </c>
      <c r="H145" s="3">
        <v>0</v>
      </c>
      <c r="I145">
        <v>0</v>
      </c>
      <c r="J145" s="10">
        <v>1</v>
      </c>
      <c r="K145">
        <v>0</v>
      </c>
    </row>
    <row r="146" spans="1:11" x14ac:dyDescent="0.25">
      <c r="C146" t="s">
        <v>151</v>
      </c>
      <c r="D146">
        <v>4.37</v>
      </c>
      <c r="E146">
        <v>1</v>
      </c>
      <c r="F146" s="3">
        <v>1</v>
      </c>
      <c r="G146" s="3">
        <v>0</v>
      </c>
      <c r="H146" s="3">
        <v>0</v>
      </c>
      <c r="I146">
        <v>1</v>
      </c>
      <c r="J146" s="10">
        <v>0</v>
      </c>
      <c r="K146">
        <v>0</v>
      </c>
    </row>
    <row r="147" spans="1:11" x14ac:dyDescent="0.25">
      <c r="C147" t="s">
        <v>92</v>
      </c>
      <c r="D147">
        <v>2.2400000000000002</v>
      </c>
      <c r="E147">
        <v>1</v>
      </c>
      <c r="F147" s="3">
        <v>0</v>
      </c>
      <c r="G147" s="3">
        <v>1</v>
      </c>
      <c r="H147" s="3">
        <v>0</v>
      </c>
      <c r="I147">
        <v>0</v>
      </c>
      <c r="J147" s="10">
        <v>1</v>
      </c>
      <c r="K147">
        <v>0</v>
      </c>
    </row>
    <row r="148" spans="1:11" x14ac:dyDescent="0.25">
      <c r="B148" t="s">
        <v>28</v>
      </c>
      <c r="E148">
        <v>36</v>
      </c>
      <c r="F148" s="3">
        <v>0.19444444444444445</v>
      </c>
      <c r="G148" s="3">
        <v>0.47222222222222221</v>
      </c>
      <c r="H148" s="3">
        <v>0.3611111111111111</v>
      </c>
      <c r="I148">
        <v>7</v>
      </c>
      <c r="J148" s="11">
        <v>17</v>
      </c>
      <c r="K148">
        <v>13</v>
      </c>
    </row>
    <row r="149" spans="1:11" x14ac:dyDescent="0.25">
      <c r="A149" t="s">
        <v>64</v>
      </c>
      <c r="E149">
        <v>36</v>
      </c>
      <c r="F149" s="3">
        <v>0.19444444444444445</v>
      </c>
      <c r="G149" s="3">
        <v>0.47222222222222221</v>
      </c>
      <c r="H149" s="3">
        <v>0.3611111111111111</v>
      </c>
      <c r="I149">
        <v>7</v>
      </c>
      <c r="J149" s="10">
        <v>17</v>
      </c>
      <c r="K149">
        <v>13</v>
      </c>
    </row>
    <row r="150" spans="1:11" x14ac:dyDescent="0.25">
      <c r="A150" t="s">
        <v>25</v>
      </c>
      <c r="E150">
        <v>36</v>
      </c>
      <c r="F150" s="3">
        <v>0.19444444444444445</v>
      </c>
      <c r="G150" s="3">
        <v>0.47222222222222221</v>
      </c>
      <c r="H150" s="3">
        <v>0.3611111111111111</v>
      </c>
      <c r="I150">
        <v>7</v>
      </c>
      <c r="J150" s="10">
        <v>17</v>
      </c>
      <c r="K150">
        <v>13</v>
      </c>
    </row>
  </sheetData>
  <sortState xmlns:xlrd2="http://schemas.microsoft.com/office/spreadsheetml/2017/richdata2" ref="J3:P10">
    <sortCondition ref="L10"/>
  </sortState>
  <conditionalFormatting sqref="D105:D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1"/>
  <customProperties>
    <customPr name="_pios_id" r:id="rId12"/>
    <customPr name="EpmWorksheetKeyString_GUID" r:id="rId1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48"/>
  <sheetViews>
    <sheetView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x14ac:dyDescent="0.25"/>
  <cols>
    <col min="1" max="1" width="10.7109375" bestFit="1" customWidth="1"/>
    <col min="2" max="2" width="30.5703125" bestFit="1" customWidth="1"/>
    <col min="3" max="3" width="8.5703125" bestFit="1" customWidth="1"/>
    <col min="4" max="4" width="6" bestFit="1" customWidth="1"/>
    <col min="5" max="5" width="7.5703125" bestFit="1" customWidth="1"/>
    <col min="6" max="6" width="6.7109375" bestFit="1" customWidth="1"/>
    <col min="7" max="7" width="5.7109375" bestFit="1" customWidth="1"/>
    <col min="8" max="8" width="7.28515625" bestFit="1" customWidth="1"/>
    <col min="9" max="11" width="7.28515625" customWidth="1"/>
    <col min="12" max="12" width="7.42578125" bestFit="1" customWidth="1"/>
    <col min="13" max="13" width="10.5703125" bestFit="1" customWidth="1"/>
    <col min="14" max="14" width="12.140625" bestFit="1" customWidth="1"/>
    <col min="15" max="15" width="11.28515625" bestFit="1" customWidth="1"/>
    <col min="16" max="16" width="10.28515625" bestFit="1" customWidth="1"/>
    <col min="17" max="17" width="11.85546875" bestFit="1" customWidth="1"/>
    <col min="18" max="20" width="11.85546875" customWidth="1"/>
    <col min="21" max="21" width="10.140625" bestFit="1" customWidth="1"/>
    <col min="22" max="22" width="11.7109375" bestFit="1" customWidth="1"/>
    <col min="23" max="23" width="10.85546875" bestFit="1" customWidth="1"/>
    <col min="24" max="24" width="9.85546875" bestFit="1" customWidth="1"/>
    <col min="25" max="25" width="11.42578125" bestFit="1" customWidth="1"/>
    <col min="26" max="28" width="11.42578125" customWidth="1"/>
  </cols>
  <sheetData>
    <row r="1" spans="1:54" x14ac:dyDescent="0.25">
      <c r="A1" s="2" t="s">
        <v>0</v>
      </c>
      <c r="B1" s="2" t="s">
        <v>1</v>
      </c>
      <c r="C1" s="2" t="s">
        <v>4</v>
      </c>
      <c r="D1" s="2" t="s">
        <v>6</v>
      </c>
      <c r="E1" s="2" t="s">
        <v>54</v>
      </c>
      <c r="F1" s="2" t="s">
        <v>7</v>
      </c>
      <c r="G1" s="2" t="s">
        <v>8</v>
      </c>
      <c r="H1" s="2" t="s">
        <v>9</v>
      </c>
      <c r="I1" s="2" t="s">
        <v>104</v>
      </c>
      <c r="J1" s="2" t="s">
        <v>243</v>
      </c>
      <c r="K1" s="2" t="s">
        <v>143</v>
      </c>
      <c r="L1" s="2" t="s">
        <v>10</v>
      </c>
      <c r="M1" s="2" t="s">
        <v>11</v>
      </c>
      <c r="N1" s="2" t="s">
        <v>55</v>
      </c>
      <c r="O1" s="2" t="s">
        <v>12</v>
      </c>
      <c r="P1" s="2" t="s">
        <v>13</v>
      </c>
      <c r="Q1" s="2" t="s">
        <v>14</v>
      </c>
      <c r="R1" s="2" t="s">
        <v>105</v>
      </c>
      <c r="S1" s="2" t="s">
        <v>244</v>
      </c>
      <c r="T1" s="2" t="s">
        <v>144</v>
      </c>
      <c r="U1" s="2" t="s">
        <v>15</v>
      </c>
      <c r="V1" s="2" t="s">
        <v>56</v>
      </c>
      <c r="W1" s="2" t="s">
        <v>16</v>
      </c>
      <c r="X1" s="2" t="s">
        <v>17</v>
      </c>
      <c r="Y1" s="2" t="s">
        <v>18</v>
      </c>
      <c r="Z1" s="2" t="s">
        <v>106</v>
      </c>
      <c r="AA1" s="2" t="s">
        <v>245</v>
      </c>
      <c r="AB1" s="2" t="s">
        <v>145</v>
      </c>
      <c r="AC1" s="2" t="s">
        <v>19</v>
      </c>
      <c r="AD1" s="2" t="s">
        <v>57</v>
      </c>
      <c r="AE1" s="2" t="s">
        <v>20</v>
      </c>
      <c r="AF1" s="2" t="s">
        <v>21</v>
      </c>
      <c r="AG1" s="2" t="s">
        <v>22</v>
      </c>
      <c r="AH1" s="2" t="s">
        <v>107</v>
      </c>
      <c r="AI1" s="2" t="s">
        <v>246</v>
      </c>
      <c r="AJ1" s="2" t="s">
        <v>146</v>
      </c>
      <c r="AK1" s="2" t="s">
        <v>30</v>
      </c>
      <c r="AL1" s="2" t="s">
        <v>61</v>
      </c>
      <c r="AM1" t="s">
        <v>116</v>
      </c>
      <c r="AN1" t="s">
        <v>118</v>
      </c>
      <c r="AO1" t="s">
        <v>120</v>
      </c>
      <c r="AP1" t="s">
        <v>129</v>
      </c>
      <c r="AQ1" t="s">
        <v>117</v>
      </c>
      <c r="AR1" t="s">
        <v>119</v>
      </c>
      <c r="AS1" t="s">
        <v>121</v>
      </c>
      <c r="AT1" t="s">
        <v>122</v>
      </c>
      <c r="AU1" t="s">
        <v>124</v>
      </c>
      <c r="AV1" t="s">
        <v>126</v>
      </c>
      <c r="AW1" t="s">
        <v>123</v>
      </c>
      <c r="AX1" t="s">
        <v>130</v>
      </c>
      <c r="AY1" t="s">
        <v>127</v>
      </c>
      <c r="AZ1" t="s">
        <v>125</v>
      </c>
      <c r="BA1" t="s">
        <v>137</v>
      </c>
      <c r="BB1" t="s">
        <v>235</v>
      </c>
    </row>
    <row r="2" spans="1:54" x14ac:dyDescent="0.25">
      <c r="A2" s="1">
        <v>43547</v>
      </c>
      <c r="B2" t="s">
        <v>257</v>
      </c>
      <c r="C2" t="s">
        <v>5</v>
      </c>
      <c r="D2">
        <v>2</v>
      </c>
      <c r="F2">
        <v>2</v>
      </c>
      <c r="G2">
        <v>2</v>
      </c>
      <c r="H2">
        <v>1</v>
      </c>
      <c r="L2" t="str">
        <f t="shared" ref="L2:L33" si="0">IF(D2&lt;&gt;"","J","")&amp;IF(E2&lt;&gt;"","H","")&amp;IF(F2&lt;&gt;"","E","")&amp;IF(G2&lt;&gt;"","L","")&amp;IF(H2&lt;&gt;"","T","")&amp;IF(I2&lt;&gt;"","S","")&amp;IF(K2&lt;&gt;"","O","")&amp;IF(J2&lt;&gt;"","M","")</f>
        <v>JELT</v>
      </c>
      <c r="M2">
        <f t="shared" ref="M2:M33" si="1">IF(D2="","",IF(D2=1,1,0))</f>
        <v>0</v>
      </c>
      <c r="N2" t="str">
        <f t="shared" ref="N2:N33" si="2">IF(E2="","",IF(E2=1,1,0))</f>
        <v/>
      </c>
      <c r="O2">
        <f t="shared" ref="O2:O33" si="3">IF(F2="","",IF(F2=1,1,0))</f>
        <v>0</v>
      </c>
      <c r="P2">
        <f t="shared" ref="P2:P33" si="4">IF(G2="","",IF(G2=1,1,0))</f>
        <v>0</v>
      </c>
      <c r="Q2">
        <f t="shared" ref="Q2:Q33" si="5">IF(H2="","",IF(H2=1,1,0))</f>
        <v>1</v>
      </c>
      <c r="R2" t="str">
        <f t="shared" ref="R2:R33" si="6">IF(I2="","",IF(I2=1,1,0))</f>
        <v/>
      </c>
      <c r="S2" t="str">
        <f t="shared" ref="S2:S33" si="7">IF(J2="","",IF(J2=1,1,0))</f>
        <v/>
      </c>
      <c r="T2" t="str">
        <f t="shared" ref="T2:T33" si="8">IF(K2="","",IF(K2=1,1,0))</f>
        <v/>
      </c>
      <c r="U2">
        <f t="shared" ref="U2:U33" si="9">IF($AL2="Competitive",IF(D2="","",IF(D2=MAX($D2:$K2),1,0)),IF(D2="","",IF(D2=$AK2,1,0)))</f>
        <v>1</v>
      </c>
      <c r="V2" t="str">
        <f t="shared" ref="V2:V33" si="10">IF($AL2="Competitive",IF(E2="","",IF(E2=MAX($D2:$K2),1,0)),IF(E2="","",IF(E2=$AK2,1,0)))</f>
        <v/>
      </c>
      <c r="W2">
        <f t="shared" ref="W2:W33" si="11">IF($AL2="Competitive",IF(F2="","",IF(F2=MAX($D2:$K2),1,0)),IF(F2="","",IF(F2=$AK2,1,0)))</f>
        <v>1</v>
      </c>
      <c r="X2">
        <f t="shared" ref="X2:X33" si="12">IF($AL2="Competitive",IF(G2="","",IF(G2=MAX($D2:$K2),1,0)),IF(G2="","",IF(G2=$AK2,1,0)))</f>
        <v>1</v>
      </c>
      <c r="Y2">
        <f t="shared" ref="Y2:Y33" si="13">IF($AL2="Competitive",IF(H2="","",IF(H2=MAX($D2:$K2),1,0)),IF(H2="","",IF(H2=$AK2,1,0)))</f>
        <v>0</v>
      </c>
      <c r="Z2" t="str">
        <f t="shared" ref="Z2:Z33" si="14">IF($AL2="Competitive",IF(I2="","",IF(I2=MAX($D2:$K2),1,0)),IF(I2="","",IF(I2=$AK2,1,0)))</f>
        <v/>
      </c>
      <c r="AA2" t="str">
        <f t="shared" ref="AA2:AA33" si="15">IF($AL2="Competitive",IF(J2="","",IF(J2=MAX($D2:$K2),1,0)),IF(J2="","",IF(J2=$AK2,1,0)))</f>
        <v/>
      </c>
      <c r="AB2" t="str">
        <f t="shared" ref="AB2:AB33" si="16">IF($AL2="Competitive",IF(K2="","",IF(K2=MAX($D2:$K2),1,0)),IF(K2="","",IF(K2=$AK2,1,0)))</f>
        <v/>
      </c>
      <c r="AC2">
        <f t="shared" ref="AC2:AC33" si="17">IF(D2&lt;&gt;"",1,0)</f>
        <v>1</v>
      </c>
      <c r="AD2">
        <f t="shared" ref="AD2:AD33" si="18">IF(E2&lt;&gt;"",1,0)</f>
        <v>0</v>
      </c>
      <c r="AE2">
        <f t="shared" ref="AE2:AE33" si="19">IF(F2&lt;&gt;"",1,0)</f>
        <v>1</v>
      </c>
      <c r="AF2">
        <f t="shared" ref="AF2:AF33" si="20">IF(G2&lt;&gt;"",1,0)</f>
        <v>1</v>
      </c>
      <c r="AG2">
        <f t="shared" ref="AG2:AG33" si="21">IF(H2&lt;&gt;"",1,0)</f>
        <v>1</v>
      </c>
      <c r="AH2">
        <f t="shared" ref="AH2:AH33" si="22">IF(I2&lt;&gt;"",1,0)</f>
        <v>0</v>
      </c>
      <c r="AI2">
        <f t="shared" ref="AI2:AI33" si="23">IF(J2&lt;&gt;"",1,0)</f>
        <v>0</v>
      </c>
      <c r="AJ2">
        <f t="shared" ref="AJ2:AJ33" si="24">IF(K2&lt;&gt;"",1,0)</f>
        <v>0</v>
      </c>
      <c r="AK2">
        <f t="shared" ref="AK2:AK33" si="25">COUNTA(D2:K2)</f>
        <v>4</v>
      </c>
      <c r="AL2" t="s">
        <v>63</v>
      </c>
      <c r="AM2">
        <f>VLOOKUP($B2,Categories!$A$2:$O$480,2,0)</f>
        <v>1</v>
      </c>
      <c r="AN2">
        <f>VLOOKUP($B2,Categories!$A$2:$O$480,3,0)</f>
        <v>0</v>
      </c>
      <c r="AO2">
        <f>VLOOKUP($B2,Categories!$A$2:$O$480,4,0)</f>
        <v>1</v>
      </c>
      <c r="AP2">
        <f>VLOOKUP($B2,Categories!$A$2:$O$480,5,0)</f>
        <v>0</v>
      </c>
      <c r="AQ2">
        <f>VLOOKUP($B2,Categories!$A$2:$O$480,6,0)</f>
        <v>1</v>
      </c>
      <c r="AR2">
        <f>VLOOKUP($B2,Categories!$A$2:$O$480,7,0)</f>
        <v>0</v>
      </c>
      <c r="AS2">
        <f>VLOOKUP($B2,Categories!$A$2:$O$480,8,0)</f>
        <v>1</v>
      </c>
      <c r="AT2">
        <f>VLOOKUP($B2,Categories!$A$2:$O$480,9,0)</f>
        <v>1</v>
      </c>
      <c r="AU2">
        <f>VLOOKUP($B2,Categories!$A$2:$O$480,10,0)</f>
        <v>0</v>
      </c>
      <c r="AV2">
        <f>VLOOKUP($B2,Categories!$A$2:$O$480,11,0)</f>
        <v>0</v>
      </c>
      <c r="AW2">
        <f>VLOOKUP($B2,Categories!$A$2:$O$480,12,0)</f>
        <v>0</v>
      </c>
      <c r="AX2">
        <f>VLOOKUP($B2,Categories!$A$2:$O$480,13,0)</f>
        <v>1</v>
      </c>
      <c r="AY2">
        <f>VLOOKUP($B2,Categories!$A$2:$O$480,14,0)</f>
        <v>0</v>
      </c>
      <c r="AZ2">
        <f>VLOOKUP($B2,Categories!$A$2:$O$480,15,0)</f>
        <v>0</v>
      </c>
      <c r="BA2">
        <f>VLOOKUP($B2,Categories!$A$2:$Z$480,16,0)</f>
        <v>4.32</v>
      </c>
      <c r="BB2">
        <f>IF(A2&lt;&gt;A1,1,0)</f>
        <v>1</v>
      </c>
    </row>
    <row r="3" spans="1:54" x14ac:dyDescent="0.25">
      <c r="A3" s="1">
        <v>43615</v>
      </c>
      <c r="B3" t="s">
        <v>2</v>
      </c>
      <c r="C3" t="s">
        <v>5</v>
      </c>
      <c r="F3">
        <v>2</v>
      </c>
      <c r="G3">
        <v>1</v>
      </c>
      <c r="H3">
        <v>3</v>
      </c>
      <c r="L3" t="str">
        <f t="shared" si="0"/>
        <v>ELT</v>
      </c>
      <c r="M3" t="str">
        <f t="shared" si="1"/>
        <v/>
      </c>
      <c r="N3" t="str">
        <f t="shared" si="2"/>
        <v/>
      </c>
      <c r="O3">
        <f t="shared" si="3"/>
        <v>0</v>
      </c>
      <c r="P3">
        <f t="shared" si="4"/>
        <v>1</v>
      </c>
      <c r="Q3">
        <f t="shared" si="5"/>
        <v>0</v>
      </c>
      <c r="R3" t="str">
        <f t="shared" si="6"/>
        <v/>
      </c>
      <c r="S3" t="str">
        <f t="shared" si="7"/>
        <v/>
      </c>
      <c r="T3" t="str">
        <f t="shared" si="8"/>
        <v/>
      </c>
      <c r="U3" t="str">
        <f t="shared" si="9"/>
        <v/>
      </c>
      <c r="V3" t="str">
        <f t="shared" si="10"/>
        <v/>
      </c>
      <c r="W3">
        <f t="shared" si="11"/>
        <v>0</v>
      </c>
      <c r="X3">
        <f t="shared" si="12"/>
        <v>0</v>
      </c>
      <c r="Y3">
        <f t="shared" si="13"/>
        <v>1</v>
      </c>
      <c r="Z3" t="str">
        <f t="shared" si="14"/>
        <v/>
      </c>
      <c r="AA3" t="str">
        <f t="shared" si="15"/>
        <v/>
      </c>
      <c r="AB3" t="str">
        <f t="shared" si="16"/>
        <v/>
      </c>
      <c r="AC3">
        <f t="shared" si="17"/>
        <v>0</v>
      </c>
      <c r="AD3">
        <f t="shared" si="18"/>
        <v>0</v>
      </c>
      <c r="AE3">
        <f t="shared" si="19"/>
        <v>1</v>
      </c>
      <c r="AF3">
        <f t="shared" si="20"/>
        <v>1</v>
      </c>
      <c r="AG3">
        <f t="shared" si="21"/>
        <v>1</v>
      </c>
      <c r="AH3">
        <f t="shared" si="22"/>
        <v>0</v>
      </c>
      <c r="AI3">
        <f t="shared" si="23"/>
        <v>0</v>
      </c>
      <c r="AJ3">
        <f t="shared" si="24"/>
        <v>0</v>
      </c>
      <c r="AK3">
        <f t="shared" si="25"/>
        <v>3</v>
      </c>
      <c r="AL3" t="s">
        <v>63</v>
      </c>
      <c r="AM3">
        <f>VLOOKUP($B3,Categories!$A$2:$O$48,2,0)</f>
        <v>1</v>
      </c>
      <c r="AN3">
        <f>VLOOKUP($B3,Categories!$A$2:$O$48,3,0)</f>
        <v>0</v>
      </c>
      <c r="AO3">
        <f>VLOOKUP($B3,Categories!$A$2:$O$48,4,0)</f>
        <v>0</v>
      </c>
      <c r="AP3">
        <f>VLOOKUP($B3,Categories!$A$2:$O$48,5,0)</f>
        <v>0</v>
      </c>
      <c r="AQ3">
        <f>VLOOKUP($B3,Categories!$A$2:$O$48,6,0)</f>
        <v>0</v>
      </c>
      <c r="AR3">
        <f>VLOOKUP($B3,Categories!$A$2:$O$48,7,0)</f>
        <v>1</v>
      </c>
      <c r="AS3">
        <f>VLOOKUP($B3,Categories!$A$2:$O$48,8,0)</f>
        <v>1</v>
      </c>
      <c r="AT3">
        <f>VLOOKUP($B3,Categories!$A$2:$O$48,9,0)</f>
        <v>0</v>
      </c>
      <c r="AU3">
        <f>VLOOKUP($B3,Categories!$A$2:$O$48,10,0)</f>
        <v>0</v>
      </c>
      <c r="AV3">
        <f>VLOOKUP($B3,Categories!$A$2:$O$48,11,0)</f>
        <v>0</v>
      </c>
      <c r="AW3">
        <f>VLOOKUP($B3,Categories!$A$2:$O$48,12,0)</f>
        <v>0</v>
      </c>
      <c r="AX3">
        <f>VLOOKUP($B3,Categories!$A$2:$O$48,13,0)</f>
        <v>0</v>
      </c>
      <c r="AY3">
        <f>VLOOKUP($B3,Categories!$A$2:$O$48,14,0)</f>
        <v>0</v>
      </c>
      <c r="AZ3">
        <f>VLOOKUP($B3,Categories!$A$2:$O$48,15,0)</f>
        <v>0</v>
      </c>
      <c r="BA3">
        <f>VLOOKUP($B3,Categories!$A$2:$Z$48,16,0)</f>
        <v>3.24</v>
      </c>
      <c r="BB3">
        <v>1</v>
      </c>
    </row>
    <row r="4" spans="1:54" x14ac:dyDescent="0.25">
      <c r="A4" s="1">
        <v>43615</v>
      </c>
      <c r="B4" t="s">
        <v>3</v>
      </c>
      <c r="C4" t="s">
        <v>5</v>
      </c>
      <c r="D4">
        <v>2</v>
      </c>
      <c r="F4">
        <v>3</v>
      </c>
      <c r="G4">
        <v>4</v>
      </c>
      <c r="H4">
        <v>1</v>
      </c>
      <c r="L4" t="str">
        <f t="shared" si="0"/>
        <v>JELT</v>
      </c>
      <c r="M4">
        <f t="shared" si="1"/>
        <v>0</v>
      </c>
      <c r="N4" t="str">
        <f t="shared" si="2"/>
        <v/>
      </c>
      <c r="O4">
        <f t="shared" si="3"/>
        <v>0</v>
      </c>
      <c r="P4">
        <f t="shared" si="4"/>
        <v>0</v>
      </c>
      <c r="Q4">
        <f t="shared" si="5"/>
        <v>1</v>
      </c>
      <c r="R4" t="str">
        <f t="shared" si="6"/>
        <v/>
      </c>
      <c r="S4" t="str">
        <f t="shared" si="7"/>
        <v/>
      </c>
      <c r="T4" t="str">
        <f t="shared" si="8"/>
        <v/>
      </c>
      <c r="U4">
        <f t="shared" si="9"/>
        <v>0</v>
      </c>
      <c r="V4" t="str">
        <f t="shared" si="10"/>
        <v/>
      </c>
      <c r="W4">
        <f t="shared" si="11"/>
        <v>0</v>
      </c>
      <c r="X4">
        <f t="shared" si="12"/>
        <v>1</v>
      </c>
      <c r="Y4">
        <f t="shared" si="13"/>
        <v>0</v>
      </c>
      <c r="Z4" t="str">
        <f t="shared" si="14"/>
        <v/>
      </c>
      <c r="AA4" t="str">
        <f t="shared" si="15"/>
        <v/>
      </c>
      <c r="AB4" t="str">
        <f t="shared" si="16"/>
        <v/>
      </c>
      <c r="AC4">
        <f t="shared" si="17"/>
        <v>1</v>
      </c>
      <c r="AD4">
        <f t="shared" si="18"/>
        <v>0</v>
      </c>
      <c r="AE4">
        <f t="shared" si="19"/>
        <v>1</v>
      </c>
      <c r="AF4">
        <f t="shared" si="20"/>
        <v>1</v>
      </c>
      <c r="AG4">
        <f t="shared" si="21"/>
        <v>1</v>
      </c>
      <c r="AH4">
        <f t="shared" si="22"/>
        <v>0</v>
      </c>
      <c r="AI4">
        <f t="shared" si="23"/>
        <v>0</v>
      </c>
      <c r="AJ4">
        <f t="shared" si="24"/>
        <v>0</v>
      </c>
      <c r="AK4">
        <f t="shared" si="25"/>
        <v>4</v>
      </c>
      <c r="AL4" t="s">
        <v>63</v>
      </c>
      <c r="AM4">
        <f>VLOOKUP($B4,Categories!$A$2:$O$48,2,0)</f>
        <v>0</v>
      </c>
      <c r="AN4">
        <f>VLOOKUP($B4,Categories!$A$2:$O$48,3,0)</f>
        <v>1</v>
      </c>
      <c r="AO4">
        <f>VLOOKUP($B4,Categories!$A$2:$O$48,4,0)</f>
        <v>0</v>
      </c>
      <c r="AP4">
        <f>VLOOKUP($B4,Categories!$A$2:$O$48,5,0)</f>
        <v>0</v>
      </c>
      <c r="AQ4">
        <f>VLOOKUP($B4,Categories!$A$2:$O$48,6,0)</f>
        <v>0</v>
      </c>
      <c r="AR4">
        <f>VLOOKUP($B4,Categories!$A$2:$O$48,7,0)</f>
        <v>0</v>
      </c>
      <c r="AS4">
        <f>VLOOKUP($B4,Categories!$A$2:$O$48,8,0)</f>
        <v>0</v>
      </c>
      <c r="AT4">
        <f>VLOOKUP($B4,Categories!$A$2:$O$48,9,0)</f>
        <v>0</v>
      </c>
      <c r="AU4">
        <f>VLOOKUP($B4,Categories!$A$2:$O$48,10,0)</f>
        <v>0</v>
      </c>
      <c r="AV4">
        <f>VLOOKUP($B4,Categories!$A$2:$O$48,11,0)</f>
        <v>0</v>
      </c>
      <c r="AW4">
        <f>VLOOKUP($B4,Categories!$A$2:$O$48,12,0)</f>
        <v>0</v>
      </c>
      <c r="AX4">
        <f>VLOOKUP($B4,Categories!$A$2:$O$48,13,0)</f>
        <v>0</v>
      </c>
      <c r="AY4">
        <f>VLOOKUP($B4,Categories!$A$2:$O$48,14,0)</f>
        <v>0</v>
      </c>
      <c r="AZ4">
        <f>VLOOKUP($B4,Categories!$A$2:$O$48,15,0)</f>
        <v>0</v>
      </c>
      <c r="BA4">
        <f>VLOOKUP($B4,Categories!$A$2:$Z$48,16,0)</f>
        <v>2.4700000000000002</v>
      </c>
      <c r="BB4">
        <f t="shared" ref="BB4:BB35" si="26">IF(A4&lt;&gt;A3,1,0)</f>
        <v>0</v>
      </c>
    </row>
    <row r="5" spans="1:54" x14ac:dyDescent="0.25">
      <c r="A5" s="1">
        <v>43615</v>
      </c>
      <c r="B5" t="s">
        <v>3</v>
      </c>
      <c r="C5" t="s">
        <v>5</v>
      </c>
      <c r="F5">
        <v>2</v>
      </c>
      <c r="G5">
        <v>3</v>
      </c>
      <c r="H5">
        <v>1</v>
      </c>
      <c r="L5" t="str">
        <f t="shared" si="0"/>
        <v>ELT</v>
      </c>
      <c r="M5" t="str">
        <f t="shared" si="1"/>
        <v/>
      </c>
      <c r="N5" t="str">
        <f t="shared" si="2"/>
        <v/>
      </c>
      <c r="O5">
        <f t="shared" si="3"/>
        <v>0</v>
      </c>
      <c r="P5">
        <f t="shared" si="4"/>
        <v>0</v>
      </c>
      <c r="Q5">
        <f t="shared" si="5"/>
        <v>1</v>
      </c>
      <c r="R5" t="str">
        <f t="shared" si="6"/>
        <v/>
      </c>
      <c r="S5" t="str">
        <f t="shared" si="7"/>
        <v/>
      </c>
      <c r="T5" t="str">
        <f t="shared" si="8"/>
        <v/>
      </c>
      <c r="U5" t="str">
        <f t="shared" si="9"/>
        <v/>
      </c>
      <c r="V5" t="str">
        <f t="shared" si="10"/>
        <v/>
      </c>
      <c r="W5">
        <f t="shared" si="11"/>
        <v>0</v>
      </c>
      <c r="X5">
        <f t="shared" si="12"/>
        <v>1</v>
      </c>
      <c r="Y5">
        <f t="shared" si="13"/>
        <v>0</v>
      </c>
      <c r="Z5" t="str">
        <f t="shared" si="14"/>
        <v/>
      </c>
      <c r="AA5" t="str">
        <f t="shared" si="15"/>
        <v/>
      </c>
      <c r="AB5" t="str">
        <f t="shared" si="16"/>
        <v/>
      </c>
      <c r="AC5">
        <f t="shared" si="17"/>
        <v>0</v>
      </c>
      <c r="AD5">
        <f t="shared" si="18"/>
        <v>0</v>
      </c>
      <c r="AE5">
        <f t="shared" si="19"/>
        <v>1</v>
      </c>
      <c r="AF5">
        <f t="shared" si="20"/>
        <v>1</v>
      </c>
      <c r="AG5">
        <f t="shared" si="21"/>
        <v>1</v>
      </c>
      <c r="AH5">
        <f t="shared" si="22"/>
        <v>0</v>
      </c>
      <c r="AI5">
        <f t="shared" si="23"/>
        <v>0</v>
      </c>
      <c r="AJ5">
        <f t="shared" si="24"/>
        <v>0</v>
      </c>
      <c r="AK5">
        <f t="shared" si="25"/>
        <v>3</v>
      </c>
      <c r="AL5" t="s">
        <v>63</v>
      </c>
      <c r="AM5">
        <f>VLOOKUP($B5,Categories!$A$2:$O$48,2,0)</f>
        <v>0</v>
      </c>
      <c r="AN5">
        <f>VLOOKUP($B5,Categories!$A$2:$O$48,3,0)</f>
        <v>1</v>
      </c>
      <c r="AO5">
        <f>VLOOKUP($B5,Categories!$A$2:$O$48,4,0)</f>
        <v>0</v>
      </c>
      <c r="AP5">
        <f>VLOOKUP($B5,Categories!$A$2:$O$48,5,0)</f>
        <v>0</v>
      </c>
      <c r="AQ5">
        <f>VLOOKUP($B5,Categories!$A$2:$O$48,6,0)</f>
        <v>0</v>
      </c>
      <c r="AR5">
        <f>VLOOKUP($B5,Categories!$A$2:$O$48,7,0)</f>
        <v>0</v>
      </c>
      <c r="AS5">
        <f>VLOOKUP($B5,Categories!$A$2:$O$48,8,0)</f>
        <v>0</v>
      </c>
      <c r="AT5">
        <f>VLOOKUP($B5,Categories!$A$2:$O$48,9,0)</f>
        <v>0</v>
      </c>
      <c r="AU5">
        <f>VLOOKUP($B5,Categories!$A$2:$O$48,10,0)</f>
        <v>0</v>
      </c>
      <c r="AV5">
        <f>VLOOKUP($B5,Categories!$A$2:$O$48,11,0)</f>
        <v>0</v>
      </c>
      <c r="AW5">
        <f>VLOOKUP($B5,Categories!$A$2:$O$48,12,0)</f>
        <v>0</v>
      </c>
      <c r="AX5">
        <f>VLOOKUP($B5,Categories!$A$2:$O$48,13,0)</f>
        <v>0</v>
      </c>
      <c r="AY5">
        <f>VLOOKUP($B5,Categories!$A$2:$O$48,14,0)</f>
        <v>0</v>
      </c>
      <c r="AZ5">
        <f>VLOOKUP($B5,Categories!$A$2:$O$48,15,0)</f>
        <v>0</v>
      </c>
      <c r="BA5">
        <f>VLOOKUP($B5,Categories!$A$2:$Z$48,16,0)</f>
        <v>2.4700000000000002</v>
      </c>
      <c r="BB5">
        <f t="shared" si="26"/>
        <v>0</v>
      </c>
    </row>
    <row r="6" spans="1:54" x14ac:dyDescent="0.25">
      <c r="A6" s="1">
        <v>43633</v>
      </c>
      <c r="B6" t="s">
        <v>37</v>
      </c>
      <c r="C6" t="s">
        <v>38</v>
      </c>
      <c r="F6">
        <v>3</v>
      </c>
      <c r="G6">
        <v>3</v>
      </c>
      <c r="H6">
        <v>3</v>
      </c>
      <c r="L6" t="str">
        <f t="shared" si="0"/>
        <v>ELT</v>
      </c>
      <c r="M6" t="str">
        <f t="shared" si="1"/>
        <v/>
      </c>
      <c r="N6" t="str">
        <f t="shared" si="2"/>
        <v/>
      </c>
      <c r="O6">
        <f t="shared" si="3"/>
        <v>0</v>
      </c>
      <c r="P6">
        <f t="shared" si="4"/>
        <v>0</v>
      </c>
      <c r="Q6">
        <f t="shared" si="5"/>
        <v>0</v>
      </c>
      <c r="R6" t="str">
        <f t="shared" si="6"/>
        <v/>
      </c>
      <c r="S6" t="str">
        <f t="shared" si="7"/>
        <v/>
      </c>
      <c r="T6" t="str">
        <f t="shared" si="8"/>
        <v/>
      </c>
      <c r="U6" t="str">
        <f t="shared" si="9"/>
        <v/>
      </c>
      <c r="V6" t="str">
        <f t="shared" si="10"/>
        <v/>
      </c>
      <c r="W6">
        <f t="shared" si="11"/>
        <v>1</v>
      </c>
      <c r="X6">
        <f t="shared" si="12"/>
        <v>1</v>
      </c>
      <c r="Y6">
        <f t="shared" si="13"/>
        <v>1</v>
      </c>
      <c r="Z6" t="str">
        <f t="shared" si="14"/>
        <v/>
      </c>
      <c r="AA6" t="str">
        <f t="shared" si="15"/>
        <v/>
      </c>
      <c r="AB6" t="str">
        <f t="shared" si="16"/>
        <v/>
      </c>
      <c r="AC6">
        <f t="shared" si="17"/>
        <v>0</v>
      </c>
      <c r="AD6">
        <f t="shared" si="18"/>
        <v>0</v>
      </c>
      <c r="AE6">
        <f t="shared" si="19"/>
        <v>1</v>
      </c>
      <c r="AF6">
        <f t="shared" si="20"/>
        <v>1</v>
      </c>
      <c r="AG6">
        <f t="shared" si="21"/>
        <v>1</v>
      </c>
      <c r="AH6">
        <f t="shared" si="22"/>
        <v>0</v>
      </c>
      <c r="AI6">
        <f t="shared" si="23"/>
        <v>0</v>
      </c>
      <c r="AJ6">
        <f t="shared" si="24"/>
        <v>0</v>
      </c>
      <c r="AK6">
        <f t="shared" si="25"/>
        <v>3</v>
      </c>
      <c r="AL6" t="s">
        <v>62</v>
      </c>
      <c r="AM6">
        <f>VLOOKUP($B6,Categories!$A$2:$O$48,2,0)</f>
        <v>0</v>
      </c>
      <c r="AN6">
        <f>VLOOKUP($B6,Categories!$A$2:$O$48,3,0)</f>
        <v>0</v>
      </c>
      <c r="AO6">
        <f>VLOOKUP($B6,Categories!$A$2:$O$48,4,0)</f>
        <v>0</v>
      </c>
      <c r="AP6">
        <f>VLOOKUP($B6,Categories!$A$2:$O$48,5,0)</f>
        <v>0</v>
      </c>
      <c r="AQ6">
        <f>VLOOKUP($B6,Categories!$A$2:$O$48,6,0)</f>
        <v>0</v>
      </c>
      <c r="AR6">
        <f>VLOOKUP($B6,Categories!$A$2:$O$48,7,0)</f>
        <v>0</v>
      </c>
      <c r="AS6">
        <f>VLOOKUP($B6,Categories!$A$2:$O$48,8,0)</f>
        <v>0</v>
      </c>
      <c r="AT6">
        <f>VLOOKUP($B6,Categories!$A$2:$O$48,9,0)</f>
        <v>1</v>
      </c>
      <c r="AU6">
        <f>VLOOKUP($B6,Categories!$A$2:$O$48,10,0)</f>
        <v>0</v>
      </c>
      <c r="AV6">
        <f>VLOOKUP($B6,Categories!$A$2:$O$48,11,0)</f>
        <v>1</v>
      </c>
      <c r="AW6">
        <f>VLOOKUP($B6,Categories!$A$2:$O$48,12,0)</f>
        <v>0</v>
      </c>
      <c r="AX6">
        <f>VLOOKUP($B6,Categories!$A$2:$O$48,13,0)</f>
        <v>0</v>
      </c>
      <c r="AY6">
        <f>VLOOKUP($B6,Categories!$A$2:$O$48,14,0)</f>
        <v>0</v>
      </c>
      <c r="AZ6">
        <f>VLOOKUP($B6,Categories!$A$2:$O$48,15,0)</f>
        <v>1</v>
      </c>
      <c r="BA6">
        <f>VLOOKUP($B6,Categories!$A$2:$Z$48,16,0)</f>
        <v>3.01</v>
      </c>
      <c r="BB6">
        <f t="shared" si="26"/>
        <v>1</v>
      </c>
    </row>
    <row r="7" spans="1:54" x14ac:dyDescent="0.25">
      <c r="A7" s="1">
        <v>43633</v>
      </c>
      <c r="B7" t="s">
        <v>39</v>
      </c>
      <c r="C7" t="s">
        <v>38</v>
      </c>
      <c r="F7">
        <v>1</v>
      </c>
      <c r="G7">
        <v>3</v>
      </c>
      <c r="H7">
        <v>2</v>
      </c>
      <c r="L7" t="str">
        <f t="shared" si="0"/>
        <v>ELT</v>
      </c>
      <c r="M7" t="str">
        <f t="shared" si="1"/>
        <v/>
      </c>
      <c r="N7" t="str">
        <f t="shared" si="2"/>
        <v/>
      </c>
      <c r="O7">
        <f t="shared" si="3"/>
        <v>1</v>
      </c>
      <c r="P7">
        <f t="shared" si="4"/>
        <v>0</v>
      </c>
      <c r="Q7">
        <f t="shared" si="5"/>
        <v>0</v>
      </c>
      <c r="R7" t="str">
        <f t="shared" si="6"/>
        <v/>
      </c>
      <c r="S7" t="str">
        <f t="shared" si="7"/>
        <v/>
      </c>
      <c r="T7" t="str">
        <f t="shared" si="8"/>
        <v/>
      </c>
      <c r="U7" t="str">
        <f t="shared" si="9"/>
        <v/>
      </c>
      <c r="V7" t="str">
        <f t="shared" si="10"/>
        <v/>
      </c>
      <c r="W7">
        <f t="shared" si="11"/>
        <v>0</v>
      </c>
      <c r="X7">
        <f t="shared" si="12"/>
        <v>1</v>
      </c>
      <c r="Y7">
        <f t="shared" si="13"/>
        <v>0</v>
      </c>
      <c r="Z7" t="str">
        <f t="shared" si="14"/>
        <v/>
      </c>
      <c r="AA7" t="str">
        <f t="shared" si="15"/>
        <v/>
      </c>
      <c r="AB7" t="str">
        <f t="shared" si="16"/>
        <v/>
      </c>
      <c r="AC7">
        <f t="shared" si="17"/>
        <v>0</v>
      </c>
      <c r="AD7">
        <f t="shared" si="18"/>
        <v>0</v>
      </c>
      <c r="AE7">
        <f t="shared" si="19"/>
        <v>1</v>
      </c>
      <c r="AF7">
        <f t="shared" si="20"/>
        <v>1</v>
      </c>
      <c r="AG7">
        <f t="shared" si="21"/>
        <v>1</v>
      </c>
      <c r="AH7">
        <f t="shared" si="22"/>
        <v>0</v>
      </c>
      <c r="AI7">
        <f t="shared" si="23"/>
        <v>0</v>
      </c>
      <c r="AJ7">
        <f t="shared" si="24"/>
        <v>0</v>
      </c>
      <c r="AK7">
        <f t="shared" si="25"/>
        <v>3</v>
      </c>
      <c r="AL7" t="s">
        <v>63</v>
      </c>
      <c r="AM7">
        <f>VLOOKUP($B7,Categories!$A$2:$O$48,2,0)</f>
        <v>1</v>
      </c>
      <c r="AN7">
        <f>VLOOKUP($B7,Categories!$A$2:$O$48,3,0)</f>
        <v>0</v>
      </c>
      <c r="AO7">
        <f>VLOOKUP($B7,Categories!$A$2:$O$48,4,0)</f>
        <v>0</v>
      </c>
      <c r="AP7">
        <f>VLOOKUP($B7,Categories!$A$2:$O$48,5,0)</f>
        <v>0</v>
      </c>
      <c r="AQ7">
        <f>VLOOKUP($B7,Categories!$A$2:$O$48,6,0)</f>
        <v>0</v>
      </c>
      <c r="AR7">
        <f>VLOOKUP($B7,Categories!$A$2:$O$48,7,0)</f>
        <v>1</v>
      </c>
      <c r="AS7">
        <f>VLOOKUP($B7,Categories!$A$2:$O$48,8,0)</f>
        <v>0</v>
      </c>
      <c r="AT7">
        <f>VLOOKUP($B7,Categories!$A$2:$O$48,9,0)</f>
        <v>0</v>
      </c>
      <c r="AU7">
        <f>VLOOKUP($B7,Categories!$A$2:$O$48,10,0)</f>
        <v>0</v>
      </c>
      <c r="AV7">
        <f>VLOOKUP($B7,Categories!$A$2:$O$48,11,0)</f>
        <v>0</v>
      </c>
      <c r="AW7">
        <f>VLOOKUP($B7,Categories!$A$2:$O$48,12,0)</f>
        <v>0</v>
      </c>
      <c r="AX7">
        <f>VLOOKUP($B7,Categories!$A$2:$O$48,13,0)</f>
        <v>0</v>
      </c>
      <c r="AY7">
        <f>VLOOKUP($B7,Categories!$A$2:$O$48,14,0)</f>
        <v>0</v>
      </c>
      <c r="AZ7">
        <f>VLOOKUP($B7,Categories!$A$2:$O$48,15,0)</f>
        <v>0</v>
      </c>
      <c r="BA7">
        <f>VLOOKUP($B7,Categories!$A$2:$Z$48,16,0)</f>
        <v>2.77</v>
      </c>
      <c r="BB7">
        <f t="shared" si="26"/>
        <v>0</v>
      </c>
    </row>
    <row r="8" spans="1:54" x14ac:dyDescent="0.25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L8" t="str">
        <f t="shared" si="0"/>
        <v>JLT</v>
      </c>
      <c r="M8">
        <f t="shared" si="1"/>
        <v>0</v>
      </c>
      <c r="N8" t="str">
        <f t="shared" si="2"/>
        <v/>
      </c>
      <c r="O8" t="str">
        <f t="shared" si="3"/>
        <v/>
      </c>
      <c r="P8">
        <f t="shared" si="4"/>
        <v>0</v>
      </c>
      <c r="Q8">
        <f t="shared" si="5"/>
        <v>0</v>
      </c>
      <c r="R8" t="str">
        <f t="shared" si="6"/>
        <v/>
      </c>
      <c r="S8" t="str">
        <f t="shared" si="7"/>
        <v/>
      </c>
      <c r="T8" t="str">
        <f t="shared" si="8"/>
        <v/>
      </c>
      <c r="U8">
        <f t="shared" si="9"/>
        <v>1</v>
      </c>
      <c r="V8" t="str">
        <f t="shared" si="10"/>
        <v/>
      </c>
      <c r="W8" t="str">
        <f t="shared" si="11"/>
        <v/>
      </c>
      <c r="X8">
        <f t="shared" si="12"/>
        <v>1</v>
      </c>
      <c r="Y8">
        <f t="shared" si="13"/>
        <v>1</v>
      </c>
      <c r="Z8" t="str">
        <f t="shared" si="14"/>
        <v/>
      </c>
      <c r="AA8" t="str">
        <f t="shared" si="15"/>
        <v/>
      </c>
      <c r="AB8" t="str">
        <f t="shared" si="16"/>
        <v/>
      </c>
      <c r="AC8">
        <f t="shared" si="17"/>
        <v>1</v>
      </c>
      <c r="AD8">
        <f t="shared" si="18"/>
        <v>0</v>
      </c>
      <c r="AE8">
        <f t="shared" si="19"/>
        <v>0</v>
      </c>
      <c r="AF8">
        <f t="shared" si="20"/>
        <v>1</v>
      </c>
      <c r="AG8">
        <f t="shared" si="21"/>
        <v>1</v>
      </c>
      <c r="AH8">
        <f t="shared" si="22"/>
        <v>0</v>
      </c>
      <c r="AI8">
        <f t="shared" si="23"/>
        <v>0</v>
      </c>
      <c r="AJ8">
        <f t="shared" si="24"/>
        <v>0</v>
      </c>
      <c r="AK8">
        <f t="shared" si="25"/>
        <v>3</v>
      </c>
      <c r="AL8" t="s">
        <v>62</v>
      </c>
      <c r="AM8">
        <f>VLOOKUP($B8,Categories!$A$2:$O$48,2,0)</f>
        <v>0</v>
      </c>
      <c r="AN8">
        <f>VLOOKUP($B8,Categories!$A$2:$O$48,3,0)</f>
        <v>0</v>
      </c>
      <c r="AO8">
        <f>VLOOKUP($B8,Categories!$A$2:$O$48,4,0)</f>
        <v>0</v>
      </c>
      <c r="AP8">
        <f>VLOOKUP($B8,Categories!$A$2:$O$48,5,0)</f>
        <v>0</v>
      </c>
      <c r="AQ8">
        <f>VLOOKUP($B8,Categories!$A$2:$O$48,6,0)</f>
        <v>0</v>
      </c>
      <c r="AR8">
        <f>VLOOKUP($B8,Categories!$A$2:$O$48,7,0)</f>
        <v>0</v>
      </c>
      <c r="AS8">
        <f>VLOOKUP($B8,Categories!$A$2:$O$48,8,0)</f>
        <v>0</v>
      </c>
      <c r="AT8">
        <f>VLOOKUP($B8,Categories!$A$2:$O$48,9,0)</f>
        <v>1</v>
      </c>
      <c r="AU8">
        <f>VLOOKUP($B8,Categories!$A$2:$O$48,10,0)</f>
        <v>0</v>
      </c>
      <c r="AV8">
        <f>VLOOKUP($B8,Categories!$A$2:$O$48,11,0)</f>
        <v>1</v>
      </c>
      <c r="AW8">
        <f>VLOOKUP($B8,Categories!$A$2:$O$48,12,0)</f>
        <v>0</v>
      </c>
      <c r="AX8">
        <f>VLOOKUP($B8,Categories!$A$2:$O$48,13,0)</f>
        <v>0</v>
      </c>
      <c r="AY8">
        <f>VLOOKUP($B8,Categories!$A$2:$O$48,14,0)</f>
        <v>0</v>
      </c>
      <c r="AZ8">
        <f>VLOOKUP($B8,Categories!$A$2:$O$48,15,0)</f>
        <v>1</v>
      </c>
      <c r="BA8">
        <f>VLOOKUP($B8,Categories!$A$2:$Z$48,16,0)</f>
        <v>3.01</v>
      </c>
      <c r="BB8">
        <f t="shared" si="26"/>
        <v>1</v>
      </c>
    </row>
    <row r="9" spans="1:54" x14ac:dyDescent="0.25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L9" t="str">
        <f t="shared" si="0"/>
        <v>JLT</v>
      </c>
      <c r="M9">
        <f t="shared" si="1"/>
        <v>0</v>
      </c>
      <c r="N9" t="str">
        <f t="shared" si="2"/>
        <v/>
      </c>
      <c r="O9" t="str">
        <f t="shared" si="3"/>
        <v/>
      </c>
      <c r="P9">
        <f t="shared" si="4"/>
        <v>0</v>
      </c>
      <c r="Q9">
        <f t="shared" si="5"/>
        <v>0</v>
      </c>
      <c r="R9" t="str">
        <f t="shared" si="6"/>
        <v/>
      </c>
      <c r="S9" t="str">
        <f t="shared" si="7"/>
        <v/>
      </c>
      <c r="T9" t="str">
        <f t="shared" si="8"/>
        <v/>
      </c>
      <c r="U9">
        <f t="shared" si="9"/>
        <v>1</v>
      </c>
      <c r="V9" t="str">
        <f t="shared" si="10"/>
        <v/>
      </c>
      <c r="W9" t="str">
        <f t="shared" si="11"/>
        <v/>
      </c>
      <c r="X9">
        <f t="shared" si="12"/>
        <v>1</v>
      </c>
      <c r="Y9">
        <f t="shared" si="13"/>
        <v>1</v>
      </c>
      <c r="Z9" t="str">
        <f t="shared" si="14"/>
        <v/>
      </c>
      <c r="AA9" t="str">
        <f t="shared" si="15"/>
        <v/>
      </c>
      <c r="AB9" t="str">
        <f t="shared" si="16"/>
        <v/>
      </c>
      <c r="AC9">
        <f t="shared" si="17"/>
        <v>1</v>
      </c>
      <c r="AD9">
        <f t="shared" si="18"/>
        <v>0</v>
      </c>
      <c r="AE9">
        <f t="shared" si="19"/>
        <v>0</v>
      </c>
      <c r="AF9">
        <f t="shared" si="20"/>
        <v>1</v>
      </c>
      <c r="AG9">
        <f t="shared" si="21"/>
        <v>1</v>
      </c>
      <c r="AH9">
        <f t="shared" si="22"/>
        <v>0</v>
      </c>
      <c r="AI9">
        <f t="shared" si="23"/>
        <v>0</v>
      </c>
      <c r="AJ9">
        <f t="shared" si="24"/>
        <v>0</v>
      </c>
      <c r="AK9">
        <f t="shared" si="25"/>
        <v>3</v>
      </c>
      <c r="AL9" t="s">
        <v>62</v>
      </c>
      <c r="AM9">
        <f>VLOOKUP($B9,Categories!$A$2:$O$48,2,0)</f>
        <v>0</v>
      </c>
      <c r="AN9">
        <f>VLOOKUP($B9,Categories!$A$2:$O$48,3,0)</f>
        <v>0</v>
      </c>
      <c r="AO9">
        <f>VLOOKUP($B9,Categories!$A$2:$O$48,4,0)</f>
        <v>0</v>
      </c>
      <c r="AP9">
        <f>VLOOKUP($B9,Categories!$A$2:$O$48,5,0)</f>
        <v>0</v>
      </c>
      <c r="AQ9">
        <f>VLOOKUP($B9,Categories!$A$2:$O$48,6,0)</f>
        <v>0</v>
      </c>
      <c r="AR9">
        <f>VLOOKUP($B9,Categories!$A$2:$O$48,7,0)</f>
        <v>0</v>
      </c>
      <c r="AS9">
        <f>VLOOKUP($B9,Categories!$A$2:$O$48,8,0)</f>
        <v>0</v>
      </c>
      <c r="AT9">
        <f>VLOOKUP($B9,Categories!$A$2:$O$48,9,0)</f>
        <v>1</v>
      </c>
      <c r="AU9">
        <f>VLOOKUP($B9,Categories!$A$2:$O$48,10,0)</f>
        <v>0</v>
      </c>
      <c r="AV9">
        <f>VLOOKUP($B9,Categories!$A$2:$O$48,11,0)</f>
        <v>1</v>
      </c>
      <c r="AW9">
        <f>VLOOKUP($B9,Categories!$A$2:$O$48,12,0)</f>
        <v>0</v>
      </c>
      <c r="AX9">
        <f>VLOOKUP($B9,Categories!$A$2:$O$48,13,0)</f>
        <v>0</v>
      </c>
      <c r="AY9">
        <f>VLOOKUP($B9,Categories!$A$2:$O$48,14,0)</f>
        <v>0</v>
      </c>
      <c r="AZ9">
        <f>VLOOKUP($B9,Categories!$A$2:$O$48,15,0)</f>
        <v>1</v>
      </c>
      <c r="BA9">
        <f>VLOOKUP($B9,Categories!$A$2:$Z$48,16,0)</f>
        <v>3.01</v>
      </c>
      <c r="BB9">
        <f t="shared" si="26"/>
        <v>0</v>
      </c>
    </row>
    <row r="10" spans="1:54" x14ac:dyDescent="0.25">
      <c r="A10" s="1">
        <v>43637</v>
      </c>
      <c r="B10" t="s">
        <v>37</v>
      </c>
      <c r="C10" t="s">
        <v>5</v>
      </c>
      <c r="D10">
        <v>3</v>
      </c>
      <c r="G10">
        <v>3</v>
      </c>
      <c r="H10">
        <v>3</v>
      </c>
      <c r="L10" t="str">
        <f t="shared" si="0"/>
        <v>JLT</v>
      </c>
      <c r="M10">
        <f t="shared" si="1"/>
        <v>0</v>
      </c>
      <c r="N10" t="str">
        <f t="shared" si="2"/>
        <v/>
      </c>
      <c r="O10" t="str">
        <f t="shared" si="3"/>
        <v/>
      </c>
      <c r="P10">
        <f t="shared" si="4"/>
        <v>0</v>
      </c>
      <c r="Q10">
        <f t="shared" si="5"/>
        <v>0</v>
      </c>
      <c r="R10" t="str">
        <f t="shared" si="6"/>
        <v/>
      </c>
      <c r="S10" t="str">
        <f t="shared" si="7"/>
        <v/>
      </c>
      <c r="T10" t="str">
        <f t="shared" si="8"/>
        <v/>
      </c>
      <c r="U10">
        <f t="shared" si="9"/>
        <v>1</v>
      </c>
      <c r="V10" t="str">
        <f t="shared" si="10"/>
        <v/>
      </c>
      <c r="W10" t="str">
        <f t="shared" si="11"/>
        <v/>
      </c>
      <c r="X10">
        <f t="shared" si="12"/>
        <v>1</v>
      </c>
      <c r="Y10">
        <f t="shared" si="13"/>
        <v>1</v>
      </c>
      <c r="Z10" t="str">
        <f t="shared" si="14"/>
        <v/>
      </c>
      <c r="AA10" t="str">
        <f t="shared" si="15"/>
        <v/>
      </c>
      <c r="AB10" t="str">
        <f t="shared" si="16"/>
        <v/>
      </c>
      <c r="AC10">
        <f t="shared" si="17"/>
        <v>1</v>
      </c>
      <c r="AD10">
        <f t="shared" si="18"/>
        <v>0</v>
      </c>
      <c r="AE10">
        <f t="shared" si="19"/>
        <v>0</v>
      </c>
      <c r="AF10">
        <f t="shared" si="20"/>
        <v>1</v>
      </c>
      <c r="AG10">
        <f t="shared" si="21"/>
        <v>1</v>
      </c>
      <c r="AH10">
        <f t="shared" si="22"/>
        <v>0</v>
      </c>
      <c r="AI10">
        <f t="shared" si="23"/>
        <v>0</v>
      </c>
      <c r="AJ10">
        <f t="shared" si="24"/>
        <v>0</v>
      </c>
      <c r="AK10">
        <f t="shared" si="25"/>
        <v>3</v>
      </c>
      <c r="AL10" t="s">
        <v>62</v>
      </c>
      <c r="AM10">
        <f>VLOOKUP($B10,Categories!$A$2:$O$48,2,0)</f>
        <v>0</v>
      </c>
      <c r="AN10">
        <f>VLOOKUP($B10,Categories!$A$2:$O$48,3,0)</f>
        <v>0</v>
      </c>
      <c r="AO10">
        <f>VLOOKUP($B10,Categories!$A$2:$O$48,4,0)</f>
        <v>0</v>
      </c>
      <c r="AP10">
        <f>VLOOKUP($B10,Categories!$A$2:$O$48,5,0)</f>
        <v>0</v>
      </c>
      <c r="AQ10">
        <f>VLOOKUP($B10,Categories!$A$2:$O$48,6,0)</f>
        <v>0</v>
      </c>
      <c r="AR10">
        <f>VLOOKUP($B10,Categories!$A$2:$O$48,7,0)</f>
        <v>0</v>
      </c>
      <c r="AS10">
        <f>VLOOKUP($B10,Categories!$A$2:$O$48,8,0)</f>
        <v>0</v>
      </c>
      <c r="AT10">
        <f>VLOOKUP($B10,Categories!$A$2:$O$48,9,0)</f>
        <v>1</v>
      </c>
      <c r="AU10">
        <f>VLOOKUP($B10,Categories!$A$2:$O$48,10,0)</f>
        <v>0</v>
      </c>
      <c r="AV10">
        <f>VLOOKUP($B10,Categories!$A$2:$O$48,11,0)</f>
        <v>1</v>
      </c>
      <c r="AW10">
        <f>VLOOKUP($B10,Categories!$A$2:$O$48,12,0)</f>
        <v>0</v>
      </c>
      <c r="AX10">
        <f>VLOOKUP($B10,Categories!$A$2:$O$48,13,0)</f>
        <v>0</v>
      </c>
      <c r="AY10">
        <f>VLOOKUP($B10,Categories!$A$2:$O$48,14,0)</f>
        <v>0</v>
      </c>
      <c r="AZ10">
        <f>VLOOKUP($B10,Categories!$A$2:$O$48,15,0)</f>
        <v>1</v>
      </c>
      <c r="BA10">
        <f>VLOOKUP($B10,Categories!$A$2:$Z$48,16,0)</f>
        <v>3.01</v>
      </c>
      <c r="BB10">
        <f t="shared" si="26"/>
        <v>0</v>
      </c>
    </row>
    <row r="11" spans="1:54" x14ac:dyDescent="0.25">
      <c r="A11" s="1">
        <v>43642</v>
      </c>
      <c r="B11" t="s">
        <v>42</v>
      </c>
      <c r="C11" t="s">
        <v>5</v>
      </c>
      <c r="D11">
        <v>1</v>
      </c>
      <c r="G11">
        <v>3</v>
      </c>
      <c r="H11">
        <v>3</v>
      </c>
      <c r="L11" t="str">
        <f t="shared" si="0"/>
        <v>JLT</v>
      </c>
      <c r="M11">
        <f t="shared" si="1"/>
        <v>1</v>
      </c>
      <c r="N11" t="str">
        <f t="shared" si="2"/>
        <v/>
      </c>
      <c r="O11" t="str">
        <f t="shared" si="3"/>
        <v/>
      </c>
      <c r="P11">
        <f t="shared" si="4"/>
        <v>0</v>
      </c>
      <c r="Q11">
        <f t="shared" si="5"/>
        <v>0</v>
      </c>
      <c r="R11" t="str">
        <f t="shared" si="6"/>
        <v/>
      </c>
      <c r="S11" t="str">
        <f t="shared" si="7"/>
        <v/>
      </c>
      <c r="T11" t="str">
        <f t="shared" si="8"/>
        <v/>
      </c>
      <c r="U11">
        <f t="shared" si="9"/>
        <v>0</v>
      </c>
      <c r="V11" t="str">
        <f t="shared" si="10"/>
        <v/>
      </c>
      <c r="W11" t="str">
        <f t="shared" si="11"/>
        <v/>
      </c>
      <c r="X11">
        <f t="shared" si="12"/>
        <v>1</v>
      </c>
      <c r="Y11">
        <f t="shared" si="13"/>
        <v>1</v>
      </c>
      <c r="Z11" t="str">
        <f t="shared" si="14"/>
        <v/>
      </c>
      <c r="AA11" t="str">
        <f t="shared" si="15"/>
        <v/>
      </c>
      <c r="AB11" t="str">
        <f t="shared" si="16"/>
        <v/>
      </c>
      <c r="AC11">
        <f t="shared" si="17"/>
        <v>1</v>
      </c>
      <c r="AD11">
        <f t="shared" si="18"/>
        <v>0</v>
      </c>
      <c r="AE11">
        <f t="shared" si="19"/>
        <v>0</v>
      </c>
      <c r="AF11">
        <f t="shared" si="20"/>
        <v>1</v>
      </c>
      <c r="AG11">
        <f t="shared" si="21"/>
        <v>1</v>
      </c>
      <c r="AH11">
        <f t="shared" si="22"/>
        <v>0</v>
      </c>
      <c r="AI11">
        <f t="shared" si="23"/>
        <v>0</v>
      </c>
      <c r="AJ11">
        <f t="shared" si="24"/>
        <v>0</v>
      </c>
      <c r="AK11">
        <f t="shared" si="25"/>
        <v>3</v>
      </c>
      <c r="AL11" t="s">
        <v>63</v>
      </c>
      <c r="AM11">
        <f>VLOOKUP($B11,Categories!$A$2:$O$48,2,0)</f>
        <v>0</v>
      </c>
      <c r="AN11">
        <f>VLOOKUP($B11,Categories!$A$2:$O$48,3,0)</f>
        <v>0</v>
      </c>
      <c r="AO11">
        <f>VLOOKUP($B11,Categories!$A$2:$O$48,4,0)</f>
        <v>0</v>
      </c>
      <c r="AP11">
        <f>VLOOKUP($B11,Categories!$A$2:$O$48,5,0)</f>
        <v>0</v>
      </c>
      <c r="AQ11">
        <f>VLOOKUP($B11,Categories!$A$2:$O$48,6,0)</f>
        <v>1</v>
      </c>
      <c r="AR11">
        <f>VLOOKUP($B11,Categories!$A$2:$O$48,7,0)</f>
        <v>0</v>
      </c>
      <c r="AS11">
        <f>VLOOKUP($B11,Categories!$A$2:$O$48,8,0)</f>
        <v>0</v>
      </c>
      <c r="AT11">
        <f>VLOOKUP($B11,Categories!$A$2:$O$48,9,0)</f>
        <v>0</v>
      </c>
      <c r="AU11">
        <f>VLOOKUP($B11,Categories!$A$2:$O$48,10,0)</f>
        <v>0</v>
      </c>
      <c r="AV11">
        <f>VLOOKUP($B11,Categories!$A$2:$O$48,11,0)</f>
        <v>0</v>
      </c>
      <c r="AW11">
        <f>VLOOKUP($B11,Categories!$A$2:$O$48,12,0)</f>
        <v>0</v>
      </c>
      <c r="AX11">
        <f>VLOOKUP($B11,Categories!$A$2:$O$48,13,0)</f>
        <v>1</v>
      </c>
      <c r="AY11">
        <f>VLOOKUP($B11,Categories!$A$2:$O$48,14,0)</f>
        <v>0</v>
      </c>
      <c r="AZ11">
        <f>VLOOKUP($B11,Categories!$A$2:$O$48,15,0)</f>
        <v>0</v>
      </c>
      <c r="BA11">
        <f>VLOOKUP($B11,Categories!$A$2:$Z$48,16,0)</f>
        <v>3.21</v>
      </c>
      <c r="BB11">
        <f t="shared" si="26"/>
        <v>1</v>
      </c>
    </row>
    <row r="12" spans="1:54" x14ac:dyDescent="0.25">
      <c r="A12" s="1">
        <v>43648</v>
      </c>
      <c r="B12" t="s">
        <v>43</v>
      </c>
      <c r="C12" t="s">
        <v>44</v>
      </c>
      <c r="D12">
        <v>2</v>
      </c>
      <c r="F12">
        <v>1</v>
      </c>
      <c r="G12">
        <v>4</v>
      </c>
      <c r="H12">
        <v>3</v>
      </c>
      <c r="L12" t="str">
        <f t="shared" si="0"/>
        <v>JELT</v>
      </c>
      <c r="M12">
        <f t="shared" si="1"/>
        <v>0</v>
      </c>
      <c r="N12" t="str">
        <f t="shared" si="2"/>
        <v/>
      </c>
      <c r="O12">
        <f t="shared" si="3"/>
        <v>1</v>
      </c>
      <c r="P12">
        <f t="shared" si="4"/>
        <v>0</v>
      </c>
      <c r="Q12">
        <f t="shared" si="5"/>
        <v>0</v>
      </c>
      <c r="R12" t="str">
        <f t="shared" si="6"/>
        <v/>
      </c>
      <c r="S12" t="str">
        <f t="shared" si="7"/>
        <v/>
      </c>
      <c r="T12" t="str">
        <f t="shared" si="8"/>
        <v/>
      </c>
      <c r="U12">
        <f t="shared" si="9"/>
        <v>0</v>
      </c>
      <c r="V12" t="str">
        <f t="shared" si="10"/>
        <v/>
      </c>
      <c r="W12">
        <f t="shared" si="11"/>
        <v>0</v>
      </c>
      <c r="X12">
        <f t="shared" si="12"/>
        <v>1</v>
      </c>
      <c r="Y12">
        <f t="shared" si="13"/>
        <v>0</v>
      </c>
      <c r="Z12" t="str">
        <f t="shared" si="14"/>
        <v/>
      </c>
      <c r="AA12" t="str">
        <f t="shared" si="15"/>
        <v/>
      </c>
      <c r="AB12" t="str">
        <f t="shared" si="16"/>
        <v/>
      </c>
      <c r="AC12">
        <f t="shared" si="17"/>
        <v>1</v>
      </c>
      <c r="AD12">
        <f t="shared" si="18"/>
        <v>0</v>
      </c>
      <c r="AE12">
        <f t="shared" si="19"/>
        <v>1</v>
      </c>
      <c r="AF12">
        <f t="shared" si="20"/>
        <v>1</v>
      </c>
      <c r="AG12">
        <f t="shared" si="21"/>
        <v>1</v>
      </c>
      <c r="AH12">
        <f t="shared" si="22"/>
        <v>0</v>
      </c>
      <c r="AI12">
        <f t="shared" si="23"/>
        <v>0</v>
      </c>
      <c r="AJ12">
        <f t="shared" si="24"/>
        <v>0</v>
      </c>
      <c r="AK12">
        <f t="shared" si="25"/>
        <v>4</v>
      </c>
      <c r="AL12" t="s">
        <v>63</v>
      </c>
      <c r="AM12">
        <f>VLOOKUP($B12,Categories!$A$2:$O$48,2,0)</f>
        <v>0</v>
      </c>
      <c r="AN12">
        <f>VLOOKUP($B12,Categories!$A$2:$O$48,3,0)</f>
        <v>0</v>
      </c>
      <c r="AO12">
        <f>VLOOKUP($B12,Categories!$A$2:$O$48,4,0)</f>
        <v>1</v>
      </c>
      <c r="AP12">
        <f>VLOOKUP($B12,Categories!$A$2:$O$48,5,0)</f>
        <v>0</v>
      </c>
      <c r="AQ12">
        <f>VLOOKUP($B12,Categories!$A$2:$O$48,6,0)</f>
        <v>1</v>
      </c>
      <c r="AR12">
        <f>VLOOKUP($B12,Categories!$A$2:$O$48,7,0)</f>
        <v>0</v>
      </c>
      <c r="AS12">
        <f>VLOOKUP($B12,Categories!$A$2:$O$48,8,0)</f>
        <v>1</v>
      </c>
      <c r="AT12">
        <f>VLOOKUP($B12,Categories!$A$2:$O$48,9,0)</f>
        <v>0</v>
      </c>
      <c r="AU12">
        <f>VLOOKUP($B12,Categories!$A$2:$O$48,10,0)</f>
        <v>0</v>
      </c>
      <c r="AV12">
        <f>VLOOKUP($B12,Categories!$A$2:$O$48,11,0)</f>
        <v>0</v>
      </c>
      <c r="AW12">
        <f>VLOOKUP($B12,Categories!$A$2:$O$48,12,0)</f>
        <v>0</v>
      </c>
      <c r="AX12">
        <f>VLOOKUP($B12,Categories!$A$2:$O$48,13,0)</f>
        <v>0</v>
      </c>
      <c r="AY12">
        <f>VLOOKUP($B12,Categories!$A$2:$O$48,14,0)</f>
        <v>0</v>
      </c>
      <c r="AZ12">
        <f>VLOOKUP($B12,Categories!$A$2:$O$48,15,0)</f>
        <v>0</v>
      </c>
      <c r="BA12">
        <f>VLOOKUP($B12,Categories!$A$2:$Z$48,16,0)</f>
        <v>3.4</v>
      </c>
      <c r="BB12">
        <f t="shared" si="26"/>
        <v>1</v>
      </c>
    </row>
    <row r="13" spans="1:54" x14ac:dyDescent="0.25">
      <c r="A13" s="1">
        <v>43648</v>
      </c>
      <c r="B13" t="s">
        <v>3</v>
      </c>
      <c r="C13" t="s">
        <v>44</v>
      </c>
      <c r="F13">
        <v>2</v>
      </c>
      <c r="G13">
        <v>3</v>
      </c>
      <c r="H13">
        <v>1</v>
      </c>
      <c r="L13" t="str">
        <f t="shared" si="0"/>
        <v>ELT</v>
      </c>
      <c r="M13" t="str">
        <f t="shared" si="1"/>
        <v/>
      </c>
      <c r="N13" t="str">
        <f t="shared" si="2"/>
        <v/>
      </c>
      <c r="O13">
        <f t="shared" si="3"/>
        <v>0</v>
      </c>
      <c r="P13">
        <f t="shared" si="4"/>
        <v>0</v>
      </c>
      <c r="Q13">
        <f t="shared" si="5"/>
        <v>1</v>
      </c>
      <c r="R13" t="str">
        <f t="shared" si="6"/>
        <v/>
      </c>
      <c r="S13" t="str">
        <f t="shared" si="7"/>
        <v/>
      </c>
      <c r="T13" t="str">
        <f t="shared" si="8"/>
        <v/>
      </c>
      <c r="U13" t="str">
        <f t="shared" si="9"/>
        <v/>
      </c>
      <c r="V13" t="str">
        <f t="shared" si="10"/>
        <v/>
      </c>
      <c r="W13">
        <f t="shared" si="11"/>
        <v>0</v>
      </c>
      <c r="X13">
        <f t="shared" si="12"/>
        <v>1</v>
      </c>
      <c r="Y13">
        <f t="shared" si="13"/>
        <v>0</v>
      </c>
      <c r="Z13" t="str">
        <f t="shared" si="14"/>
        <v/>
      </c>
      <c r="AA13" t="str">
        <f t="shared" si="15"/>
        <v/>
      </c>
      <c r="AB13" t="str">
        <f t="shared" si="16"/>
        <v/>
      </c>
      <c r="AC13">
        <f t="shared" si="17"/>
        <v>0</v>
      </c>
      <c r="AD13">
        <f t="shared" si="18"/>
        <v>0</v>
      </c>
      <c r="AE13">
        <f t="shared" si="19"/>
        <v>1</v>
      </c>
      <c r="AF13">
        <f t="shared" si="20"/>
        <v>1</v>
      </c>
      <c r="AG13">
        <f t="shared" si="21"/>
        <v>1</v>
      </c>
      <c r="AH13">
        <f t="shared" si="22"/>
        <v>0</v>
      </c>
      <c r="AI13">
        <f t="shared" si="23"/>
        <v>0</v>
      </c>
      <c r="AJ13">
        <f t="shared" si="24"/>
        <v>0</v>
      </c>
      <c r="AK13">
        <f t="shared" si="25"/>
        <v>3</v>
      </c>
      <c r="AL13" t="s">
        <v>63</v>
      </c>
      <c r="AM13">
        <f>VLOOKUP($B13,Categories!$A$2:$O$48,2,0)</f>
        <v>0</v>
      </c>
      <c r="AN13">
        <f>VLOOKUP($B13,Categories!$A$2:$O$48,3,0)</f>
        <v>1</v>
      </c>
      <c r="AO13">
        <f>VLOOKUP($B13,Categories!$A$2:$O$48,4,0)</f>
        <v>0</v>
      </c>
      <c r="AP13">
        <f>VLOOKUP($B13,Categories!$A$2:$O$48,5,0)</f>
        <v>0</v>
      </c>
      <c r="AQ13">
        <f>VLOOKUP($B13,Categories!$A$2:$O$48,6,0)</f>
        <v>0</v>
      </c>
      <c r="AR13">
        <f>VLOOKUP($B13,Categories!$A$2:$O$48,7,0)</f>
        <v>0</v>
      </c>
      <c r="AS13">
        <f>VLOOKUP($B13,Categories!$A$2:$O$48,8,0)</f>
        <v>0</v>
      </c>
      <c r="AT13">
        <f>VLOOKUP($B13,Categories!$A$2:$O$48,9,0)</f>
        <v>0</v>
      </c>
      <c r="AU13">
        <f>VLOOKUP($B13,Categories!$A$2:$O$48,10,0)</f>
        <v>0</v>
      </c>
      <c r="AV13">
        <f>VLOOKUP($B13,Categories!$A$2:$O$48,11,0)</f>
        <v>0</v>
      </c>
      <c r="AW13">
        <f>VLOOKUP($B13,Categories!$A$2:$O$48,12,0)</f>
        <v>0</v>
      </c>
      <c r="AX13">
        <f>VLOOKUP($B13,Categories!$A$2:$O$48,13,0)</f>
        <v>0</v>
      </c>
      <c r="AY13">
        <f>VLOOKUP($B13,Categories!$A$2:$O$48,14,0)</f>
        <v>0</v>
      </c>
      <c r="AZ13">
        <f>VLOOKUP($B13,Categories!$A$2:$O$48,15,0)</f>
        <v>0</v>
      </c>
      <c r="BA13">
        <f>VLOOKUP($B13,Categories!$A$2:$Z$48,16,0)</f>
        <v>2.4700000000000002</v>
      </c>
      <c r="BB13">
        <f t="shared" si="26"/>
        <v>0</v>
      </c>
    </row>
    <row r="14" spans="1:54" x14ac:dyDescent="0.25">
      <c r="A14" s="1">
        <v>43648</v>
      </c>
      <c r="B14" t="s">
        <v>45</v>
      </c>
      <c r="C14" t="s">
        <v>44</v>
      </c>
      <c r="D14">
        <v>2</v>
      </c>
      <c r="G14">
        <v>3</v>
      </c>
      <c r="H14">
        <v>1</v>
      </c>
      <c r="L14" t="str">
        <f t="shared" si="0"/>
        <v>JLT</v>
      </c>
      <c r="M14">
        <f t="shared" si="1"/>
        <v>0</v>
      </c>
      <c r="N14" t="str">
        <f t="shared" si="2"/>
        <v/>
      </c>
      <c r="O14" t="str">
        <f t="shared" si="3"/>
        <v/>
      </c>
      <c r="P14">
        <f t="shared" si="4"/>
        <v>0</v>
      </c>
      <c r="Q14">
        <f t="shared" si="5"/>
        <v>1</v>
      </c>
      <c r="R14" t="str">
        <f t="shared" si="6"/>
        <v/>
      </c>
      <c r="S14" t="str">
        <f t="shared" si="7"/>
        <v/>
      </c>
      <c r="T14" t="str">
        <f t="shared" si="8"/>
        <v/>
      </c>
      <c r="U14">
        <f t="shared" si="9"/>
        <v>0</v>
      </c>
      <c r="V14" t="str">
        <f t="shared" si="10"/>
        <v/>
      </c>
      <c r="W14" t="str">
        <f t="shared" si="11"/>
        <v/>
      </c>
      <c r="X14">
        <f t="shared" si="12"/>
        <v>1</v>
      </c>
      <c r="Y14">
        <f t="shared" si="13"/>
        <v>0</v>
      </c>
      <c r="Z14" t="str">
        <f t="shared" si="14"/>
        <v/>
      </c>
      <c r="AA14" t="str">
        <f t="shared" si="15"/>
        <v/>
      </c>
      <c r="AB14" t="str">
        <f t="shared" si="16"/>
        <v/>
      </c>
      <c r="AC14">
        <f t="shared" si="17"/>
        <v>1</v>
      </c>
      <c r="AD14">
        <f t="shared" si="18"/>
        <v>0</v>
      </c>
      <c r="AE14">
        <f t="shared" si="19"/>
        <v>0</v>
      </c>
      <c r="AF14">
        <f t="shared" si="20"/>
        <v>1</v>
      </c>
      <c r="AG14">
        <f t="shared" si="21"/>
        <v>1</v>
      </c>
      <c r="AH14">
        <f t="shared" si="22"/>
        <v>0</v>
      </c>
      <c r="AI14">
        <f t="shared" si="23"/>
        <v>0</v>
      </c>
      <c r="AJ14">
        <f t="shared" si="24"/>
        <v>0</v>
      </c>
      <c r="AK14">
        <f t="shared" si="25"/>
        <v>3</v>
      </c>
      <c r="AL14" t="s">
        <v>63</v>
      </c>
      <c r="AM14">
        <f>VLOOKUP($B14,Categories!$A$2:$O$48,2,0)</f>
        <v>0</v>
      </c>
      <c r="AN14">
        <f>VLOOKUP($B14,Categories!$A$2:$O$48,3,0)</f>
        <v>0</v>
      </c>
      <c r="AO14">
        <f>VLOOKUP($B14,Categories!$A$2:$O$48,4,0)</f>
        <v>0</v>
      </c>
      <c r="AP14">
        <f>VLOOKUP($B14,Categories!$A$2:$O$48,5,0)</f>
        <v>0</v>
      </c>
      <c r="AQ14">
        <f>VLOOKUP($B14,Categories!$A$2:$O$48,6,0)</f>
        <v>0</v>
      </c>
      <c r="AR14">
        <f>VLOOKUP($B14,Categories!$A$2:$O$48,7,0)</f>
        <v>0</v>
      </c>
      <c r="AS14">
        <f>VLOOKUP($B14,Categories!$A$2:$O$48,8,0)</f>
        <v>0</v>
      </c>
      <c r="AT14">
        <f>VLOOKUP($B14,Categories!$A$2:$O$48,9,0)</f>
        <v>0</v>
      </c>
      <c r="AU14">
        <f>VLOOKUP($B14,Categories!$A$2:$O$48,10,0)</f>
        <v>1</v>
      </c>
      <c r="AV14">
        <f>VLOOKUP($B14,Categories!$A$2:$O$48,11,0)</f>
        <v>0</v>
      </c>
      <c r="AW14">
        <f>VLOOKUP($B14,Categories!$A$2:$O$48,12,0)</f>
        <v>0</v>
      </c>
      <c r="AX14">
        <f>VLOOKUP($B14,Categories!$A$2:$O$48,13,0)</f>
        <v>0</v>
      </c>
      <c r="AY14">
        <f>VLOOKUP($B14,Categories!$A$2:$O$48,14,0)</f>
        <v>0</v>
      </c>
      <c r="AZ14">
        <f>VLOOKUP($B14,Categories!$A$2:$O$48,15,0)</f>
        <v>0</v>
      </c>
      <c r="BA14">
        <f>VLOOKUP($B14,Categories!$A$2:$Z$48,16,0)</f>
        <v>2.15</v>
      </c>
      <c r="BB14">
        <f t="shared" si="26"/>
        <v>0</v>
      </c>
    </row>
    <row r="15" spans="1:54" x14ac:dyDescent="0.25">
      <c r="A15" s="1">
        <v>43648</v>
      </c>
      <c r="B15" t="s">
        <v>45</v>
      </c>
      <c r="C15" t="s">
        <v>44</v>
      </c>
      <c r="D15">
        <v>1</v>
      </c>
      <c r="G15">
        <v>3</v>
      </c>
      <c r="H15">
        <v>2</v>
      </c>
      <c r="L15" t="str">
        <f t="shared" si="0"/>
        <v>JLT</v>
      </c>
      <c r="M15">
        <f t="shared" si="1"/>
        <v>1</v>
      </c>
      <c r="N15" t="str">
        <f t="shared" si="2"/>
        <v/>
      </c>
      <c r="O15" t="str">
        <f t="shared" si="3"/>
        <v/>
      </c>
      <c r="P15">
        <f t="shared" si="4"/>
        <v>0</v>
      </c>
      <c r="Q15">
        <f t="shared" si="5"/>
        <v>0</v>
      </c>
      <c r="R15" t="str">
        <f t="shared" si="6"/>
        <v/>
      </c>
      <c r="S15" t="str">
        <f t="shared" si="7"/>
        <v/>
      </c>
      <c r="T15" t="str">
        <f t="shared" si="8"/>
        <v/>
      </c>
      <c r="U15">
        <f t="shared" si="9"/>
        <v>0</v>
      </c>
      <c r="V15" t="str">
        <f t="shared" si="10"/>
        <v/>
      </c>
      <c r="W15" t="str">
        <f t="shared" si="11"/>
        <v/>
      </c>
      <c r="X15">
        <f t="shared" si="12"/>
        <v>1</v>
      </c>
      <c r="Y15">
        <f t="shared" si="13"/>
        <v>0</v>
      </c>
      <c r="Z15" t="str">
        <f t="shared" si="14"/>
        <v/>
      </c>
      <c r="AA15" t="str">
        <f t="shared" si="15"/>
        <v/>
      </c>
      <c r="AB15" t="str">
        <f t="shared" si="16"/>
        <v/>
      </c>
      <c r="AC15">
        <f t="shared" si="17"/>
        <v>1</v>
      </c>
      <c r="AD15">
        <f t="shared" si="18"/>
        <v>0</v>
      </c>
      <c r="AE15">
        <f t="shared" si="19"/>
        <v>0</v>
      </c>
      <c r="AF15">
        <f t="shared" si="20"/>
        <v>1</v>
      </c>
      <c r="AG15">
        <f t="shared" si="21"/>
        <v>1</v>
      </c>
      <c r="AH15">
        <f t="shared" si="22"/>
        <v>0</v>
      </c>
      <c r="AI15">
        <f t="shared" si="23"/>
        <v>0</v>
      </c>
      <c r="AJ15">
        <f t="shared" si="24"/>
        <v>0</v>
      </c>
      <c r="AK15">
        <f t="shared" si="25"/>
        <v>3</v>
      </c>
      <c r="AL15" t="s">
        <v>63</v>
      </c>
      <c r="AM15">
        <f>VLOOKUP($B15,Categories!$A$2:$O$48,2,0)</f>
        <v>0</v>
      </c>
      <c r="AN15">
        <f>VLOOKUP($B15,Categories!$A$2:$O$48,3,0)</f>
        <v>0</v>
      </c>
      <c r="AO15">
        <f>VLOOKUP($B15,Categories!$A$2:$O$48,4,0)</f>
        <v>0</v>
      </c>
      <c r="AP15">
        <f>VLOOKUP($B15,Categories!$A$2:$O$48,5,0)</f>
        <v>0</v>
      </c>
      <c r="AQ15">
        <f>VLOOKUP($B15,Categories!$A$2:$O$48,6,0)</f>
        <v>0</v>
      </c>
      <c r="AR15">
        <f>VLOOKUP($B15,Categories!$A$2:$O$48,7,0)</f>
        <v>0</v>
      </c>
      <c r="AS15">
        <f>VLOOKUP($B15,Categories!$A$2:$O$48,8,0)</f>
        <v>0</v>
      </c>
      <c r="AT15">
        <f>VLOOKUP($B15,Categories!$A$2:$O$48,9,0)</f>
        <v>0</v>
      </c>
      <c r="AU15">
        <f>VLOOKUP($B15,Categories!$A$2:$O$48,10,0)</f>
        <v>1</v>
      </c>
      <c r="AV15">
        <f>VLOOKUP($B15,Categories!$A$2:$O$48,11,0)</f>
        <v>0</v>
      </c>
      <c r="AW15">
        <f>VLOOKUP($B15,Categories!$A$2:$O$48,12,0)</f>
        <v>0</v>
      </c>
      <c r="AX15">
        <f>VLOOKUP($B15,Categories!$A$2:$O$48,13,0)</f>
        <v>0</v>
      </c>
      <c r="AY15">
        <f>VLOOKUP($B15,Categories!$A$2:$O$48,14,0)</f>
        <v>0</v>
      </c>
      <c r="AZ15">
        <f>VLOOKUP($B15,Categories!$A$2:$O$48,15,0)</f>
        <v>0</v>
      </c>
      <c r="BA15">
        <f>VLOOKUP($B15,Categories!$A$2:$Z$48,16,0)</f>
        <v>2.15</v>
      </c>
      <c r="BB15">
        <f t="shared" si="26"/>
        <v>0</v>
      </c>
    </row>
    <row r="16" spans="1:54" x14ac:dyDescent="0.25">
      <c r="A16" s="1">
        <v>43671</v>
      </c>
      <c r="B16" t="s">
        <v>43</v>
      </c>
      <c r="C16" t="s">
        <v>5</v>
      </c>
      <c r="D16">
        <v>1</v>
      </c>
      <c r="F16">
        <v>3</v>
      </c>
      <c r="G16">
        <v>2</v>
      </c>
      <c r="H16">
        <v>4</v>
      </c>
      <c r="L16" t="str">
        <f t="shared" si="0"/>
        <v>JELT</v>
      </c>
      <c r="M16">
        <f t="shared" si="1"/>
        <v>1</v>
      </c>
      <c r="N16" t="str">
        <f t="shared" si="2"/>
        <v/>
      </c>
      <c r="O16">
        <f t="shared" si="3"/>
        <v>0</v>
      </c>
      <c r="P16">
        <f t="shared" si="4"/>
        <v>0</v>
      </c>
      <c r="Q16">
        <f t="shared" si="5"/>
        <v>0</v>
      </c>
      <c r="R16" t="str">
        <f t="shared" si="6"/>
        <v/>
      </c>
      <c r="S16" t="str">
        <f t="shared" si="7"/>
        <v/>
      </c>
      <c r="T16" t="str">
        <f t="shared" si="8"/>
        <v/>
      </c>
      <c r="U16">
        <f t="shared" si="9"/>
        <v>0</v>
      </c>
      <c r="V16" t="str">
        <f t="shared" si="10"/>
        <v/>
      </c>
      <c r="W16">
        <f t="shared" si="11"/>
        <v>0</v>
      </c>
      <c r="X16">
        <f t="shared" si="12"/>
        <v>0</v>
      </c>
      <c r="Y16">
        <f t="shared" si="13"/>
        <v>1</v>
      </c>
      <c r="Z16" t="str">
        <f t="shared" si="14"/>
        <v/>
      </c>
      <c r="AA16" t="str">
        <f t="shared" si="15"/>
        <v/>
      </c>
      <c r="AB16" t="str">
        <f t="shared" si="16"/>
        <v/>
      </c>
      <c r="AC16">
        <f t="shared" si="17"/>
        <v>1</v>
      </c>
      <c r="AD16">
        <f t="shared" si="18"/>
        <v>0</v>
      </c>
      <c r="AE16">
        <f t="shared" si="19"/>
        <v>1</v>
      </c>
      <c r="AF16">
        <f t="shared" si="20"/>
        <v>1</v>
      </c>
      <c r="AG16">
        <f t="shared" si="21"/>
        <v>1</v>
      </c>
      <c r="AH16">
        <f t="shared" si="22"/>
        <v>0</v>
      </c>
      <c r="AI16">
        <f t="shared" si="23"/>
        <v>0</v>
      </c>
      <c r="AJ16">
        <f t="shared" si="24"/>
        <v>0</v>
      </c>
      <c r="AK16">
        <f t="shared" si="25"/>
        <v>4</v>
      </c>
      <c r="AL16" t="s">
        <v>63</v>
      </c>
      <c r="AM16">
        <f>VLOOKUP($B16,Categories!$A$2:$O$48,2,0)</f>
        <v>0</v>
      </c>
      <c r="AN16">
        <f>VLOOKUP($B16,Categories!$A$2:$O$48,3,0)</f>
        <v>0</v>
      </c>
      <c r="AO16">
        <f>VLOOKUP($B16,Categories!$A$2:$O$48,4,0)</f>
        <v>1</v>
      </c>
      <c r="AP16">
        <f>VLOOKUP($B16,Categories!$A$2:$O$48,5,0)</f>
        <v>0</v>
      </c>
      <c r="AQ16">
        <f>VLOOKUP($B16,Categories!$A$2:$O$48,6,0)</f>
        <v>1</v>
      </c>
      <c r="AR16">
        <f>VLOOKUP($B16,Categories!$A$2:$O$48,7,0)</f>
        <v>0</v>
      </c>
      <c r="AS16">
        <f>VLOOKUP($B16,Categories!$A$2:$O$48,8,0)</f>
        <v>1</v>
      </c>
      <c r="AT16">
        <f>VLOOKUP($B16,Categories!$A$2:$O$48,9,0)</f>
        <v>0</v>
      </c>
      <c r="AU16">
        <f>VLOOKUP($B16,Categories!$A$2:$O$48,10,0)</f>
        <v>0</v>
      </c>
      <c r="AV16">
        <f>VLOOKUP($B16,Categories!$A$2:$O$48,11,0)</f>
        <v>0</v>
      </c>
      <c r="AW16">
        <f>VLOOKUP($B16,Categories!$A$2:$O$48,12,0)</f>
        <v>0</v>
      </c>
      <c r="AX16">
        <f>VLOOKUP($B16,Categories!$A$2:$O$48,13,0)</f>
        <v>0</v>
      </c>
      <c r="AY16">
        <f>VLOOKUP($B16,Categories!$A$2:$O$48,14,0)</f>
        <v>0</v>
      </c>
      <c r="AZ16">
        <f>VLOOKUP($B16,Categories!$A$2:$O$48,15,0)</f>
        <v>0</v>
      </c>
      <c r="BA16">
        <f>VLOOKUP($B16,Categories!$A$2:$Z$48,16,0)</f>
        <v>3.4</v>
      </c>
      <c r="BB16">
        <f t="shared" si="26"/>
        <v>1</v>
      </c>
    </row>
    <row r="17" spans="1:54" x14ac:dyDescent="0.25">
      <c r="A17" s="1">
        <v>43671</v>
      </c>
      <c r="B17" t="s">
        <v>43</v>
      </c>
      <c r="C17" t="s">
        <v>5</v>
      </c>
      <c r="D17">
        <v>2</v>
      </c>
      <c r="F17">
        <v>3</v>
      </c>
      <c r="G17">
        <v>1</v>
      </c>
      <c r="H17">
        <v>4</v>
      </c>
      <c r="L17" t="str">
        <f t="shared" si="0"/>
        <v>JELT</v>
      </c>
      <c r="M17">
        <f t="shared" si="1"/>
        <v>0</v>
      </c>
      <c r="N17" t="str">
        <f t="shared" si="2"/>
        <v/>
      </c>
      <c r="O17">
        <f t="shared" si="3"/>
        <v>0</v>
      </c>
      <c r="P17">
        <f t="shared" si="4"/>
        <v>1</v>
      </c>
      <c r="Q17">
        <f t="shared" si="5"/>
        <v>0</v>
      </c>
      <c r="R17" t="str">
        <f t="shared" si="6"/>
        <v/>
      </c>
      <c r="S17" t="str">
        <f t="shared" si="7"/>
        <v/>
      </c>
      <c r="T17" t="str">
        <f t="shared" si="8"/>
        <v/>
      </c>
      <c r="U17">
        <f t="shared" si="9"/>
        <v>0</v>
      </c>
      <c r="V17" t="str">
        <f t="shared" si="10"/>
        <v/>
      </c>
      <c r="W17">
        <f t="shared" si="11"/>
        <v>0</v>
      </c>
      <c r="X17">
        <f t="shared" si="12"/>
        <v>0</v>
      </c>
      <c r="Y17">
        <f t="shared" si="13"/>
        <v>1</v>
      </c>
      <c r="Z17" t="str">
        <f t="shared" si="14"/>
        <v/>
      </c>
      <c r="AA17" t="str">
        <f t="shared" si="15"/>
        <v/>
      </c>
      <c r="AB17" t="str">
        <f t="shared" si="16"/>
        <v/>
      </c>
      <c r="AC17">
        <f t="shared" si="17"/>
        <v>1</v>
      </c>
      <c r="AD17">
        <f t="shared" si="18"/>
        <v>0</v>
      </c>
      <c r="AE17">
        <f t="shared" si="19"/>
        <v>1</v>
      </c>
      <c r="AF17">
        <f t="shared" si="20"/>
        <v>1</v>
      </c>
      <c r="AG17">
        <f t="shared" si="21"/>
        <v>1</v>
      </c>
      <c r="AH17">
        <f t="shared" si="22"/>
        <v>0</v>
      </c>
      <c r="AI17">
        <f t="shared" si="23"/>
        <v>0</v>
      </c>
      <c r="AJ17">
        <f t="shared" si="24"/>
        <v>0</v>
      </c>
      <c r="AK17">
        <f t="shared" si="25"/>
        <v>4</v>
      </c>
      <c r="AL17" t="s">
        <v>63</v>
      </c>
      <c r="AM17">
        <f>VLOOKUP($B17,Categories!$A$2:$O$48,2,0)</f>
        <v>0</v>
      </c>
      <c r="AN17">
        <f>VLOOKUP($B17,Categories!$A$2:$O$48,3,0)</f>
        <v>0</v>
      </c>
      <c r="AO17">
        <f>VLOOKUP($B17,Categories!$A$2:$O$48,4,0)</f>
        <v>1</v>
      </c>
      <c r="AP17">
        <f>VLOOKUP($B17,Categories!$A$2:$O$48,5,0)</f>
        <v>0</v>
      </c>
      <c r="AQ17">
        <f>VLOOKUP($B17,Categories!$A$2:$O$48,6,0)</f>
        <v>1</v>
      </c>
      <c r="AR17">
        <f>VLOOKUP($B17,Categories!$A$2:$O$48,7,0)</f>
        <v>0</v>
      </c>
      <c r="AS17">
        <f>VLOOKUP($B17,Categories!$A$2:$O$48,8,0)</f>
        <v>1</v>
      </c>
      <c r="AT17">
        <f>VLOOKUP($B17,Categories!$A$2:$O$48,9,0)</f>
        <v>0</v>
      </c>
      <c r="AU17">
        <f>VLOOKUP($B17,Categories!$A$2:$O$48,10,0)</f>
        <v>0</v>
      </c>
      <c r="AV17">
        <f>VLOOKUP($B17,Categories!$A$2:$O$48,11,0)</f>
        <v>0</v>
      </c>
      <c r="AW17">
        <f>VLOOKUP($B17,Categories!$A$2:$O$48,12,0)</f>
        <v>0</v>
      </c>
      <c r="AX17">
        <f>VLOOKUP($B17,Categories!$A$2:$O$48,13,0)</f>
        <v>0</v>
      </c>
      <c r="AY17">
        <f>VLOOKUP($B17,Categories!$A$2:$O$48,14,0)</f>
        <v>0</v>
      </c>
      <c r="AZ17">
        <f>VLOOKUP($B17,Categories!$A$2:$O$48,15,0)</f>
        <v>0</v>
      </c>
      <c r="BA17">
        <f>VLOOKUP($B17,Categories!$A$2:$Z$48,16,0)</f>
        <v>3.4</v>
      </c>
      <c r="BB17">
        <f t="shared" si="26"/>
        <v>0</v>
      </c>
    </row>
    <row r="18" spans="1:54" x14ac:dyDescent="0.25">
      <c r="A18" s="1">
        <v>43671</v>
      </c>
      <c r="B18" t="s">
        <v>43</v>
      </c>
      <c r="C18" t="s">
        <v>5</v>
      </c>
      <c r="D18">
        <v>2</v>
      </c>
      <c r="F18">
        <v>4</v>
      </c>
      <c r="G18">
        <v>1</v>
      </c>
      <c r="H18">
        <v>3</v>
      </c>
      <c r="L18" t="str">
        <f t="shared" si="0"/>
        <v>JELT</v>
      </c>
      <c r="M18">
        <f t="shared" si="1"/>
        <v>0</v>
      </c>
      <c r="N18" t="str">
        <f t="shared" si="2"/>
        <v/>
      </c>
      <c r="O18">
        <f t="shared" si="3"/>
        <v>0</v>
      </c>
      <c r="P18">
        <f t="shared" si="4"/>
        <v>1</v>
      </c>
      <c r="Q18">
        <f t="shared" si="5"/>
        <v>0</v>
      </c>
      <c r="R18" t="str">
        <f t="shared" si="6"/>
        <v/>
      </c>
      <c r="S18" t="str">
        <f t="shared" si="7"/>
        <v/>
      </c>
      <c r="T18" t="str">
        <f t="shared" si="8"/>
        <v/>
      </c>
      <c r="U18">
        <f t="shared" si="9"/>
        <v>0</v>
      </c>
      <c r="V18" t="str">
        <f t="shared" si="10"/>
        <v/>
      </c>
      <c r="W18">
        <f t="shared" si="11"/>
        <v>1</v>
      </c>
      <c r="X18">
        <f t="shared" si="12"/>
        <v>0</v>
      </c>
      <c r="Y18">
        <f t="shared" si="13"/>
        <v>0</v>
      </c>
      <c r="Z18" t="str">
        <f t="shared" si="14"/>
        <v/>
      </c>
      <c r="AA18" t="str">
        <f t="shared" si="15"/>
        <v/>
      </c>
      <c r="AB18" t="str">
        <f t="shared" si="16"/>
        <v/>
      </c>
      <c r="AC18">
        <f t="shared" si="17"/>
        <v>1</v>
      </c>
      <c r="AD18">
        <f t="shared" si="18"/>
        <v>0</v>
      </c>
      <c r="AE18">
        <f t="shared" si="19"/>
        <v>1</v>
      </c>
      <c r="AF18">
        <f t="shared" si="20"/>
        <v>1</v>
      </c>
      <c r="AG18">
        <f t="shared" si="21"/>
        <v>1</v>
      </c>
      <c r="AH18">
        <f t="shared" si="22"/>
        <v>0</v>
      </c>
      <c r="AI18">
        <f t="shared" si="23"/>
        <v>0</v>
      </c>
      <c r="AJ18">
        <f t="shared" si="24"/>
        <v>0</v>
      </c>
      <c r="AK18">
        <f t="shared" si="25"/>
        <v>4</v>
      </c>
      <c r="AL18" t="s">
        <v>63</v>
      </c>
      <c r="AM18">
        <f>VLOOKUP($B18,Categories!$A$2:$O$48,2,0)</f>
        <v>0</v>
      </c>
      <c r="AN18">
        <f>VLOOKUP($B18,Categories!$A$2:$O$48,3,0)</f>
        <v>0</v>
      </c>
      <c r="AO18">
        <f>VLOOKUP($B18,Categories!$A$2:$O$48,4,0)</f>
        <v>1</v>
      </c>
      <c r="AP18">
        <f>VLOOKUP($B18,Categories!$A$2:$O$48,5,0)</f>
        <v>0</v>
      </c>
      <c r="AQ18">
        <f>VLOOKUP($B18,Categories!$A$2:$O$48,6,0)</f>
        <v>1</v>
      </c>
      <c r="AR18">
        <f>VLOOKUP($B18,Categories!$A$2:$O$48,7,0)</f>
        <v>0</v>
      </c>
      <c r="AS18">
        <f>VLOOKUP($B18,Categories!$A$2:$O$48,8,0)</f>
        <v>1</v>
      </c>
      <c r="AT18">
        <f>VLOOKUP($B18,Categories!$A$2:$O$48,9,0)</f>
        <v>0</v>
      </c>
      <c r="AU18">
        <f>VLOOKUP($B18,Categories!$A$2:$O$48,10,0)</f>
        <v>0</v>
      </c>
      <c r="AV18">
        <f>VLOOKUP($B18,Categories!$A$2:$O$48,11,0)</f>
        <v>0</v>
      </c>
      <c r="AW18">
        <f>VLOOKUP($B18,Categories!$A$2:$O$48,12,0)</f>
        <v>0</v>
      </c>
      <c r="AX18">
        <f>VLOOKUP($B18,Categories!$A$2:$O$48,13,0)</f>
        <v>0</v>
      </c>
      <c r="AY18">
        <f>VLOOKUP($B18,Categories!$A$2:$O$48,14,0)</f>
        <v>0</v>
      </c>
      <c r="AZ18">
        <f>VLOOKUP($B18,Categories!$A$2:$O$48,15,0)</f>
        <v>0</v>
      </c>
      <c r="BA18">
        <f>VLOOKUP($B18,Categories!$A$2:$Z$48,16,0)</f>
        <v>3.4</v>
      </c>
      <c r="BB18">
        <f t="shared" si="26"/>
        <v>0</v>
      </c>
    </row>
    <row r="19" spans="1:54" x14ac:dyDescent="0.25">
      <c r="A19" s="1">
        <v>43671</v>
      </c>
      <c r="B19" t="s">
        <v>43</v>
      </c>
      <c r="C19" t="s">
        <v>5</v>
      </c>
      <c r="D19">
        <v>1</v>
      </c>
      <c r="F19">
        <v>2</v>
      </c>
      <c r="G19">
        <v>4</v>
      </c>
      <c r="H19">
        <v>3</v>
      </c>
      <c r="L19" t="str">
        <f t="shared" si="0"/>
        <v>JELT</v>
      </c>
      <c r="M19">
        <f t="shared" si="1"/>
        <v>1</v>
      </c>
      <c r="N19" t="str">
        <f t="shared" si="2"/>
        <v/>
      </c>
      <c r="O19">
        <f t="shared" si="3"/>
        <v>0</v>
      </c>
      <c r="P19">
        <f t="shared" si="4"/>
        <v>0</v>
      </c>
      <c r="Q19">
        <f t="shared" si="5"/>
        <v>0</v>
      </c>
      <c r="R19" t="str">
        <f t="shared" si="6"/>
        <v/>
      </c>
      <c r="S19" t="str">
        <f t="shared" si="7"/>
        <v/>
      </c>
      <c r="T19" t="str">
        <f t="shared" si="8"/>
        <v/>
      </c>
      <c r="U19">
        <f t="shared" si="9"/>
        <v>0</v>
      </c>
      <c r="V19" t="str">
        <f t="shared" si="10"/>
        <v/>
      </c>
      <c r="W19">
        <f t="shared" si="11"/>
        <v>0</v>
      </c>
      <c r="X19">
        <f t="shared" si="12"/>
        <v>1</v>
      </c>
      <c r="Y19">
        <f t="shared" si="13"/>
        <v>0</v>
      </c>
      <c r="Z19" t="str">
        <f t="shared" si="14"/>
        <v/>
      </c>
      <c r="AA19" t="str">
        <f t="shared" si="15"/>
        <v/>
      </c>
      <c r="AB19" t="str">
        <f t="shared" si="16"/>
        <v/>
      </c>
      <c r="AC19">
        <f t="shared" si="17"/>
        <v>1</v>
      </c>
      <c r="AD19">
        <f t="shared" si="18"/>
        <v>0</v>
      </c>
      <c r="AE19">
        <f t="shared" si="19"/>
        <v>1</v>
      </c>
      <c r="AF19">
        <f t="shared" si="20"/>
        <v>1</v>
      </c>
      <c r="AG19">
        <f t="shared" si="21"/>
        <v>1</v>
      </c>
      <c r="AH19">
        <f t="shared" si="22"/>
        <v>0</v>
      </c>
      <c r="AI19">
        <f t="shared" si="23"/>
        <v>0</v>
      </c>
      <c r="AJ19">
        <f t="shared" si="24"/>
        <v>0</v>
      </c>
      <c r="AK19">
        <f t="shared" si="25"/>
        <v>4</v>
      </c>
      <c r="AL19" t="s">
        <v>63</v>
      </c>
      <c r="AM19">
        <f>VLOOKUP($B19,Categories!$A$2:$O$48,2,0)</f>
        <v>0</v>
      </c>
      <c r="AN19">
        <f>VLOOKUP($B19,Categories!$A$2:$O$48,3,0)</f>
        <v>0</v>
      </c>
      <c r="AO19">
        <f>VLOOKUP($B19,Categories!$A$2:$O$48,4,0)</f>
        <v>1</v>
      </c>
      <c r="AP19">
        <f>VLOOKUP($B19,Categories!$A$2:$O$48,5,0)</f>
        <v>0</v>
      </c>
      <c r="AQ19">
        <f>VLOOKUP($B19,Categories!$A$2:$O$48,6,0)</f>
        <v>1</v>
      </c>
      <c r="AR19">
        <f>VLOOKUP($B19,Categories!$A$2:$O$48,7,0)</f>
        <v>0</v>
      </c>
      <c r="AS19">
        <f>VLOOKUP($B19,Categories!$A$2:$O$48,8,0)</f>
        <v>1</v>
      </c>
      <c r="AT19">
        <f>VLOOKUP($B19,Categories!$A$2:$O$48,9,0)</f>
        <v>0</v>
      </c>
      <c r="AU19">
        <f>VLOOKUP($B19,Categories!$A$2:$O$48,10,0)</f>
        <v>0</v>
      </c>
      <c r="AV19">
        <f>VLOOKUP($B19,Categories!$A$2:$O$48,11,0)</f>
        <v>0</v>
      </c>
      <c r="AW19">
        <f>VLOOKUP($B19,Categories!$A$2:$O$48,12,0)</f>
        <v>0</v>
      </c>
      <c r="AX19">
        <f>VLOOKUP($B19,Categories!$A$2:$O$48,13,0)</f>
        <v>0</v>
      </c>
      <c r="AY19">
        <f>VLOOKUP($B19,Categories!$A$2:$O$48,14,0)</f>
        <v>0</v>
      </c>
      <c r="AZ19">
        <f>VLOOKUP($B19,Categories!$A$2:$O$48,15,0)</f>
        <v>0</v>
      </c>
      <c r="BA19">
        <f>VLOOKUP($B19,Categories!$A$2:$Z$48,16,0)</f>
        <v>3.4</v>
      </c>
      <c r="BB19">
        <f t="shared" si="26"/>
        <v>0</v>
      </c>
    </row>
    <row r="20" spans="1:54" x14ac:dyDescent="0.25">
      <c r="A20" s="1">
        <v>43684</v>
      </c>
      <c r="B20" t="s">
        <v>46</v>
      </c>
      <c r="C20" t="s">
        <v>5</v>
      </c>
      <c r="D20">
        <v>1</v>
      </c>
      <c r="G20">
        <v>2</v>
      </c>
      <c r="H20">
        <v>3</v>
      </c>
      <c r="L20" t="str">
        <f t="shared" si="0"/>
        <v>JLT</v>
      </c>
      <c r="M20">
        <f t="shared" si="1"/>
        <v>1</v>
      </c>
      <c r="N20" t="str">
        <f t="shared" si="2"/>
        <v/>
      </c>
      <c r="O20" t="str">
        <f t="shared" si="3"/>
        <v/>
      </c>
      <c r="P20">
        <f t="shared" si="4"/>
        <v>0</v>
      </c>
      <c r="Q20">
        <f t="shared" si="5"/>
        <v>0</v>
      </c>
      <c r="R20" t="str">
        <f t="shared" si="6"/>
        <v/>
      </c>
      <c r="S20" t="str">
        <f t="shared" si="7"/>
        <v/>
      </c>
      <c r="T20" t="str">
        <f t="shared" si="8"/>
        <v/>
      </c>
      <c r="U20">
        <f t="shared" si="9"/>
        <v>0</v>
      </c>
      <c r="V20" t="str">
        <f t="shared" si="10"/>
        <v/>
      </c>
      <c r="W20" t="str">
        <f t="shared" si="11"/>
        <v/>
      </c>
      <c r="X20">
        <f t="shared" si="12"/>
        <v>0</v>
      </c>
      <c r="Y20">
        <f t="shared" si="13"/>
        <v>1</v>
      </c>
      <c r="Z20" t="str">
        <f t="shared" si="14"/>
        <v/>
      </c>
      <c r="AA20" t="str">
        <f t="shared" si="15"/>
        <v/>
      </c>
      <c r="AB20" t="str">
        <f t="shared" si="16"/>
        <v/>
      </c>
      <c r="AC20">
        <f t="shared" si="17"/>
        <v>1</v>
      </c>
      <c r="AD20">
        <f t="shared" si="18"/>
        <v>0</v>
      </c>
      <c r="AE20">
        <f t="shared" si="19"/>
        <v>0</v>
      </c>
      <c r="AF20">
        <f t="shared" si="20"/>
        <v>1</v>
      </c>
      <c r="AG20">
        <f t="shared" si="21"/>
        <v>1</v>
      </c>
      <c r="AH20">
        <f t="shared" si="22"/>
        <v>0</v>
      </c>
      <c r="AI20">
        <f t="shared" si="23"/>
        <v>0</v>
      </c>
      <c r="AJ20">
        <f t="shared" si="24"/>
        <v>0</v>
      </c>
      <c r="AK20">
        <f t="shared" si="25"/>
        <v>3</v>
      </c>
      <c r="AL20" t="s">
        <v>63</v>
      </c>
      <c r="AM20">
        <f>VLOOKUP($B20,Categories!$A$2:$O$48,2,0)</f>
        <v>0</v>
      </c>
      <c r="AN20">
        <f>VLOOKUP($B20,Categories!$A$2:$O$48,3,0)</f>
        <v>0</v>
      </c>
      <c r="AO20">
        <f>VLOOKUP($B20,Categories!$A$2:$O$48,4,0)</f>
        <v>0</v>
      </c>
      <c r="AP20">
        <f>VLOOKUP($B20,Categories!$A$2:$O$48,5,0)</f>
        <v>0</v>
      </c>
      <c r="AQ20">
        <f>VLOOKUP($B20,Categories!$A$2:$O$48,6,0)</f>
        <v>0</v>
      </c>
      <c r="AR20">
        <f>VLOOKUP($B20,Categories!$A$2:$O$48,7,0)</f>
        <v>1</v>
      </c>
      <c r="AS20">
        <f>VLOOKUP($B20,Categories!$A$2:$O$48,8,0)</f>
        <v>1</v>
      </c>
      <c r="AT20">
        <f>VLOOKUP($B20,Categories!$A$2:$O$48,9,0)</f>
        <v>0</v>
      </c>
      <c r="AU20">
        <f>VLOOKUP($B20,Categories!$A$2:$O$48,10,0)</f>
        <v>0</v>
      </c>
      <c r="AV20">
        <f>VLOOKUP($B20,Categories!$A$2:$O$48,11,0)</f>
        <v>0</v>
      </c>
      <c r="AW20">
        <f>VLOOKUP($B20,Categories!$A$2:$O$48,12,0)</f>
        <v>0</v>
      </c>
      <c r="AX20">
        <f>VLOOKUP($B20,Categories!$A$2:$O$48,13,0)</f>
        <v>0</v>
      </c>
      <c r="AY20">
        <f>VLOOKUP($B20,Categories!$A$2:$O$48,14,0)</f>
        <v>0</v>
      </c>
      <c r="AZ20">
        <f>VLOOKUP($B20,Categories!$A$2:$O$48,15,0)</f>
        <v>0</v>
      </c>
      <c r="BA20">
        <f>VLOOKUP($B20,Categories!$A$2:$Z$48,16,0)</f>
        <v>4.4000000000000004</v>
      </c>
      <c r="BB20">
        <f t="shared" si="26"/>
        <v>1</v>
      </c>
    </row>
    <row r="21" spans="1:54" x14ac:dyDescent="0.25">
      <c r="A21" s="1">
        <v>43690</v>
      </c>
      <c r="B21" t="s">
        <v>216</v>
      </c>
      <c r="C21" t="s">
        <v>38</v>
      </c>
      <c r="F21">
        <v>3</v>
      </c>
      <c r="G21">
        <v>1</v>
      </c>
      <c r="H21">
        <v>2</v>
      </c>
      <c r="L21" t="str">
        <f t="shared" si="0"/>
        <v>ELT</v>
      </c>
      <c r="M21" t="str">
        <f t="shared" si="1"/>
        <v/>
      </c>
      <c r="N21" t="str">
        <f t="shared" si="2"/>
        <v/>
      </c>
      <c r="O21">
        <f t="shared" si="3"/>
        <v>0</v>
      </c>
      <c r="P21">
        <f t="shared" si="4"/>
        <v>1</v>
      </c>
      <c r="Q21">
        <f t="shared" si="5"/>
        <v>0</v>
      </c>
      <c r="R21" t="str">
        <f t="shared" si="6"/>
        <v/>
      </c>
      <c r="S21" t="str">
        <f t="shared" si="7"/>
        <v/>
      </c>
      <c r="T21" t="str">
        <f t="shared" si="8"/>
        <v/>
      </c>
      <c r="U21" t="str">
        <f t="shared" si="9"/>
        <v/>
      </c>
      <c r="V21" t="str">
        <f t="shared" si="10"/>
        <v/>
      </c>
      <c r="W21">
        <f t="shared" si="11"/>
        <v>1</v>
      </c>
      <c r="X21">
        <f t="shared" si="12"/>
        <v>0</v>
      </c>
      <c r="Y21">
        <f t="shared" si="13"/>
        <v>0</v>
      </c>
      <c r="Z21" t="str">
        <f t="shared" si="14"/>
        <v/>
      </c>
      <c r="AA21" t="str">
        <f t="shared" si="15"/>
        <v/>
      </c>
      <c r="AB21" t="str">
        <f t="shared" si="16"/>
        <v/>
      </c>
      <c r="AC21">
        <f t="shared" si="17"/>
        <v>0</v>
      </c>
      <c r="AD21">
        <f t="shared" si="18"/>
        <v>0</v>
      </c>
      <c r="AE21">
        <f t="shared" si="19"/>
        <v>1</v>
      </c>
      <c r="AF21">
        <f t="shared" si="20"/>
        <v>1</v>
      </c>
      <c r="AG21">
        <f t="shared" si="21"/>
        <v>1</v>
      </c>
      <c r="AH21">
        <f t="shared" si="22"/>
        <v>0</v>
      </c>
      <c r="AI21">
        <f t="shared" si="23"/>
        <v>0</v>
      </c>
      <c r="AJ21">
        <f t="shared" si="24"/>
        <v>0</v>
      </c>
      <c r="AK21">
        <f t="shared" si="25"/>
        <v>3</v>
      </c>
      <c r="AL21" t="s">
        <v>63</v>
      </c>
      <c r="AM21">
        <f>VLOOKUP($B21,Categories!$A$2:$O$48,2,0)</f>
        <v>0</v>
      </c>
      <c r="AN21">
        <f>VLOOKUP($B21,Categories!$A$2:$O$48,3,0)</f>
        <v>0</v>
      </c>
      <c r="AO21">
        <f>VLOOKUP($B21,Categories!$A$2:$O$48,4,0)</f>
        <v>0</v>
      </c>
      <c r="AP21">
        <f>VLOOKUP($B21,Categories!$A$2:$O$48,5,0)</f>
        <v>0</v>
      </c>
      <c r="AQ21">
        <f>VLOOKUP($B21,Categories!$A$2:$O$48,6,0)</f>
        <v>0</v>
      </c>
      <c r="AR21">
        <f>VLOOKUP($B21,Categories!$A$2:$O$48,7,0)</f>
        <v>1</v>
      </c>
      <c r="AS21">
        <f>VLOOKUP($B21,Categories!$A$2:$O$48,8,0)</f>
        <v>0</v>
      </c>
      <c r="AT21">
        <f>VLOOKUP($B21,Categories!$A$2:$O$48,9,0)</f>
        <v>0</v>
      </c>
      <c r="AU21">
        <f>VLOOKUP($B21,Categories!$A$2:$O$48,10,0)</f>
        <v>0</v>
      </c>
      <c r="AV21">
        <f>VLOOKUP($B21,Categories!$A$2:$O$48,11,0)</f>
        <v>0</v>
      </c>
      <c r="AW21">
        <f>VLOOKUP($B21,Categories!$A$2:$O$48,12,0)</f>
        <v>0</v>
      </c>
      <c r="AX21">
        <f>VLOOKUP($B21,Categories!$A$2:$O$48,13,0)</f>
        <v>0</v>
      </c>
      <c r="AY21">
        <f>VLOOKUP($B21,Categories!$A$2:$O$48,14,0)</f>
        <v>0</v>
      </c>
      <c r="AZ21">
        <f>VLOOKUP($B21,Categories!$A$2:$O$48,15,0)</f>
        <v>0</v>
      </c>
      <c r="BA21">
        <f>VLOOKUP($B21,Categories!$A$2:$Z$48,16,0)</f>
        <v>1.94</v>
      </c>
      <c r="BB21">
        <f t="shared" si="26"/>
        <v>1</v>
      </c>
    </row>
    <row r="22" spans="1:54" x14ac:dyDescent="0.25">
      <c r="A22" s="1">
        <v>43690</v>
      </c>
      <c r="B22" t="s">
        <v>43</v>
      </c>
      <c r="C22" t="s">
        <v>38</v>
      </c>
      <c r="D22">
        <v>2</v>
      </c>
      <c r="F22">
        <v>1</v>
      </c>
      <c r="G22">
        <v>3</v>
      </c>
      <c r="H22">
        <v>4</v>
      </c>
      <c r="L22" t="str">
        <f t="shared" si="0"/>
        <v>JELT</v>
      </c>
      <c r="M22">
        <f t="shared" si="1"/>
        <v>0</v>
      </c>
      <c r="N22" t="str">
        <f t="shared" si="2"/>
        <v/>
      </c>
      <c r="O22">
        <f t="shared" si="3"/>
        <v>1</v>
      </c>
      <c r="P22">
        <f t="shared" si="4"/>
        <v>0</v>
      </c>
      <c r="Q22">
        <f t="shared" si="5"/>
        <v>0</v>
      </c>
      <c r="R22" t="str">
        <f t="shared" si="6"/>
        <v/>
      </c>
      <c r="S22" t="str">
        <f t="shared" si="7"/>
        <v/>
      </c>
      <c r="T22" t="str">
        <f t="shared" si="8"/>
        <v/>
      </c>
      <c r="U22">
        <f t="shared" si="9"/>
        <v>0</v>
      </c>
      <c r="V22" t="str">
        <f t="shared" si="10"/>
        <v/>
      </c>
      <c r="W22">
        <f t="shared" si="11"/>
        <v>0</v>
      </c>
      <c r="X22">
        <f t="shared" si="12"/>
        <v>0</v>
      </c>
      <c r="Y22">
        <f t="shared" si="13"/>
        <v>1</v>
      </c>
      <c r="Z22" t="str">
        <f t="shared" si="14"/>
        <v/>
      </c>
      <c r="AA22" t="str">
        <f t="shared" si="15"/>
        <v/>
      </c>
      <c r="AB22" t="str">
        <f t="shared" si="16"/>
        <v/>
      </c>
      <c r="AC22">
        <f t="shared" si="17"/>
        <v>1</v>
      </c>
      <c r="AD22">
        <f t="shared" si="18"/>
        <v>0</v>
      </c>
      <c r="AE22">
        <f t="shared" si="19"/>
        <v>1</v>
      </c>
      <c r="AF22">
        <f t="shared" si="20"/>
        <v>1</v>
      </c>
      <c r="AG22">
        <f t="shared" si="21"/>
        <v>1</v>
      </c>
      <c r="AH22">
        <f t="shared" si="22"/>
        <v>0</v>
      </c>
      <c r="AI22">
        <f t="shared" si="23"/>
        <v>0</v>
      </c>
      <c r="AJ22">
        <f t="shared" si="24"/>
        <v>0</v>
      </c>
      <c r="AK22">
        <f t="shared" si="25"/>
        <v>4</v>
      </c>
      <c r="AL22" t="s">
        <v>63</v>
      </c>
      <c r="AM22">
        <f>VLOOKUP($B22,Categories!$A$2:$O$48,2,0)</f>
        <v>0</v>
      </c>
      <c r="AN22">
        <f>VLOOKUP($B22,Categories!$A$2:$O$48,3,0)</f>
        <v>0</v>
      </c>
      <c r="AO22">
        <f>VLOOKUP($B22,Categories!$A$2:$O$48,4,0)</f>
        <v>1</v>
      </c>
      <c r="AP22">
        <f>VLOOKUP($B22,Categories!$A$2:$O$48,5,0)</f>
        <v>0</v>
      </c>
      <c r="AQ22">
        <f>VLOOKUP($B22,Categories!$A$2:$O$48,6,0)</f>
        <v>1</v>
      </c>
      <c r="AR22">
        <f>VLOOKUP($B22,Categories!$A$2:$O$48,7,0)</f>
        <v>0</v>
      </c>
      <c r="AS22">
        <f>VLOOKUP($B22,Categories!$A$2:$O$48,8,0)</f>
        <v>1</v>
      </c>
      <c r="AT22">
        <f>VLOOKUP($B22,Categories!$A$2:$O$48,9,0)</f>
        <v>0</v>
      </c>
      <c r="AU22">
        <f>VLOOKUP($B22,Categories!$A$2:$O$48,10,0)</f>
        <v>0</v>
      </c>
      <c r="AV22">
        <f>VLOOKUP($B22,Categories!$A$2:$O$48,11,0)</f>
        <v>0</v>
      </c>
      <c r="AW22">
        <f>VLOOKUP($B22,Categories!$A$2:$O$48,12,0)</f>
        <v>0</v>
      </c>
      <c r="AX22">
        <f>VLOOKUP($B22,Categories!$A$2:$O$48,13,0)</f>
        <v>0</v>
      </c>
      <c r="AY22">
        <f>VLOOKUP($B22,Categories!$A$2:$O$48,14,0)</f>
        <v>0</v>
      </c>
      <c r="AZ22">
        <f>VLOOKUP($B22,Categories!$A$2:$O$48,15,0)</f>
        <v>0</v>
      </c>
      <c r="BA22">
        <f>VLOOKUP($B22,Categories!$A$2:$Z$48,16,0)</f>
        <v>3.4</v>
      </c>
      <c r="BB22">
        <f t="shared" si="26"/>
        <v>0</v>
      </c>
    </row>
    <row r="23" spans="1:54" x14ac:dyDescent="0.25">
      <c r="A23" s="1">
        <v>43690</v>
      </c>
      <c r="B23" t="s">
        <v>43</v>
      </c>
      <c r="C23" t="s">
        <v>38</v>
      </c>
      <c r="D23">
        <v>1</v>
      </c>
      <c r="F23">
        <v>2</v>
      </c>
      <c r="G23">
        <v>3</v>
      </c>
      <c r="H23">
        <v>4</v>
      </c>
      <c r="L23" t="str">
        <f t="shared" si="0"/>
        <v>JELT</v>
      </c>
      <c r="M23">
        <f t="shared" si="1"/>
        <v>1</v>
      </c>
      <c r="N23" t="str">
        <f t="shared" si="2"/>
        <v/>
      </c>
      <c r="O23">
        <f t="shared" si="3"/>
        <v>0</v>
      </c>
      <c r="P23">
        <f t="shared" si="4"/>
        <v>0</v>
      </c>
      <c r="Q23">
        <f t="shared" si="5"/>
        <v>0</v>
      </c>
      <c r="R23" t="str">
        <f t="shared" si="6"/>
        <v/>
      </c>
      <c r="S23" t="str">
        <f t="shared" si="7"/>
        <v/>
      </c>
      <c r="T23" t="str">
        <f t="shared" si="8"/>
        <v/>
      </c>
      <c r="U23">
        <f t="shared" si="9"/>
        <v>0</v>
      </c>
      <c r="V23" t="str">
        <f t="shared" si="10"/>
        <v/>
      </c>
      <c r="W23">
        <f t="shared" si="11"/>
        <v>0</v>
      </c>
      <c r="X23">
        <f t="shared" si="12"/>
        <v>0</v>
      </c>
      <c r="Y23">
        <f t="shared" si="13"/>
        <v>1</v>
      </c>
      <c r="Z23" t="str">
        <f t="shared" si="14"/>
        <v/>
      </c>
      <c r="AA23" t="str">
        <f t="shared" si="15"/>
        <v/>
      </c>
      <c r="AB23" t="str">
        <f t="shared" si="16"/>
        <v/>
      </c>
      <c r="AC23">
        <f t="shared" si="17"/>
        <v>1</v>
      </c>
      <c r="AD23">
        <f t="shared" si="18"/>
        <v>0</v>
      </c>
      <c r="AE23">
        <f t="shared" si="19"/>
        <v>1</v>
      </c>
      <c r="AF23">
        <f t="shared" si="20"/>
        <v>1</v>
      </c>
      <c r="AG23">
        <f t="shared" si="21"/>
        <v>1</v>
      </c>
      <c r="AH23">
        <f t="shared" si="22"/>
        <v>0</v>
      </c>
      <c r="AI23">
        <f t="shared" si="23"/>
        <v>0</v>
      </c>
      <c r="AJ23">
        <f t="shared" si="24"/>
        <v>0</v>
      </c>
      <c r="AK23">
        <f t="shared" si="25"/>
        <v>4</v>
      </c>
      <c r="AL23" t="s">
        <v>63</v>
      </c>
      <c r="AM23">
        <f>VLOOKUP($B23,Categories!$A$2:$O$48,2,0)</f>
        <v>0</v>
      </c>
      <c r="AN23">
        <f>VLOOKUP($B23,Categories!$A$2:$O$48,3,0)</f>
        <v>0</v>
      </c>
      <c r="AO23">
        <f>VLOOKUP($B23,Categories!$A$2:$O$48,4,0)</f>
        <v>1</v>
      </c>
      <c r="AP23">
        <f>VLOOKUP($B23,Categories!$A$2:$O$48,5,0)</f>
        <v>0</v>
      </c>
      <c r="AQ23">
        <f>VLOOKUP($B23,Categories!$A$2:$O$48,6,0)</f>
        <v>1</v>
      </c>
      <c r="AR23">
        <f>VLOOKUP($B23,Categories!$A$2:$O$48,7,0)</f>
        <v>0</v>
      </c>
      <c r="AS23">
        <f>VLOOKUP($B23,Categories!$A$2:$O$48,8,0)</f>
        <v>1</v>
      </c>
      <c r="AT23">
        <f>VLOOKUP($B23,Categories!$A$2:$O$48,9,0)</f>
        <v>0</v>
      </c>
      <c r="AU23">
        <f>VLOOKUP($B23,Categories!$A$2:$O$48,10,0)</f>
        <v>0</v>
      </c>
      <c r="AV23">
        <f>VLOOKUP($B23,Categories!$A$2:$O$48,11,0)</f>
        <v>0</v>
      </c>
      <c r="AW23">
        <f>VLOOKUP($B23,Categories!$A$2:$O$48,12,0)</f>
        <v>0</v>
      </c>
      <c r="AX23">
        <f>VLOOKUP($B23,Categories!$A$2:$O$48,13,0)</f>
        <v>0</v>
      </c>
      <c r="AY23">
        <f>VLOOKUP($B23,Categories!$A$2:$O$48,14,0)</f>
        <v>0</v>
      </c>
      <c r="AZ23">
        <f>VLOOKUP($B23,Categories!$A$2:$O$48,15,0)</f>
        <v>0</v>
      </c>
      <c r="BA23">
        <f>VLOOKUP($B23,Categories!$A$2:$Z$48,16,0)</f>
        <v>3.4</v>
      </c>
      <c r="BB23">
        <f t="shared" si="26"/>
        <v>0</v>
      </c>
    </row>
    <row r="24" spans="1:54" x14ac:dyDescent="0.25">
      <c r="A24" s="1">
        <v>43690</v>
      </c>
      <c r="B24" t="s">
        <v>43</v>
      </c>
      <c r="C24" t="s">
        <v>38</v>
      </c>
      <c r="D24">
        <v>4</v>
      </c>
      <c r="F24">
        <v>3</v>
      </c>
      <c r="G24">
        <v>2</v>
      </c>
      <c r="H24">
        <v>1</v>
      </c>
      <c r="L24" t="str">
        <f t="shared" si="0"/>
        <v>JELT</v>
      </c>
      <c r="M24">
        <f t="shared" si="1"/>
        <v>0</v>
      </c>
      <c r="N24" t="str">
        <f t="shared" si="2"/>
        <v/>
      </c>
      <c r="O24">
        <f t="shared" si="3"/>
        <v>0</v>
      </c>
      <c r="P24">
        <f t="shared" si="4"/>
        <v>0</v>
      </c>
      <c r="Q24">
        <f t="shared" si="5"/>
        <v>1</v>
      </c>
      <c r="R24" t="str">
        <f t="shared" si="6"/>
        <v/>
      </c>
      <c r="S24" t="str">
        <f t="shared" si="7"/>
        <v/>
      </c>
      <c r="T24" t="str">
        <f t="shared" si="8"/>
        <v/>
      </c>
      <c r="U24">
        <f t="shared" si="9"/>
        <v>1</v>
      </c>
      <c r="V24" t="str">
        <f t="shared" si="10"/>
        <v/>
      </c>
      <c r="W24">
        <f t="shared" si="11"/>
        <v>0</v>
      </c>
      <c r="X24">
        <f t="shared" si="12"/>
        <v>0</v>
      </c>
      <c r="Y24">
        <f t="shared" si="13"/>
        <v>0</v>
      </c>
      <c r="Z24" t="str">
        <f t="shared" si="14"/>
        <v/>
      </c>
      <c r="AA24" t="str">
        <f t="shared" si="15"/>
        <v/>
      </c>
      <c r="AB24" t="str">
        <f t="shared" si="16"/>
        <v/>
      </c>
      <c r="AC24">
        <f t="shared" si="17"/>
        <v>1</v>
      </c>
      <c r="AD24">
        <f t="shared" si="18"/>
        <v>0</v>
      </c>
      <c r="AE24">
        <f t="shared" si="19"/>
        <v>1</v>
      </c>
      <c r="AF24">
        <f t="shared" si="20"/>
        <v>1</v>
      </c>
      <c r="AG24">
        <f t="shared" si="21"/>
        <v>1</v>
      </c>
      <c r="AH24">
        <f t="shared" si="22"/>
        <v>0</v>
      </c>
      <c r="AI24">
        <f t="shared" si="23"/>
        <v>0</v>
      </c>
      <c r="AJ24">
        <f t="shared" si="24"/>
        <v>0</v>
      </c>
      <c r="AK24">
        <f t="shared" si="25"/>
        <v>4</v>
      </c>
      <c r="AL24" t="s">
        <v>63</v>
      </c>
      <c r="AM24">
        <f>VLOOKUP($B24,Categories!$A$2:$O$48,2,0)</f>
        <v>0</v>
      </c>
      <c r="AN24">
        <f>VLOOKUP($B24,Categories!$A$2:$O$48,3,0)</f>
        <v>0</v>
      </c>
      <c r="AO24">
        <f>VLOOKUP($B24,Categories!$A$2:$O$48,4,0)</f>
        <v>1</v>
      </c>
      <c r="AP24">
        <f>VLOOKUP($B24,Categories!$A$2:$O$48,5,0)</f>
        <v>0</v>
      </c>
      <c r="AQ24">
        <f>VLOOKUP($B24,Categories!$A$2:$O$48,6,0)</f>
        <v>1</v>
      </c>
      <c r="AR24">
        <f>VLOOKUP($B24,Categories!$A$2:$O$48,7,0)</f>
        <v>0</v>
      </c>
      <c r="AS24">
        <f>VLOOKUP($B24,Categories!$A$2:$O$48,8,0)</f>
        <v>1</v>
      </c>
      <c r="AT24">
        <f>VLOOKUP($B24,Categories!$A$2:$O$48,9,0)</f>
        <v>0</v>
      </c>
      <c r="AU24">
        <f>VLOOKUP($B24,Categories!$A$2:$O$48,10,0)</f>
        <v>0</v>
      </c>
      <c r="AV24">
        <f>VLOOKUP($B24,Categories!$A$2:$O$48,11,0)</f>
        <v>0</v>
      </c>
      <c r="AW24">
        <f>VLOOKUP($B24,Categories!$A$2:$O$48,12,0)</f>
        <v>0</v>
      </c>
      <c r="AX24">
        <f>VLOOKUP($B24,Categories!$A$2:$O$48,13,0)</f>
        <v>0</v>
      </c>
      <c r="AY24">
        <f>VLOOKUP($B24,Categories!$A$2:$O$48,14,0)</f>
        <v>0</v>
      </c>
      <c r="AZ24">
        <f>VLOOKUP($B24,Categories!$A$2:$O$48,15,0)</f>
        <v>0</v>
      </c>
      <c r="BA24">
        <f>VLOOKUP($B24,Categories!$A$2:$Z$48,16,0)</f>
        <v>3.4</v>
      </c>
      <c r="BB24">
        <f t="shared" si="26"/>
        <v>0</v>
      </c>
    </row>
    <row r="25" spans="1:54" x14ac:dyDescent="0.25">
      <c r="A25" s="1">
        <v>43690</v>
      </c>
      <c r="B25" t="s">
        <v>183</v>
      </c>
      <c r="C25" t="s">
        <v>38</v>
      </c>
      <c r="D25">
        <v>4</v>
      </c>
      <c r="F25">
        <v>2</v>
      </c>
      <c r="G25">
        <v>1</v>
      </c>
      <c r="H25">
        <v>3</v>
      </c>
      <c r="L25" t="str">
        <f t="shared" si="0"/>
        <v>JELT</v>
      </c>
      <c r="M25">
        <f t="shared" si="1"/>
        <v>0</v>
      </c>
      <c r="N25" t="str">
        <f t="shared" si="2"/>
        <v/>
      </c>
      <c r="O25">
        <f t="shared" si="3"/>
        <v>0</v>
      </c>
      <c r="P25">
        <f t="shared" si="4"/>
        <v>1</v>
      </c>
      <c r="Q25">
        <f t="shared" si="5"/>
        <v>0</v>
      </c>
      <c r="R25" t="str">
        <f t="shared" si="6"/>
        <v/>
      </c>
      <c r="S25" t="str">
        <f t="shared" si="7"/>
        <v/>
      </c>
      <c r="T25" t="str">
        <f t="shared" si="8"/>
        <v/>
      </c>
      <c r="U25">
        <f t="shared" si="9"/>
        <v>1</v>
      </c>
      <c r="V25" t="str">
        <f t="shared" si="10"/>
        <v/>
      </c>
      <c r="W25">
        <f t="shared" si="11"/>
        <v>0</v>
      </c>
      <c r="X25">
        <f t="shared" si="12"/>
        <v>0</v>
      </c>
      <c r="Y25">
        <f t="shared" si="13"/>
        <v>0</v>
      </c>
      <c r="Z25" t="str">
        <f t="shared" si="14"/>
        <v/>
      </c>
      <c r="AA25" t="str">
        <f t="shared" si="15"/>
        <v/>
      </c>
      <c r="AB25" t="str">
        <f t="shared" si="16"/>
        <v/>
      </c>
      <c r="AC25">
        <f t="shared" si="17"/>
        <v>1</v>
      </c>
      <c r="AD25">
        <f t="shared" si="18"/>
        <v>0</v>
      </c>
      <c r="AE25">
        <f t="shared" si="19"/>
        <v>1</v>
      </c>
      <c r="AF25">
        <f t="shared" si="20"/>
        <v>1</v>
      </c>
      <c r="AG25">
        <f t="shared" si="21"/>
        <v>1</v>
      </c>
      <c r="AH25">
        <f t="shared" si="22"/>
        <v>0</v>
      </c>
      <c r="AI25">
        <f t="shared" si="23"/>
        <v>0</v>
      </c>
      <c r="AJ25">
        <f t="shared" si="24"/>
        <v>0</v>
      </c>
      <c r="AK25">
        <f t="shared" si="25"/>
        <v>4</v>
      </c>
      <c r="AL25" t="s">
        <v>63</v>
      </c>
      <c r="AM25">
        <f>VLOOKUP($B25,Categories!$A$2:$O$48,2,0)</f>
        <v>0</v>
      </c>
      <c r="AN25">
        <f>VLOOKUP($B25,Categories!$A$2:$O$48,3,0)</f>
        <v>0</v>
      </c>
      <c r="AO25">
        <f>VLOOKUP($B25,Categories!$A$2:$O$48,4,0)</f>
        <v>1</v>
      </c>
      <c r="AP25">
        <f>VLOOKUP($B25,Categories!$A$2:$O$48,5,0)</f>
        <v>0</v>
      </c>
      <c r="AQ25">
        <f>VLOOKUP($B25,Categories!$A$2:$O$48,6,0)</f>
        <v>1</v>
      </c>
      <c r="AR25">
        <f>VLOOKUP($B25,Categories!$A$2:$O$48,7,0)</f>
        <v>0</v>
      </c>
      <c r="AS25">
        <f>VLOOKUP($B25,Categories!$A$2:$O$48,8,0)</f>
        <v>1</v>
      </c>
      <c r="AT25">
        <f>VLOOKUP($B25,Categories!$A$2:$O$48,9,0)</f>
        <v>0</v>
      </c>
      <c r="AU25">
        <f>VLOOKUP($B25,Categories!$A$2:$O$48,10,0)</f>
        <v>0</v>
      </c>
      <c r="AV25">
        <f>VLOOKUP($B25,Categories!$A$2:$O$48,11,0)</f>
        <v>0</v>
      </c>
      <c r="AW25">
        <f>VLOOKUP($B25,Categories!$A$2:$O$48,12,0)</f>
        <v>0</v>
      </c>
      <c r="AX25">
        <f>VLOOKUP($B25,Categories!$A$2:$O$48,13,0)</f>
        <v>0</v>
      </c>
      <c r="AY25">
        <f>VLOOKUP($B25,Categories!$A$2:$O$48,14,0)</f>
        <v>0</v>
      </c>
      <c r="AZ25">
        <f>VLOOKUP($B25,Categories!$A$2:$O$48,15,0)</f>
        <v>0</v>
      </c>
      <c r="BA25">
        <f>VLOOKUP($B25,Categories!$A$2:$Z$48,16,0)</f>
        <v>3.26</v>
      </c>
      <c r="BB25">
        <f t="shared" si="26"/>
        <v>0</v>
      </c>
    </row>
    <row r="26" spans="1:54" x14ac:dyDescent="0.25">
      <c r="A26" s="1">
        <v>43703</v>
      </c>
      <c r="B26" t="s">
        <v>47</v>
      </c>
      <c r="C26" t="s">
        <v>5</v>
      </c>
      <c r="F26">
        <v>1</v>
      </c>
      <c r="G26">
        <v>3</v>
      </c>
      <c r="H26">
        <v>2</v>
      </c>
      <c r="K26">
        <v>4</v>
      </c>
      <c r="L26" t="str">
        <f t="shared" si="0"/>
        <v>ELTO</v>
      </c>
      <c r="M26" t="str">
        <f t="shared" si="1"/>
        <v/>
      </c>
      <c r="N26" t="str">
        <f t="shared" si="2"/>
        <v/>
      </c>
      <c r="O26">
        <f t="shared" si="3"/>
        <v>1</v>
      </c>
      <c r="P26">
        <f t="shared" si="4"/>
        <v>0</v>
      </c>
      <c r="Q26">
        <f t="shared" si="5"/>
        <v>0</v>
      </c>
      <c r="R26" t="str">
        <f t="shared" si="6"/>
        <v/>
      </c>
      <c r="S26" t="str">
        <f t="shared" si="7"/>
        <v/>
      </c>
      <c r="T26">
        <f t="shared" si="8"/>
        <v>0</v>
      </c>
      <c r="U26" t="str">
        <f t="shared" si="9"/>
        <v/>
      </c>
      <c r="V26" t="str">
        <f t="shared" si="10"/>
        <v/>
      </c>
      <c r="W26">
        <f t="shared" si="11"/>
        <v>0</v>
      </c>
      <c r="X26">
        <f t="shared" si="12"/>
        <v>0</v>
      </c>
      <c r="Y26">
        <f t="shared" si="13"/>
        <v>0</v>
      </c>
      <c r="Z26" t="str">
        <f t="shared" si="14"/>
        <v/>
      </c>
      <c r="AA26" t="str">
        <f t="shared" si="15"/>
        <v/>
      </c>
      <c r="AB26">
        <f t="shared" si="16"/>
        <v>1</v>
      </c>
      <c r="AC26">
        <f t="shared" si="17"/>
        <v>0</v>
      </c>
      <c r="AD26">
        <f t="shared" si="18"/>
        <v>0</v>
      </c>
      <c r="AE26">
        <f t="shared" si="19"/>
        <v>1</v>
      </c>
      <c r="AF26">
        <f t="shared" si="20"/>
        <v>1</v>
      </c>
      <c r="AG26">
        <f t="shared" si="21"/>
        <v>1</v>
      </c>
      <c r="AH26">
        <f t="shared" si="22"/>
        <v>0</v>
      </c>
      <c r="AI26">
        <f t="shared" si="23"/>
        <v>0</v>
      </c>
      <c r="AJ26">
        <f t="shared" si="24"/>
        <v>1</v>
      </c>
      <c r="AK26">
        <f t="shared" si="25"/>
        <v>4</v>
      </c>
      <c r="AL26" t="s">
        <v>63</v>
      </c>
      <c r="AM26">
        <f>VLOOKUP($B26,Categories!$A$2:$O$48,2,0)</f>
        <v>0</v>
      </c>
      <c r="AN26">
        <f>VLOOKUP($B26,Categories!$A$2:$O$48,3,0)</f>
        <v>0</v>
      </c>
      <c r="AO26">
        <f>VLOOKUP($B26,Categories!$A$2:$O$48,4,0)</f>
        <v>0</v>
      </c>
      <c r="AP26">
        <f>VLOOKUP($B26,Categories!$A$2:$O$48,5,0)</f>
        <v>1</v>
      </c>
      <c r="AQ26">
        <f>VLOOKUP($B26,Categories!$A$2:$O$48,6,0)</f>
        <v>0</v>
      </c>
      <c r="AR26">
        <f>VLOOKUP($B26,Categories!$A$2:$O$48,7,0)</f>
        <v>0</v>
      </c>
      <c r="AS26">
        <f>VLOOKUP($B26,Categories!$A$2:$O$48,8,0)</f>
        <v>0</v>
      </c>
      <c r="AT26">
        <f>VLOOKUP($B26,Categories!$A$2:$O$48,9,0)</f>
        <v>0</v>
      </c>
      <c r="AU26">
        <f>VLOOKUP($B26,Categories!$A$2:$O$48,10,0)</f>
        <v>0</v>
      </c>
      <c r="AV26">
        <f>VLOOKUP($B26,Categories!$A$2:$O$48,11,0)</f>
        <v>0</v>
      </c>
      <c r="AW26">
        <f>VLOOKUP($B26,Categories!$A$2:$O$48,12,0)</f>
        <v>1</v>
      </c>
      <c r="AX26">
        <f>VLOOKUP($B26,Categories!$A$2:$O$48,13,0)</f>
        <v>0</v>
      </c>
      <c r="AY26">
        <f>VLOOKUP($B26,Categories!$A$2:$O$48,14,0)</f>
        <v>0</v>
      </c>
      <c r="AZ26">
        <f>VLOOKUP($B26,Categories!$A$2:$O$48,15,0)</f>
        <v>0</v>
      </c>
      <c r="BA26">
        <f>VLOOKUP($B26,Categories!$A$2:$Z$48,16,0)</f>
        <v>2.11</v>
      </c>
      <c r="BB26">
        <f t="shared" si="26"/>
        <v>1</v>
      </c>
    </row>
    <row r="27" spans="1:54" x14ac:dyDescent="0.25">
      <c r="A27" s="1">
        <v>43703</v>
      </c>
      <c r="B27" t="s">
        <v>189</v>
      </c>
      <c r="C27" t="s">
        <v>5</v>
      </c>
      <c r="D27">
        <v>1</v>
      </c>
      <c r="F27">
        <v>2</v>
      </c>
      <c r="G27">
        <v>4</v>
      </c>
      <c r="H27">
        <v>3</v>
      </c>
      <c r="K27">
        <v>5</v>
      </c>
      <c r="L27" t="str">
        <f t="shared" si="0"/>
        <v>JELTO</v>
      </c>
      <c r="M27">
        <f t="shared" si="1"/>
        <v>1</v>
      </c>
      <c r="N27" t="str">
        <f t="shared" si="2"/>
        <v/>
      </c>
      <c r="O27">
        <f t="shared" si="3"/>
        <v>0</v>
      </c>
      <c r="P27">
        <f t="shared" si="4"/>
        <v>0</v>
      </c>
      <c r="Q27">
        <f t="shared" si="5"/>
        <v>0</v>
      </c>
      <c r="R27" t="str">
        <f t="shared" si="6"/>
        <v/>
      </c>
      <c r="S27" t="str">
        <f t="shared" si="7"/>
        <v/>
      </c>
      <c r="T27">
        <f t="shared" si="8"/>
        <v>0</v>
      </c>
      <c r="U27">
        <f t="shared" si="9"/>
        <v>0</v>
      </c>
      <c r="V27" t="str">
        <f t="shared" si="10"/>
        <v/>
      </c>
      <c r="W27">
        <f t="shared" si="11"/>
        <v>0</v>
      </c>
      <c r="X27">
        <f t="shared" si="12"/>
        <v>0</v>
      </c>
      <c r="Y27">
        <f t="shared" si="13"/>
        <v>0</v>
      </c>
      <c r="Z27" t="str">
        <f t="shared" si="14"/>
        <v/>
      </c>
      <c r="AA27" t="str">
        <f t="shared" si="15"/>
        <v/>
      </c>
      <c r="AB27">
        <f t="shared" si="16"/>
        <v>1</v>
      </c>
      <c r="AC27">
        <f t="shared" si="17"/>
        <v>1</v>
      </c>
      <c r="AD27">
        <f t="shared" si="18"/>
        <v>0</v>
      </c>
      <c r="AE27">
        <f t="shared" si="19"/>
        <v>1</v>
      </c>
      <c r="AF27">
        <f t="shared" si="20"/>
        <v>1</v>
      </c>
      <c r="AG27">
        <f t="shared" si="21"/>
        <v>1</v>
      </c>
      <c r="AH27">
        <f t="shared" si="22"/>
        <v>0</v>
      </c>
      <c r="AI27">
        <f t="shared" si="23"/>
        <v>0</v>
      </c>
      <c r="AJ27">
        <f t="shared" si="24"/>
        <v>1</v>
      </c>
      <c r="AK27">
        <f t="shared" si="25"/>
        <v>5</v>
      </c>
      <c r="AL27" t="s">
        <v>63</v>
      </c>
      <c r="AM27">
        <f>VLOOKUP($B27,Categories!$A$2:$O$48,2,0)</f>
        <v>0</v>
      </c>
      <c r="AN27">
        <f>VLOOKUP($B27,Categories!$A$2:$O$48,3,0)</f>
        <v>0</v>
      </c>
      <c r="AO27">
        <f>VLOOKUP($B27,Categories!$A$2:$O$48,4,0)</f>
        <v>1</v>
      </c>
      <c r="AP27">
        <f>VLOOKUP($B27,Categories!$A$2:$O$48,5,0)</f>
        <v>1</v>
      </c>
      <c r="AQ27">
        <f>VLOOKUP($B27,Categories!$A$2:$O$48,6,0)</f>
        <v>1</v>
      </c>
      <c r="AR27">
        <f>VLOOKUP($B27,Categories!$A$2:$O$48,7,0)</f>
        <v>0</v>
      </c>
      <c r="AS27">
        <f>VLOOKUP($B27,Categories!$A$2:$O$48,8,0)</f>
        <v>0</v>
      </c>
      <c r="AT27">
        <f>VLOOKUP($B27,Categories!$A$2:$O$48,9,0)</f>
        <v>1</v>
      </c>
      <c r="AU27">
        <f>VLOOKUP($B27,Categories!$A$2:$O$48,10,0)</f>
        <v>0</v>
      </c>
      <c r="AV27">
        <f>VLOOKUP($B27,Categories!$A$2:$O$48,11,0)</f>
        <v>0</v>
      </c>
      <c r="AW27">
        <f>VLOOKUP($B27,Categories!$A$2:$O$48,12,0)</f>
        <v>0</v>
      </c>
      <c r="AX27">
        <f>VLOOKUP($B27,Categories!$A$2:$O$48,13,0)</f>
        <v>0</v>
      </c>
      <c r="AY27">
        <f>VLOOKUP($B27,Categories!$A$2:$O$48,14,0)</f>
        <v>0</v>
      </c>
      <c r="AZ27">
        <f>VLOOKUP($B27,Categories!$A$2:$O$48,15,0)</f>
        <v>0</v>
      </c>
      <c r="BA27">
        <f>VLOOKUP($B27,Categories!$A$2:$Z$48,16,0)</f>
        <v>2.83</v>
      </c>
      <c r="BB27">
        <f t="shared" si="26"/>
        <v>0</v>
      </c>
    </row>
    <row r="28" spans="1:54" x14ac:dyDescent="0.25">
      <c r="A28" s="1">
        <v>43717</v>
      </c>
      <c r="B28" t="s">
        <v>2</v>
      </c>
      <c r="C28" t="s">
        <v>38</v>
      </c>
      <c r="F28">
        <v>2</v>
      </c>
      <c r="G28">
        <v>1</v>
      </c>
      <c r="H28">
        <v>3</v>
      </c>
      <c r="L28" t="str">
        <f t="shared" si="0"/>
        <v>ELT</v>
      </c>
      <c r="M28" t="str">
        <f t="shared" si="1"/>
        <v/>
      </c>
      <c r="N28" t="str">
        <f t="shared" si="2"/>
        <v/>
      </c>
      <c r="O28">
        <f t="shared" si="3"/>
        <v>0</v>
      </c>
      <c r="P28">
        <f t="shared" si="4"/>
        <v>1</v>
      </c>
      <c r="Q28">
        <f t="shared" si="5"/>
        <v>0</v>
      </c>
      <c r="R28" t="str">
        <f t="shared" si="6"/>
        <v/>
      </c>
      <c r="S28" t="str">
        <f t="shared" si="7"/>
        <v/>
      </c>
      <c r="T28" t="str">
        <f t="shared" si="8"/>
        <v/>
      </c>
      <c r="U28" t="str">
        <f t="shared" si="9"/>
        <v/>
      </c>
      <c r="V28" t="str">
        <f t="shared" si="10"/>
        <v/>
      </c>
      <c r="W28">
        <f t="shared" si="11"/>
        <v>0</v>
      </c>
      <c r="X28">
        <f t="shared" si="12"/>
        <v>0</v>
      </c>
      <c r="Y28">
        <f t="shared" si="13"/>
        <v>1</v>
      </c>
      <c r="Z28" t="str">
        <f t="shared" si="14"/>
        <v/>
      </c>
      <c r="AA28" t="str">
        <f t="shared" si="15"/>
        <v/>
      </c>
      <c r="AB28" t="str">
        <f t="shared" si="16"/>
        <v/>
      </c>
      <c r="AC28">
        <f t="shared" si="17"/>
        <v>0</v>
      </c>
      <c r="AD28">
        <f t="shared" si="18"/>
        <v>0</v>
      </c>
      <c r="AE28">
        <f t="shared" si="19"/>
        <v>1</v>
      </c>
      <c r="AF28">
        <f t="shared" si="20"/>
        <v>1</v>
      </c>
      <c r="AG28">
        <f t="shared" si="21"/>
        <v>1</v>
      </c>
      <c r="AH28">
        <f t="shared" si="22"/>
        <v>0</v>
      </c>
      <c r="AI28">
        <f t="shared" si="23"/>
        <v>0</v>
      </c>
      <c r="AJ28">
        <f t="shared" si="24"/>
        <v>0</v>
      </c>
      <c r="AK28">
        <f t="shared" si="25"/>
        <v>3</v>
      </c>
      <c r="AL28" t="s">
        <v>63</v>
      </c>
      <c r="AM28">
        <f>VLOOKUP($B28,Categories!$A$2:$O$48,2,0)</f>
        <v>1</v>
      </c>
      <c r="AN28">
        <f>VLOOKUP($B28,Categories!$A$2:$O$48,3,0)</f>
        <v>0</v>
      </c>
      <c r="AO28">
        <f>VLOOKUP($B28,Categories!$A$2:$O$48,4,0)</f>
        <v>0</v>
      </c>
      <c r="AP28">
        <f>VLOOKUP($B28,Categories!$A$2:$O$48,5,0)</f>
        <v>0</v>
      </c>
      <c r="AQ28">
        <f>VLOOKUP($B28,Categories!$A$2:$O$48,6,0)</f>
        <v>0</v>
      </c>
      <c r="AR28">
        <f>VLOOKUP($B28,Categories!$A$2:$O$48,7,0)</f>
        <v>1</v>
      </c>
      <c r="AS28">
        <f>VLOOKUP($B28,Categories!$A$2:$O$48,8,0)</f>
        <v>1</v>
      </c>
      <c r="AT28">
        <f>VLOOKUP($B28,Categories!$A$2:$O$48,9,0)</f>
        <v>0</v>
      </c>
      <c r="AU28">
        <f>VLOOKUP($B28,Categories!$A$2:$O$48,10,0)</f>
        <v>0</v>
      </c>
      <c r="AV28">
        <f>VLOOKUP($B28,Categories!$A$2:$O$48,11,0)</f>
        <v>0</v>
      </c>
      <c r="AW28">
        <f>VLOOKUP($B28,Categories!$A$2:$O$48,12,0)</f>
        <v>0</v>
      </c>
      <c r="AX28">
        <f>VLOOKUP($B28,Categories!$A$2:$O$48,13,0)</f>
        <v>0</v>
      </c>
      <c r="AY28">
        <f>VLOOKUP($B28,Categories!$A$2:$O$48,14,0)</f>
        <v>0</v>
      </c>
      <c r="AZ28">
        <f>VLOOKUP($B28,Categories!$A$2:$O$48,15,0)</f>
        <v>0</v>
      </c>
      <c r="BA28">
        <f>VLOOKUP($B28,Categories!$A$2:$Z$48,16,0)</f>
        <v>3.24</v>
      </c>
      <c r="BB28">
        <f t="shared" si="26"/>
        <v>1</v>
      </c>
    </row>
    <row r="29" spans="1:54" x14ac:dyDescent="0.25">
      <c r="A29" s="1">
        <v>43717</v>
      </c>
      <c r="B29" t="s">
        <v>200</v>
      </c>
      <c r="C29" t="s">
        <v>38</v>
      </c>
      <c r="D29">
        <v>1</v>
      </c>
      <c r="F29">
        <v>1</v>
      </c>
      <c r="G29">
        <v>1</v>
      </c>
      <c r="H29">
        <v>1</v>
      </c>
      <c r="L29" t="str">
        <f t="shared" si="0"/>
        <v>JELT</v>
      </c>
      <c r="M29">
        <f t="shared" si="1"/>
        <v>1</v>
      </c>
      <c r="N29" t="str">
        <f t="shared" si="2"/>
        <v/>
      </c>
      <c r="O29">
        <f t="shared" si="3"/>
        <v>1</v>
      </c>
      <c r="P29">
        <f t="shared" si="4"/>
        <v>1</v>
      </c>
      <c r="Q29">
        <f t="shared" si="5"/>
        <v>1</v>
      </c>
      <c r="R29" t="str">
        <f t="shared" si="6"/>
        <v/>
      </c>
      <c r="S29" t="str">
        <f t="shared" si="7"/>
        <v/>
      </c>
      <c r="T29" t="str">
        <f t="shared" si="8"/>
        <v/>
      </c>
      <c r="U29">
        <f t="shared" si="9"/>
        <v>0</v>
      </c>
      <c r="V29" t="str">
        <f t="shared" si="10"/>
        <v/>
      </c>
      <c r="W29">
        <f t="shared" si="11"/>
        <v>0</v>
      </c>
      <c r="X29">
        <f t="shared" si="12"/>
        <v>0</v>
      </c>
      <c r="Y29">
        <f t="shared" si="13"/>
        <v>0</v>
      </c>
      <c r="Z29" t="str">
        <f t="shared" si="14"/>
        <v/>
      </c>
      <c r="AA29" t="str">
        <f t="shared" si="15"/>
        <v/>
      </c>
      <c r="AB29" t="str">
        <f t="shared" si="16"/>
        <v/>
      </c>
      <c r="AC29">
        <f t="shared" si="17"/>
        <v>1</v>
      </c>
      <c r="AD29">
        <f t="shared" si="18"/>
        <v>0</v>
      </c>
      <c r="AE29">
        <f t="shared" si="19"/>
        <v>1</v>
      </c>
      <c r="AF29">
        <f t="shared" si="20"/>
        <v>1</v>
      </c>
      <c r="AG29">
        <f t="shared" si="21"/>
        <v>1</v>
      </c>
      <c r="AH29">
        <f t="shared" si="22"/>
        <v>0</v>
      </c>
      <c r="AI29">
        <f t="shared" si="23"/>
        <v>0</v>
      </c>
      <c r="AJ29">
        <f t="shared" si="24"/>
        <v>0</v>
      </c>
      <c r="AK29">
        <f t="shared" si="25"/>
        <v>4</v>
      </c>
      <c r="AL29" t="s">
        <v>62</v>
      </c>
      <c r="AM29">
        <f>VLOOKUP($B29,Categories!$A$2:$O$48,2,0)</f>
        <v>1</v>
      </c>
      <c r="AN29">
        <f>VLOOKUP($B29,Categories!$A$2:$O$48,3,0)</f>
        <v>0</v>
      </c>
      <c r="AO29">
        <f>VLOOKUP($B29,Categories!$A$2:$O$48,4,0)</f>
        <v>0</v>
      </c>
      <c r="AP29">
        <f>VLOOKUP($B29,Categories!$A$2:$O$48,5,0)</f>
        <v>0</v>
      </c>
      <c r="AQ29">
        <f>VLOOKUP($B29,Categories!$A$2:$O$48,6,0)</f>
        <v>0</v>
      </c>
      <c r="AR29">
        <f>VLOOKUP($B29,Categories!$A$2:$O$48,7,0)</f>
        <v>1</v>
      </c>
      <c r="AS29">
        <f>VLOOKUP($B29,Categories!$A$2:$O$48,8,0)</f>
        <v>0</v>
      </c>
      <c r="AT29">
        <f>VLOOKUP($B29,Categories!$A$2:$O$48,9,0)</f>
        <v>0</v>
      </c>
      <c r="AU29">
        <f>VLOOKUP($B29,Categories!$A$2:$O$48,10,0)</f>
        <v>0</v>
      </c>
      <c r="AV29">
        <f>VLOOKUP($B29,Categories!$A$2:$O$48,11,0)</f>
        <v>0</v>
      </c>
      <c r="AW29">
        <f>VLOOKUP($B29,Categories!$A$2:$O$48,12,0)</f>
        <v>0</v>
      </c>
      <c r="AX29">
        <f>VLOOKUP($B29,Categories!$A$2:$O$48,13,0)</f>
        <v>0</v>
      </c>
      <c r="AY29">
        <f>VLOOKUP($B29,Categories!$A$2:$O$48,14,0)</f>
        <v>0</v>
      </c>
      <c r="AZ29">
        <f>VLOOKUP($B29,Categories!$A$2:$O$48,15,0)</f>
        <v>0</v>
      </c>
      <c r="BA29">
        <f>VLOOKUP($B29,Categories!$A$2:$Z$48,16,0)</f>
        <v>2.41</v>
      </c>
      <c r="BB29">
        <f t="shared" si="26"/>
        <v>0</v>
      </c>
    </row>
    <row r="30" spans="1:54" x14ac:dyDescent="0.25">
      <c r="A30" s="1">
        <v>43717</v>
      </c>
      <c r="B30" t="s">
        <v>200</v>
      </c>
      <c r="C30" t="s">
        <v>38</v>
      </c>
      <c r="D30">
        <v>1</v>
      </c>
      <c r="F30">
        <v>1</v>
      </c>
      <c r="G30">
        <v>1</v>
      </c>
      <c r="H30">
        <v>1</v>
      </c>
      <c r="L30" t="str">
        <f t="shared" si="0"/>
        <v>JELT</v>
      </c>
      <c r="M30">
        <f t="shared" si="1"/>
        <v>1</v>
      </c>
      <c r="N30" t="str">
        <f t="shared" si="2"/>
        <v/>
      </c>
      <c r="O30">
        <f t="shared" si="3"/>
        <v>1</v>
      </c>
      <c r="P30">
        <f t="shared" si="4"/>
        <v>1</v>
      </c>
      <c r="Q30">
        <f t="shared" si="5"/>
        <v>1</v>
      </c>
      <c r="R30" t="str">
        <f t="shared" si="6"/>
        <v/>
      </c>
      <c r="S30" t="str">
        <f t="shared" si="7"/>
        <v/>
      </c>
      <c r="T30" t="str">
        <f t="shared" si="8"/>
        <v/>
      </c>
      <c r="U30">
        <f t="shared" si="9"/>
        <v>0</v>
      </c>
      <c r="V30" t="str">
        <f t="shared" si="10"/>
        <v/>
      </c>
      <c r="W30">
        <f t="shared" si="11"/>
        <v>0</v>
      </c>
      <c r="X30">
        <f t="shared" si="12"/>
        <v>0</v>
      </c>
      <c r="Y30">
        <f t="shared" si="13"/>
        <v>0</v>
      </c>
      <c r="Z30" t="str">
        <f t="shared" si="14"/>
        <v/>
      </c>
      <c r="AA30" t="str">
        <f t="shared" si="15"/>
        <v/>
      </c>
      <c r="AB30" t="str">
        <f t="shared" si="16"/>
        <v/>
      </c>
      <c r="AC30">
        <f t="shared" si="17"/>
        <v>1</v>
      </c>
      <c r="AD30">
        <f t="shared" si="18"/>
        <v>0</v>
      </c>
      <c r="AE30">
        <f t="shared" si="19"/>
        <v>1</v>
      </c>
      <c r="AF30">
        <f t="shared" si="20"/>
        <v>1</v>
      </c>
      <c r="AG30">
        <f t="shared" si="21"/>
        <v>1</v>
      </c>
      <c r="AH30">
        <f t="shared" si="22"/>
        <v>0</v>
      </c>
      <c r="AI30">
        <f t="shared" si="23"/>
        <v>0</v>
      </c>
      <c r="AJ30">
        <f t="shared" si="24"/>
        <v>0</v>
      </c>
      <c r="AK30">
        <f t="shared" si="25"/>
        <v>4</v>
      </c>
      <c r="AL30" t="s">
        <v>62</v>
      </c>
      <c r="AM30">
        <f>VLOOKUP($B30,Categories!$A$2:$O$48,2,0)</f>
        <v>1</v>
      </c>
      <c r="AN30">
        <f>VLOOKUP($B30,Categories!$A$2:$O$48,3,0)</f>
        <v>0</v>
      </c>
      <c r="AO30">
        <f>VLOOKUP($B30,Categories!$A$2:$O$48,4,0)</f>
        <v>0</v>
      </c>
      <c r="AP30">
        <f>VLOOKUP($B30,Categories!$A$2:$O$48,5,0)</f>
        <v>0</v>
      </c>
      <c r="AQ30">
        <f>VLOOKUP($B30,Categories!$A$2:$O$48,6,0)</f>
        <v>0</v>
      </c>
      <c r="AR30">
        <f>VLOOKUP($B30,Categories!$A$2:$O$48,7,0)</f>
        <v>1</v>
      </c>
      <c r="AS30">
        <f>VLOOKUP($B30,Categories!$A$2:$O$48,8,0)</f>
        <v>0</v>
      </c>
      <c r="AT30">
        <f>VLOOKUP($B30,Categories!$A$2:$O$48,9,0)</f>
        <v>0</v>
      </c>
      <c r="AU30">
        <f>VLOOKUP($B30,Categories!$A$2:$O$48,10,0)</f>
        <v>0</v>
      </c>
      <c r="AV30">
        <f>VLOOKUP($B30,Categories!$A$2:$O$48,11,0)</f>
        <v>0</v>
      </c>
      <c r="AW30">
        <f>VLOOKUP($B30,Categories!$A$2:$O$48,12,0)</f>
        <v>0</v>
      </c>
      <c r="AX30">
        <f>VLOOKUP($B30,Categories!$A$2:$O$48,13,0)</f>
        <v>0</v>
      </c>
      <c r="AY30">
        <f>VLOOKUP($B30,Categories!$A$2:$O$48,14,0)</f>
        <v>0</v>
      </c>
      <c r="AZ30">
        <f>VLOOKUP($B30,Categories!$A$2:$O$48,15,0)</f>
        <v>0</v>
      </c>
      <c r="BA30">
        <f>VLOOKUP($B30,Categories!$A$2:$Z$48,16,0)</f>
        <v>2.41</v>
      </c>
      <c r="BB30">
        <f t="shared" si="26"/>
        <v>0</v>
      </c>
    </row>
    <row r="31" spans="1:54" x14ac:dyDescent="0.25">
      <c r="A31" s="1">
        <v>43726</v>
      </c>
      <c r="B31" t="s">
        <v>2</v>
      </c>
      <c r="C31" t="s">
        <v>38</v>
      </c>
      <c r="F31">
        <v>3</v>
      </c>
      <c r="G31">
        <v>1</v>
      </c>
      <c r="H31">
        <v>2</v>
      </c>
      <c r="L31" t="str">
        <f t="shared" si="0"/>
        <v>ELT</v>
      </c>
      <c r="M31" t="str">
        <f t="shared" si="1"/>
        <v/>
      </c>
      <c r="N31" t="str">
        <f t="shared" si="2"/>
        <v/>
      </c>
      <c r="O31">
        <f t="shared" si="3"/>
        <v>0</v>
      </c>
      <c r="P31">
        <f t="shared" si="4"/>
        <v>1</v>
      </c>
      <c r="Q31">
        <f t="shared" si="5"/>
        <v>0</v>
      </c>
      <c r="R31" t="str">
        <f t="shared" si="6"/>
        <v/>
      </c>
      <c r="S31" t="str">
        <f t="shared" si="7"/>
        <v/>
      </c>
      <c r="T31" t="str">
        <f t="shared" si="8"/>
        <v/>
      </c>
      <c r="U31" t="str">
        <f t="shared" si="9"/>
        <v/>
      </c>
      <c r="V31" t="str">
        <f t="shared" si="10"/>
        <v/>
      </c>
      <c r="W31">
        <f t="shared" si="11"/>
        <v>1</v>
      </c>
      <c r="X31">
        <f t="shared" si="12"/>
        <v>0</v>
      </c>
      <c r="Y31">
        <f t="shared" si="13"/>
        <v>0</v>
      </c>
      <c r="Z31" t="str">
        <f t="shared" si="14"/>
        <v/>
      </c>
      <c r="AA31" t="str">
        <f t="shared" si="15"/>
        <v/>
      </c>
      <c r="AB31" t="str">
        <f t="shared" si="16"/>
        <v/>
      </c>
      <c r="AC31">
        <f t="shared" si="17"/>
        <v>0</v>
      </c>
      <c r="AD31">
        <f t="shared" si="18"/>
        <v>0</v>
      </c>
      <c r="AE31">
        <f t="shared" si="19"/>
        <v>1</v>
      </c>
      <c r="AF31">
        <f t="shared" si="20"/>
        <v>1</v>
      </c>
      <c r="AG31">
        <f t="shared" si="21"/>
        <v>1</v>
      </c>
      <c r="AH31">
        <f t="shared" si="22"/>
        <v>0</v>
      </c>
      <c r="AI31">
        <f t="shared" si="23"/>
        <v>0</v>
      </c>
      <c r="AJ31">
        <f t="shared" si="24"/>
        <v>0</v>
      </c>
      <c r="AK31">
        <f t="shared" si="25"/>
        <v>3</v>
      </c>
      <c r="AL31" t="s">
        <v>63</v>
      </c>
      <c r="AM31">
        <f>VLOOKUP($B31,Categories!$A$2:$O$48,2,0)</f>
        <v>1</v>
      </c>
      <c r="AN31">
        <f>VLOOKUP($B31,Categories!$A$2:$O$48,3,0)</f>
        <v>0</v>
      </c>
      <c r="AO31">
        <f>VLOOKUP($B31,Categories!$A$2:$O$48,4,0)</f>
        <v>0</v>
      </c>
      <c r="AP31">
        <f>VLOOKUP($B31,Categories!$A$2:$O$48,5,0)</f>
        <v>0</v>
      </c>
      <c r="AQ31">
        <f>VLOOKUP($B31,Categories!$A$2:$O$48,6,0)</f>
        <v>0</v>
      </c>
      <c r="AR31">
        <f>VLOOKUP($B31,Categories!$A$2:$O$48,7,0)</f>
        <v>1</v>
      </c>
      <c r="AS31">
        <f>VLOOKUP($B31,Categories!$A$2:$O$48,8,0)</f>
        <v>1</v>
      </c>
      <c r="AT31">
        <f>VLOOKUP($B31,Categories!$A$2:$O$48,9,0)</f>
        <v>0</v>
      </c>
      <c r="AU31">
        <f>VLOOKUP($B31,Categories!$A$2:$O$48,10,0)</f>
        <v>0</v>
      </c>
      <c r="AV31">
        <f>VLOOKUP($B31,Categories!$A$2:$O$48,11,0)</f>
        <v>0</v>
      </c>
      <c r="AW31">
        <f>VLOOKUP($B31,Categories!$A$2:$O$48,12,0)</f>
        <v>0</v>
      </c>
      <c r="AX31">
        <f>VLOOKUP($B31,Categories!$A$2:$O$48,13,0)</f>
        <v>0</v>
      </c>
      <c r="AY31">
        <f>VLOOKUP($B31,Categories!$A$2:$O$48,14,0)</f>
        <v>0</v>
      </c>
      <c r="AZ31">
        <f>VLOOKUP($B31,Categories!$A$2:$O$48,15,0)</f>
        <v>0</v>
      </c>
      <c r="BA31">
        <f>VLOOKUP($B31,Categories!$A$2:$Z$48,16,0)</f>
        <v>3.24</v>
      </c>
      <c r="BB31">
        <f t="shared" si="26"/>
        <v>1</v>
      </c>
    </row>
    <row r="32" spans="1:54" x14ac:dyDescent="0.25">
      <c r="A32" s="1">
        <v>43726</v>
      </c>
      <c r="B32" t="s">
        <v>2</v>
      </c>
      <c r="C32" t="s">
        <v>38</v>
      </c>
      <c r="F32">
        <v>2</v>
      </c>
      <c r="G32">
        <v>3</v>
      </c>
      <c r="H32">
        <v>1</v>
      </c>
      <c r="L32" t="str">
        <f t="shared" si="0"/>
        <v>ELT</v>
      </c>
      <c r="M32" t="str">
        <f t="shared" si="1"/>
        <v/>
      </c>
      <c r="N32" t="str">
        <f t="shared" si="2"/>
        <v/>
      </c>
      <c r="O32">
        <f t="shared" si="3"/>
        <v>0</v>
      </c>
      <c r="P32">
        <f t="shared" si="4"/>
        <v>0</v>
      </c>
      <c r="Q32">
        <f t="shared" si="5"/>
        <v>1</v>
      </c>
      <c r="R32" t="str">
        <f t="shared" si="6"/>
        <v/>
      </c>
      <c r="S32" t="str">
        <f t="shared" si="7"/>
        <v/>
      </c>
      <c r="T32" t="str">
        <f t="shared" si="8"/>
        <v/>
      </c>
      <c r="U32" t="str">
        <f t="shared" si="9"/>
        <v/>
      </c>
      <c r="V32" t="str">
        <f t="shared" si="10"/>
        <v/>
      </c>
      <c r="W32">
        <f t="shared" si="11"/>
        <v>0</v>
      </c>
      <c r="X32">
        <f t="shared" si="12"/>
        <v>1</v>
      </c>
      <c r="Y32">
        <f t="shared" si="13"/>
        <v>0</v>
      </c>
      <c r="Z32" t="str">
        <f t="shared" si="14"/>
        <v/>
      </c>
      <c r="AA32" t="str">
        <f t="shared" si="15"/>
        <v/>
      </c>
      <c r="AB32" t="str">
        <f t="shared" si="16"/>
        <v/>
      </c>
      <c r="AC32">
        <f t="shared" si="17"/>
        <v>0</v>
      </c>
      <c r="AD32">
        <f t="shared" si="18"/>
        <v>0</v>
      </c>
      <c r="AE32">
        <f t="shared" si="19"/>
        <v>1</v>
      </c>
      <c r="AF32">
        <f t="shared" si="20"/>
        <v>1</v>
      </c>
      <c r="AG32">
        <f t="shared" si="21"/>
        <v>1</v>
      </c>
      <c r="AH32">
        <f t="shared" si="22"/>
        <v>0</v>
      </c>
      <c r="AI32">
        <f t="shared" si="23"/>
        <v>0</v>
      </c>
      <c r="AJ32">
        <f t="shared" si="24"/>
        <v>0</v>
      </c>
      <c r="AK32">
        <f t="shared" si="25"/>
        <v>3</v>
      </c>
      <c r="AL32" t="s">
        <v>63</v>
      </c>
      <c r="AM32">
        <f>VLOOKUP($B32,Categories!$A$2:$O$48,2,0)</f>
        <v>1</v>
      </c>
      <c r="AN32">
        <f>VLOOKUP($B32,Categories!$A$2:$O$48,3,0)</f>
        <v>0</v>
      </c>
      <c r="AO32">
        <f>VLOOKUP($B32,Categories!$A$2:$O$48,4,0)</f>
        <v>0</v>
      </c>
      <c r="AP32">
        <f>VLOOKUP($B32,Categories!$A$2:$O$48,5,0)</f>
        <v>0</v>
      </c>
      <c r="AQ32">
        <f>VLOOKUP($B32,Categories!$A$2:$O$48,6,0)</f>
        <v>0</v>
      </c>
      <c r="AR32">
        <f>VLOOKUP($B32,Categories!$A$2:$O$48,7,0)</f>
        <v>1</v>
      </c>
      <c r="AS32">
        <f>VLOOKUP($B32,Categories!$A$2:$O$48,8,0)</f>
        <v>1</v>
      </c>
      <c r="AT32">
        <f>VLOOKUP($B32,Categories!$A$2:$O$48,9,0)</f>
        <v>0</v>
      </c>
      <c r="AU32">
        <f>VLOOKUP($B32,Categories!$A$2:$O$48,10,0)</f>
        <v>0</v>
      </c>
      <c r="AV32">
        <f>VLOOKUP($B32,Categories!$A$2:$O$48,11,0)</f>
        <v>0</v>
      </c>
      <c r="AW32">
        <f>VLOOKUP($B32,Categories!$A$2:$O$48,12,0)</f>
        <v>0</v>
      </c>
      <c r="AX32">
        <f>VLOOKUP($B32,Categories!$A$2:$O$48,13,0)</f>
        <v>0</v>
      </c>
      <c r="AY32">
        <f>VLOOKUP($B32,Categories!$A$2:$O$48,14,0)</f>
        <v>0</v>
      </c>
      <c r="AZ32">
        <f>VLOOKUP($B32,Categories!$A$2:$O$48,15,0)</f>
        <v>0</v>
      </c>
      <c r="BA32">
        <f>VLOOKUP($B32,Categories!$A$2:$Z$48,16,0)</f>
        <v>3.24</v>
      </c>
      <c r="BB32">
        <f t="shared" si="26"/>
        <v>0</v>
      </c>
    </row>
    <row r="33" spans="1:54" x14ac:dyDescent="0.25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L33" t="str">
        <f t="shared" si="0"/>
        <v>ELT</v>
      </c>
      <c r="M33" t="str">
        <f t="shared" si="1"/>
        <v/>
      </c>
      <c r="N33" t="str">
        <f t="shared" si="2"/>
        <v/>
      </c>
      <c r="O33">
        <f t="shared" si="3"/>
        <v>1</v>
      </c>
      <c r="P33">
        <f t="shared" si="4"/>
        <v>0</v>
      </c>
      <c r="Q33">
        <f t="shared" si="5"/>
        <v>0</v>
      </c>
      <c r="R33" t="str">
        <f t="shared" si="6"/>
        <v/>
      </c>
      <c r="S33" t="str">
        <f t="shared" si="7"/>
        <v/>
      </c>
      <c r="T33" t="str">
        <f t="shared" si="8"/>
        <v/>
      </c>
      <c r="U33" t="str">
        <f t="shared" si="9"/>
        <v/>
      </c>
      <c r="V33" t="str">
        <f t="shared" si="10"/>
        <v/>
      </c>
      <c r="W33">
        <f t="shared" si="11"/>
        <v>0</v>
      </c>
      <c r="X33">
        <f t="shared" si="12"/>
        <v>1</v>
      </c>
      <c r="Y33">
        <f t="shared" si="13"/>
        <v>0</v>
      </c>
      <c r="Z33" t="str">
        <f t="shared" si="14"/>
        <v/>
      </c>
      <c r="AA33" t="str">
        <f t="shared" si="15"/>
        <v/>
      </c>
      <c r="AB33" t="str">
        <f t="shared" si="16"/>
        <v/>
      </c>
      <c r="AC33">
        <f t="shared" si="17"/>
        <v>0</v>
      </c>
      <c r="AD33">
        <f t="shared" si="18"/>
        <v>0</v>
      </c>
      <c r="AE33">
        <f t="shared" si="19"/>
        <v>1</v>
      </c>
      <c r="AF33">
        <f t="shared" si="20"/>
        <v>1</v>
      </c>
      <c r="AG33">
        <f t="shared" si="21"/>
        <v>1</v>
      </c>
      <c r="AH33">
        <f t="shared" si="22"/>
        <v>0</v>
      </c>
      <c r="AI33">
        <f t="shared" si="23"/>
        <v>0</v>
      </c>
      <c r="AJ33">
        <f t="shared" si="24"/>
        <v>0</v>
      </c>
      <c r="AK33">
        <f t="shared" si="25"/>
        <v>3</v>
      </c>
      <c r="AL33" t="s">
        <v>63</v>
      </c>
      <c r="AM33">
        <f>VLOOKUP($B33,Categories!$A$2:$O$48,2,0)</f>
        <v>1</v>
      </c>
      <c r="AN33">
        <f>VLOOKUP($B33,Categories!$A$2:$O$48,3,0)</f>
        <v>0</v>
      </c>
      <c r="AO33">
        <f>VLOOKUP($B33,Categories!$A$2:$O$48,4,0)</f>
        <v>0</v>
      </c>
      <c r="AP33">
        <f>VLOOKUP($B33,Categories!$A$2:$O$48,5,0)</f>
        <v>0</v>
      </c>
      <c r="AQ33">
        <f>VLOOKUP($B33,Categories!$A$2:$O$48,6,0)</f>
        <v>0</v>
      </c>
      <c r="AR33">
        <f>VLOOKUP($B33,Categories!$A$2:$O$48,7,0)</f>
        <v>1</v>
      </c>
      <c r="AS33">
        <f>VLOOKUP($B33,Categories!$A$2:$O$48,8,0)</f>
        <v>1</v>
      </c>
      <c r="AT33">
        <f>VLOOKUP($B33,Categories!$A$2:$O$48,9,0)</f>
        <v>0</v>
      </c>
      <c r="AU33">
        <f>VLOOKUP($B33,Categories!$A$2:$O$48,10,0)</f>
        <v>0</v>
      </c>
      <c r="AV33">
        <f>VLOOKUP($B33,Categories!$A$2:$O$48,11,0)</f>
        <v>0</v>
      </c>
      <c r="AW33">
        <f>VLOOKUP($B33,Categories!$A$2:$O$48,12,0)</f>
        <v>0</v>
      </c>
      <c r="AX33">
        <f>VLOOKUP($B33,Categories!$A$2:$O$48,13,0)</f>
        <v>0</v>
      </c>
      <c r="AY33">
        <f>VLOOKUP($B33,Categories!$A$2:$O$48,14,0)</f>
        <v>0</v>
      </c>
      <c r="AZ33">
        <f>VLOOKUP($B33,Categories!$A$2:$O$48,15,0)</f>
        <v>0</v>
      </c>
      <c r="BA33">
        <f>VLOOKUP($B33,Categories!$A$2:$Z$48,16,0)</f>
        <v>3.24</v>
      </c>
      <c r="BB33">
        <f t="shared" si="26"/>
        <v>1</v>
      </c>
    </row>
    <row r="34" spans="1:54" x14ac:dyDescent="0.25">
      <c r="A34" s="1">
        <v>43737</v>
      </c>
      <c r="B34" t="s">
        <v>2</v>
      </c>
      <c r="C34" t="s">
        <v>38</v>
      </c>
      <c r="F34">
        <v>1</v>
      </c>
      <c r="G34">
        <v>3</v>
      </c>
      <c r="H34">
        <v>2</v>
      </c>
      <c r="L34" t="str">
        <f t="shared" ref="L34:L65" si="27">IF(D34&lt;&gt;"","J","")&amp;IF(E34&lt;&gt;"","H","")&amp;IF(F34&lt;&gt;"","E","")&amp;IF(G34&lt;&gt;"","L","")&amp;IF(H34&lt;&gt;"","T","")&amp;IF(I34&lt;&gt;"","S","")&amp;IF(K34&lt;&gt;"","O","")&amp;IF(J34&lt;&gt;"","M","")</f>
        <v>ELT</v>
      </c>
      <c r="M34" t="str">
        <f t="shared" ref="M34:M65" si="28">IF(D34="","",IF(D34=1,1,0))</f>
        <v/>
      </c>
      <c r="N34" t="str">
        <f t="shared" ref="N34:N65" si="29">IF(E34="","",IF(E34=1,1,0))</f>
        <v/>
      </c>
      <c r="O34">
        <f t="shared" ref="O34:O65" si="30">IF(F34="","",IF(F34=1,1,0))</f>
        <v>1</v>
      </c>
      <c r="P34">
        <f t="shared" ref="P34:P65" si="31">IF(G34="","",IF(G34=1,1,0))</f>
        <v>0</v>
      </c>
      <c r="Q34">
        <f t="shared" ref="Q34:Q65" si="32">IF(H34="","",IF(H34=1,1,0))</f>
        <v>0</v>
      </c>
      <c r="R34" t="str">
        <f t="shared" ref="R34:R65" si="33">IF(I34="","",IF(I34=1,1,0))</f>
        <v/>
      </c>
      <c r="S34" t="str">
        <f t="shared" ref="S34:S65" si="34">IF(J34="","",IF(J34=1,1,0))</f>
        <v/>
      </c>
      <c r="T34" t="str">
        <f t="shared" ref="T34:T65" si="35">IF(K34="","",IF(K34=1,1,0))</f>
        <v/>
      </c>
      <c r="U34" t="str">
        <f t="shared" ref="U34:U65" si="36">IF($AL34="Competitive",IF(D34="","",IF(D34=MAX($D34:$K34),1,0)),IF(D34="","",IF(D34=$AK34,1,0)))</f>
        <v/>
      </c>
      <c r="V34" t="str">
        <f t="shared" ref="V34:V65" si="37">IF($AL34="Competitive",IF(E34="","",IF(E34=MAX($D34:$K34),1,0)),IF(E34="","",IF(E34=$AK34,1,0)))</f>
        <v/>
      </c>
      <c r="W34">
        <f t="shared" ref="W34:W65" si="38">IF($AL34="Competitive",IF(F34="","",IF(F34=MAX($D34:$K34),1,0)),IF(F34="","",IF(F34=$AK34,1,0)))</f>
        <v>0</v>
      </c>
      <c r="X34">
        <f t="shared" ref="X34:X65" si="39">IF($AL34="Competitive",IF(G34="","",IF(G34=MAX($D34:$K34),1,0)),IF(G34="","",IF(G34=$AK34,1,0)))</f>
        <v>1</v>
      </c>
      <c r="Y34">
        <f t="shared" ref="Y34:Y65" si="40">IF($AL34="Competitive",IF(H34="","",IF(H34=MAX($D34:$K34),1,0)),IF(H34="","",IF(H34=$AK34,1,0)))</f>
        <v>0</v>
      </c>
      <c r="Z34" t="str">
        <f t="shared" ref="Z34:Z65" si="41">IF($AL34="Competitive",IF(I34="","",IF(I34=MAX($D34:$K34),1,0)),IF(I34="","",IF(I34=$AK34,1,0)))</f>
        <v/>
      </c>
      <c r="AA34" t="str">
        <f t="shared" ref="AA34:AA65" si="42">IF($AL34="Competitive",IF(J34="","",IF(J34=MAX($D34:$K34),1,0)),IF(J34="","",IF(J34=$AK34,1,0)))</f>
        <v/>
      </c>
      <c r="AB34" t="str">
        <f t="shared" ref="AB34:AB65" si="43">IF($AL34="Competitive",IF(K34="","",IF(K34=MAX($D34:$K34),1,0)),IF(K34="","",IF(K34=$AK34,1,0)))</f>
        <v/>
      </c>
      <c r="AC34">
        <f t="shared" ref="AC34:AC65" si="44">IF(D34&lt;&gt;"",1,0)</f>
        <v>0</v>
      </c>
      <c r="AD34">
        <f t="shared" ref="AD34:AD65" si="45">IF(E34&lt;&gt;"",1,0)</f>
        <v>0</v>
      </c>
      <c r="AE34">
        <f t="shared" ref="AE34:AE65" si="46">IF(F34&lt;&gt;"",1,0)</f>
        <v>1</v>
      </c>
      <c r="AF34">
        <f t="shared" ref="AF34:AF65" si="47">IF(G34&lt;&gt;"",1,0)</f>
        <v>1</v>
      </c>
      <c r="AG34">
        <f t="shared" ref="AG34:AG65" si="48">IF(H34&lt;&gt;"",1,0)</f>
        <v>1</v>
      </c>
      <c r="AH34">
        <f t="shared" ref="AH34:AH65" si="49">IF(I34&lt;&gt;"",1,0)</f>
        <v>0</v>
      </c>
      <c r="AI34">
        <f t="shared" ref="AI34:AI65" si="50">IF(J34&lt;&gt;"",1,0)</f>
        <v>0</v>
      </c>
      <c r="AJ34">
        <f t="shared" ref="AJ34:AJ65" si="51">IF(K34&lt;&gt;"",1,0)</f>
        <v>0</v>
      </c>
      <c r="AK34">
        <f t="shared" ref="AK34:AK65" si="52">COUNTA(D34:K34)</f>
        <v>3</v>
      </c>
      <c r="AL34" t="s">
        <v>63</v>
      </c>
      <c r="AM34">
        <f>VLOOKUP($B34,Categories!$A$2:$O$48,2,0)</f>
        <v>1</v>
      </c>
      <c r="AN34">
        <f>VLOOKUP($B34,Categories!$A$2:$O$48,3,0)</f>
        <v>0</v>
      </c>
      <c r="AO34">
        <f>VLOOKUP($B34,Categories!$A$2:$O$48,4,0)</f>
        <v>0</v>
      </c>
      <c r="AP34">
        <f>VLOOKUP($B34,Categories!$A$2:$O$48,5,0)</f>
        <v>0</v>
      </c>
      <c r="AQ34">
        <f>VLOOKUP($B34,Categories!$A$2:$O$48,6,0)</f>
        <v>0</v>
      </c>
      <c r="AR34">
        <f>VLOOKUP($B34,Categories!$A$2:$O$48,7,0)</f>
        <v>1</v>
      </c>
      <c r="AS34">
        <f>VLOOKUP($B34,Categories!$A$2:$O$48,8,0)</f>
        <v>1</v>
      </c>
      <c r="AT34">
        <f>VLOOKUP($B34,Categories!$A$2:$O$48,9,0)</f>
        <v>0</v>
      </c>
      <c r="AU34">
        <f>VLOOKUP($B34,Categories!$A$2:$O$48,10,0)</f>
        <v>0</v>
      </c>
      <c r="AV34">
        <f>VLOOKUP($B34,Categories!$A$2:$O$48,11,0)</f>
        <v>0</v>
      </c>
      <c r="AW34">
        <f>VLOOKUP($B34,Categories!$A$2:$O$48,12,0)</f>
        <v>0</v>
      </c>
      <c r="AX34">
        <f>VLOOKUP($B34,Categories!$A$2:$O$48,13,0)</f>
        <v>0</v>
      </c>
      <c r="AY34">
        <f>VLOOKUP($B34,Categories!$A$2:$O$48,14,0)</f>
        <v>0</v>
      </c>
      <c r="AZ34">
        <f>VLOOKUP($B34,Categories!$A$2:$O$48,15,0)</f>
        <v>0</v>
      </c>
      <c r="BA34">
        <f>VLOOKUP($B34,Categories!$A$2:$Z$48,16,0)</f>
        <v>3.24</v>
      </c>
      <c r="BB34">
        <f t="shared" si="26"/>
        <v>0</v>
      </c>
    </row>
    <row r="35" spans="1:54" x14ac:dyDescent="0.25">
      <c r="A35" s="1">
        <v>43737</v>
      </c>
      <c r="B35" t="s">
        <v>217</v>
      </c>
      <c r="C35" t="s">
        <v>38</v>
      </c>
      <c r="F35">
        <v>3</v>
      </c>
      <c r="G35">
        <v>2</v>
      </c>
      <c r="H35">
        <v>1</v>
      </c>
      <c r="L35" t="str">
        <f t="shared" si="27"/>
        <v>ELT</v>
      </c>
      <c r="M35" t="str">
        <f t="shared" si="28"/>
        <v/>
      </c>
      <c r="N35" t="str">
        <f t="shared" si="29"/>
        <v/>
      </c>
      <c r="O35">
        <f t="shared" si="30"/>
        <v>0</v>
      </c>
      <c r="P35">
        <f t="shared" si="31"/>
        <v>0</v>
      </c>
      <c r="Q35">
        <f t="shared" si="32"/>
        <v>1</v>
      </c>
      <c r="R35" t="str">
        <f t="shared" si="33"/>
        <v/>
      </c>
      <c r="S35" t="str">
        <f t="shared" si="34"/>
        <v/>
      </c>
      <c r="T35" t="str">
        <f t="shared" si="35"/>
        <v/>
      </c>
      <c r="U35" t="str">
        <f t="shared" si="36"/>
        <v/>
      </c>
      <c r="V35" t="str">
        <f t="shared" si="37"/>
        <v/>
      </c>
      <c r="W35">
        <f t="shared" si="38"/>
        <v>1</v>
      </c>
      <c r="X35">
        <f t="shared" si="39"/>
        <v>0</v>
      </c>
      <c r="Y35">
        <f t="shared" si="40"/>
        <v>0</v>
      </c>
      <c r="Z35" t="str">
        <f t="shared" si="41"/>
        <v/>
      </c>
      <c r="AA35" t="str">
        <f t="shared" si="42"/>
        <v/>
      </c>
      <c r="AB35" t="str">
        <f t="shared" si="43"/>
        <v/>
      </c>
      <c r="AC35">
        <f t="shared" si="44"/>
        <v>0</v>
      </c>
      <c r="AD35">
        <f t="shared" si="45"/>
        <v>0</v>
      </c>
      <c r="AE35">
        <f t="shared" si="46"/>
        <v>1</v>
      </c>
      <c r="AF35">
        <f t="shared" si="47"/>
        <v>1</v>
      </c>
      <c r="AG35">
        <f t="shared" si="48"/>
        <v>1</v>
      </c>
      <c r="AH35">
        <f t="shared" si="49"/>
        <v>0</v>
      </c>
      <c r="AI35">
        <f t="shared" si="50"/>
        <v>0</v>
      </c>
      <c r="AJ35">
        <f t="shared" si="51"/>
        <v>0</v>
      </c>
      <c r="AK35">
        <f t="shared" si="52"/>
        <v>3</v>
      </c>
      <c r="AL35" t="s">
        <v>63</v>
      </c>
      <c r="AM35">
        <f>VLOOKUP($B35,Categories!$A$2:$O$48,2,0)</f>
        <v>0</v>
      </c>
      <c r="AN35">
        <f>VLOOKUP($B35,Categories!$A$2:$O$48,3,0)</f>
        <v>0</v>
      </c>
      <c r="AO35">
        <f>VLOOKUP($B35,Categories!$A$2:$O$48,4,0)</f>
        <v>0</v>
      </c>
      <c r="AP35">
        <f>VLOOKUP($B35,Categories!$A$2:$O$48,5,0)</f>
        <v>0</v>
      </c>
      <c r="AQ35">
        <f>VLOOKUP($B35,Categories!$A$2:$O$48,6,0)</f>
        <v>0</v>
      </c>
      <c r="AR35">
        <f>VLOOKUP($B35,Categories!$A$2:$O$48,7,0)</f>
        <v>0</v>
      </c>
      <c r="AS35">
        <f>VLOOKUP($B35,Categories!$A$2:$O$48,8,0)</f>
        <v>0</v>
      </c>
      <c r="AT35">
        <f>VLOOKUP($B35,Categories!$A$2:$O$48,9,0)</f>
        <v>0</v>
      </c>
      <c r="AU35">
        <f>VLOOKUP($B35,Categories!$A$2:$O$48,10,0)</f>
        <v>0</v>
      </c>
      <c r="AV35">
        <f>VLOOKUP($B35,Categories!$A$2:$O$48,11,0)</f>
        <v>0</v>
      </c>
      <c r="AW35">
        <f>VLOOKUP($B35,Categories!$A$2:$O$48,12,0)</f>
        <v>0</v>
      </c>
      <c r="AX35">
        <f>VLOOKUP($B35,Categories!$A$2:$O$48,13,0)</f>
        <v>0</v>
      </c>
      <c r="AY35">
        <f>VLOOKUP($B35,Categories!$A$2:$O$48,14,0)</f>
        <v>1</v>
      </c>
      <c r="AZ35">
        <f>VLOOKUP($B35,Categories!$A$2:$O$48,15,0)</f>
        <v>0</v>
      </c>
      <c r="BA35">
        <f>VLOOKUP($B35,Categories!$A$2:$Z$48,16,0)</f>
        <v>3.25</v>
      </c>
      <c r="BB35">
        <f t="shared" si="26"/>
        <v>0</v>
      </c>
    </row>
    <row r="36" spans="1:54" x14ac:dyDescent="0.25">
      <c r="A36" s="1">
        <v>43747</v>
      </c>
      <c r="B36" t="s">
        <v>189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L36" t="str">
        <f t="shared" si="27"/>
        <v>JHELT</v>
      </c>
      <c r="M36">
        <f t="shared" si="28"/>
        <v>0</v>
      </c>
      <c r="N36">
        <f t="shared" si="29"/>
        <v>1</v>
      </c>
      <c r="O36">
        <f t="shared" si="30"/>
        <v>0</v>
      </c>
      <c r="P36">
        <f t="shared" si="31"/>
        <v>0</v>
      </c>
      <c r="Q36">
        <f t="shared" si="32"/>
        <v>0</v>
      </c>
      <c r="R36" t="str">
        <f t="shared" si="33"/>
        <v/>
      </c>
      <c r="S36" t="str">
        <f t="shared" si="34"/>
        <v/>
      </c>
      <c r="T36" t="str">
        <f t="shared" si="35"/>
        <v/>
      </c>
      <c r="U36">
        <f t="shared" si="36"/>
        <v>1</v>
      </c>
      <c r="V36">
        <f t="shared" si="37"/>
        <v>0</v>
      </c>
      <c r="W36">
        <f t="shared" si="38"/>
        <v>1</v>
      </c>
      <c r="X36">
        <f t="shared" si="39"/>
        <v>1</v>
      </c>
      <c r="Y36">
        <f t="shared" si="40"/>
        <v>1</v>
      </c>
      <c r="Z36" t="str">
        <f t="shared" si="41"/>
        <v/>
      </c>
      <c r="AA36" t="str">
        <f t="shared" si="42"/>
        <v/>
      </c>
      <c r="AB36" t="str">
        <f t="shared" si="43"/>
        <v/>
      </c>
      <c r="AC36">
        <f t="shared" si="44"/>
        <v>1</v>
      </c>
      <c r="AD36">
        <f t="shared" si="45"/>
        <v>1</v>
      </c>
      <c r="AE36">
        <f t="shared" si="46"/>
        <v>1</v>
      </c>
      <c r="AF36">
        <f t="shared" si="47"/>
        <v>1</v>
      </c>
      <c r="AG36">
        <f t="shared" si="48"/>
        <v>1</v>
      </c>
      <c r="AH36">
        <f t="shared" si="49"/>
        <v>0</v>
      </c>
      <c r="AI36">
        <f t="shared" si="50"/>
        <v>0</v>
      </c>
      <c r="AJ36">
        <f t="shared" si="51"/>
        <v>0</v>
      </c>
      <c r="AK36">
        <f t="shared" si="52"/>
        <v>5</v>
      </c>
      <c r="AL36" t="s">
        <v>63</v>
      </c>
      <c r="AM36">
        <f>VLOOKUP($B36,Categories!$A$2:$O$48,2,0)</f>
        <v>0</v>
      </c>
      <c r="AN36">
        <f>VLOOKUP($B36,Categories!$A$2:$O$48,3,0)</f>
        <v>0</v>
      </c>
      <c r="AO36">
        <f>VLOOKUP($B36,Categories!$A$2:$O$48,4,0)</f>
        <v>1</v>
      </c>
      <c r="AP36">
        <f>VLOOKUP($B36,Categories!$A$2:$O$48,5,0)</f>
        <v>1</v>
      </c>
      <c r="AQ36">
        <f>VLOOKUP($B36,Categories!$A$2:$O$48,6,0)</f>
        <v>1</v>
      </c>
      <c r="AR36">
        <f>VLOOKUP($B36,Categories!$A$2:$O$48,7,0)</f>
        <v>0</v>
      </c>
      <c r="AS36">
        <f>VLOOKUP($B36,Categories!$A$2:$O$48,8,0)</f>
        <v>0</v>
      </c>
      <c r="AT36">
        <f>VLOOKUP($B36,Categories!$A$2:$O$48,9,0)</f>
        <v>1</v>
      </c>
      <c r="AU36">
        <f>VLOOKUP($B36,Categories!$A$2:$O$48,10,0)</f>
        <v>0</v>
      </c>
      <c r="AV36">
        <f>VLOOKUP($B36,Categories!$A$2:$O$48,11,0)</f>
        <v>0</v>
      </c>
      <c r="AW36">
        <f>VLOOKUP($B36,Categories!$A$2:$O$48,12,0)</f>
        <v>0</v>
      </c>
      <c r="AX36">
        <f>VLOOKUP($B36,Categories!$A$2:$O$48,13,0)</f>
        <v>0</v>
      </c>
      <c r="AY36">
        <f>VLOOKUP($B36,Categories!$A$2:$O$48,14,0)</f>
        <v>0</v>
      </c>
      <c r="AZ36">
        <f>VLOOKUP($B36,Categories!$A$2:$O$48,15,0)</f>
        <v>0</v>
      </c>
      <c r="BA36">
        <f>VLOOKUP($B36,Categories!$A$2:$Z$48,16,0)</f>
        <v>2.83</v>
      </c>
      <c r="BB36">
        <f t="shared" ref="BB36:BB67" si="53">IF(A36&lt;&gt;A35,1,0)</f>
        <v>1</v>
      </c>
    </row>
    <row r="37" spans="1:54" x14ac:dyDescent="0.25">
      <c r="A37" s="1">
        <v>43747</v>
      </c>
      <c r="B37" t="s">
        <v>189</v>
      </c>
      <c r="C37" t="s">
        <v>5</v>
      </c>
      <c r="D37">
        <v>2</v>
      </c>
      <c r="E37">
        <v>1</v>
      </c>
      <c r="F37">
        <v>2</v>
      </c>
      <c r="G37">
        <v>2</v>
      </c>
      <c r="H37">
        <v>2</v>
      </c>
      <c r="L37" t="str">
        <f t="shared" si="27"/>
        <v>JHELT</v>
      </c>
      <c r="M37">
        <f t="shared" si="28"/>
        <v>0</v>
      </c>
      <c r="N37">
        <f t="shared" si="29"/>
        <v>1</v>
      </c>
      <c r="O37">
        <f t="shared" si="30"/>
        <v>0</v>
      </c>
      <c r="P37">
        <f t="shared" si="31"/>
        <v>0</v>
      </c>
      <c r="Q37">
        <f t="shared" si="32"/>
        <v>0</v>
      </c>
      <c r="R37" t="str">
        <f t="shared" si="33"/>
        <v/>
      </c>
      <c r="S37" t="str">
        <f t="shared" si="34"/>
        <v/>
      </c>
      <c r="T37" t="str">
        <f t="shared" si="35"/>
        <v/>
      </c>
      <c r="U37">
        <f t="shared" si="36"/>
        <v>1</v>
      </c>
      <c r="V37">
        <f t="shared" si="37"/>
        <v>0</v>
      </c>
      <c r="W37">
        <f t="shared" si="38"/>
        <v>1</v>
      </c>
      <c r="X37">
        <f t="shared" si="39"/>
        <v>1</v>
      </c>
      <c r="Y37">
        <f t="shared" si="40"/>
        <v>1</v>
      </c>
      <c r="Z37" t="str">
        <f t="shared" si="41"/>
        <v/>
      </c>
      <c r="AA37" t="str">
        <f t="shared" si="42"/>
        <v/>
      </c>
      <c r="AB37" t="str">
        <f t="shared" si="43"/>
        <v/>
      </c>
      <c r="AC37">
        <f t="shared" si="44"/>
        <v>1</v>
      </c>
      <c r="AD37">
        <f t="shared" si="45"/>
        <v>1</v>
      </c>
      <c r="AE37">
        <f t="shared" si="46"/>
        <v>1</v>
      </c>
      <c r="AF37">
        <f t="shared" si="47"/>
        <v>1</v>
      </c>
      <c r="AG37">
        <f t="shared" si="48"/>
        <v>1</v>
      </c>
      <c r="AH37">
        <f t="shared" si="49"/>
        <v>0</v>
      </c>
      <c r="AI37">
        <f t="shared" si="50"/>
        <v>0</v>
      </c>
      <c r="AJ37">
        <f t="shared" si="51"/>
        <v>0</v>
      </c>
      <c r="AK37">
        <f t="shared" si="52"/>
        <v>5</v>
      </c>
      <c r="AL37" t="s">
        <v>63</v>
      </c>
      <c r="AM37">
        <f>VLOOKUP($B37,Categories!$A$2:$O$48,2,0)</f>
        <v>0</v>
      </c>
      <c r="AN37">
        <f>VLOOKUP($B37,Categories!$A$2:$O$48,3,0)</f>
        <v>0</v>
      </c>
      <c r="AO37">
        <f>VLOOKUP($B37,Categories!$A$2:$O$48,4,0)</f>
        <v>1</v>
      </c>
      <c r="AP37">
        <f>VLOOKUP($B37,Categories!$A$2:$O$48,5,0)</f>
        <v>1</v>
      </c>
      <c r="AQ37">
        <f>VLOOKUP($B37,Categories!$A$2:$O$48,6,0)</f>
        <v>1</v>
      </c>
      <c r="AR37">
        <f>VLOOKUP($B37,Categories!$A$2:$O$48,7,0)</f>
        <v>0</v>
      </c>
      <c r="AS37">
        <f>VLOOKUP($B37,Categories!$A$2:$O$48,8,0)</f>
        <v>0</v>
      </c>
      <c r="AT37">
        <f>VLOOKUP($B37,Categories!$A$2:$O$48,9,0)</f>
        <v>1</v>
      </c>
      <c r="AU37">
        <f>VLOOKUP($B37,Categories!$A$2:$O$48,10,0)</f>
        <v>0</v>
      </c>
      <c r="AV37">
        <f>VLOOKUP($B37,Categories!$A$2:$O$48,11,0)</f>
        <v>0</v>
      </c>
      <c r="AW37">
        <f>VLOOKUP($B37,Categories!$A$2:$O$48,12,0)</f>
        <v>0</v>
      </c>
      <c r="AX37">
        <f>VLOOKUP($B37,Categories!$A$2:$O$48,13,0)</f>
        <v>0</v>
      </c>
      <c r="AY37">
        <f>VLOOKUP($B37,Categories!$A$2:$O$48,14,0)</f>
        <v>0</v>
      </c>
      <c r="AZ37">
        <f>VLOOKUP($B37,Categories!$A$2:$O$48,15,0)</f>
        <v>0</v>
      </c>
      <c r="BA37">
        <f>VLOOKUP($B37,Categories!$A$2:$Z$48,16,0)</f>
        <v>2.83</v>
      </c>
      <c r="BB37">
        <f t="shared" si="53"/>
        <v>0</v>
      </c>
    </row>
    <row r="38" spans="1:54" x14ac:dyDescent="0.25">
      <c r="A38" s="1">
        <v>43754</v>
      </c>
      <c r="B38" t="s">
        <v>60</v>
      </c>
      <c r="C38" t="s">
        <v>5</v>
      </c>
      <c r="D38">
        <v>1</v>
      </c>
      <c r="E38">
        <v>5</v>
      </c>
      <c r="F38">
        <v>4</v>
      </c>
      <c r="G38">
        <v>2</v>
      </c>
      <c r="H38">
        <v>2</v>
      </c>
      <c r="L38" t="str">
        <f t="shared" si="27"/>
        <v>JHELT</v>
      </c>
      <c r="M38">
        <f t="shared" si="28"/>
        <v>1</v>
      </c>
      <c r="N38">
        <f t="shared" si="29"/>
        <v>0</v>
      </c>
      <c r="O38">
        <f t="shared" si="30"/>
        <v>0</v>
      </c>
      <c r="P38">
        <f t="shared" si="31"/>
        <v>0</v>
      </c>
      <c r="Q38">
        <f t="shared" si="32"/>
        <v>0</v>
      </c>
      <c r="R38" t="str">
        <f t="shared" si="33"/>
        <v/>
      </c>
      <c r="S38" t="str">
        <f t="shared" si="34"/>
        <v/>
      </c>
      <c r="T38" t="str">
        <f t="shared" si="35"/>
        <v/>
      </c>
      <c r="U38">
        <f t="shared" si="36"/>
        <v>0</v>
      </c>
      <c r="V38">
        <f t="shared" si="37"/>
        <v>1</v>
      </c>
      <c r="W38">
        <f t="shared" si="38"/>
        <v>0</v>
      </c>
      <c r="X38">
        <f t="shared" si="39"/>
        <v>0</v>
      </c>
      <c r="Y38">
        <f t="shared" si="40"/>
        <v>0</v>
      </c>
      <c r="Z38" t="str">
        <f t="shared" si="41"/>
        <v/>
      </c>
      <c r="AA38" t="str">
        <f t="shared" si="42"/>
        <v/>
      </c>
      <c r="AB38" t="str">
        <f t="shared" si="43"/>
        <v/>
      </c>
      <c r="AC38">
        <f t="shared" si="44"/>
        <v>1</v>
      </c>
      <c r="AD38">
        <f t="shared" si="45"/>
        <v>1</v>
      </c>
      <c r="AE38">
        <f t="shared" si="46"/>
        <v>1</v>
      </c>
      <c r="AF38">
        <f t="shared" si="47"/>
        <v>1</v>
      </c>
      <c r="AG38">
        <f t="shared" si="48"/>
        <v>1</v>
      </c>
      <c r="AH38">
        <f t="shared" si="49"/>
        <v>0</v>
      </c>
      <c r="AI38">
        <f t="shared" si="50"/>
        <v>0</v>
      </c>
      <c r="AJ38">
        <f t="shared" si="51"/>
        <v>0</v>
      </c>
      <c r="AK38">
        <f t="shared" si="52"/>
        <v>5</v>
      </c>
      <c r="AL38" t="s">
        <v>63</v>
      </c>
      <c r="AM38">
        <f>VLOOKUP($B38,Categories!$A$2:$O$48,2,0)</f>
        <v>0</v>
      </c>
      <c r="AN38">
        <f>VLOOKUP($B38,Categories!$A$2:$O$48,3,0)</f>
        <v>0</v>
      </c>
      <c r="AO38">
        <f>VLOOKUP($B38,Categories!$A$2:$O$48,4,0)</f>
        <v>0</v>
      </c>
      <c r="AP38">
        <f>VLOOKUP($B38,Categories!$A$2:$O$48,5,0)</f>
        <v>1</v>
      </c>
      <c r="AQ38">
        <f>VLOOKUP($B38,Categories!$A$2:$O$48,6,0)</f>
        <v>0</v>
      </c>
      <c r="AR38">
        <f>VLOOKUP($B38,Categories!$A$2:$O$48,7,0)</f>
        <v>0</v>
      </c>
      <c r="AS38">
        <f>VLOOKUP($B38,Categories!$A$2:$O$48,8,0)</f>
        <v>1</v>
      </c>
      <c r="AT38">
        <f>VLOOKUP($B38,Categories!$A$2:$O$48,9,0)</f>
        <v>0</v>
      </c>
      <c r="AU38">
        <f>VLOOKUP($B38,Categories!$A$2:$O$48,10,0)</f>
        <v>0</v>
      </c>
      <c r="AV38">
        <f>VLOOKUP($B38,Categories!$A$2:$O$48,11,0)</f>
        <v>0</v>
      </c>
      <c r="AW38">
        <f>VLOOKUP($B38,Categories!$A$2:$O$48,12,0)</f>
        <v>0</v>
      </c>
      <c r="AX38">
        <f>VLOOKUP($B38,Categories!$A$2:$O$48,13,0)</f>
        <v>0</v>
      </c>
      <c r="AY38">
        <f>VLOOKUP($B38,Categories!$A$2:$O$48,14,0)</f>
        <v>0</v>
      </c>
      <c r="AZ38">
        <f>VLOOKUP($B38,Categories!$A$2:$O$48,15,0)</f>
        <v>0</v>
      </c>
      <c r="BA38">
        <f>VLOOKUP($B38,Categories!$A$2:$Z$48,16,0)</f>
        <v>3.27</v>
      </c>
      <c r="BB38">
        <f t="shared" si="53"/>
        <v>1</v>
      </c>
    </row>
    <row r="39" spans="1:54" x14ac:dyDescent="0.25">
      <c r="A39" s="1">
        <v>43754</v>
      </c>
      <c r="B39" t="s">
        <v>47</v>
      </c>
      <c r="C39" t="s">
        <v>5</v>
      </c>
      <c r="D39">
        <v>4</v>
      </c>
      <c r="E39">
        <v>3</v>
      </c>
      <c r="F39">
        <v>2</v>
      </c>
      <c r="G39">
        <v>5</v>
      </c>
      <c r="H39">
        <v>1</v>
      </c>
      <c r="L39" t="str">
        <f t="shared" si="27"/>
        <v>JHELT</v>
      </c>
      <c r="M39">
        <f t="shared" si="28"/>
        <v>0</v>
      </c>
      <c r="N39">
        <f t="shared" si="29"/>
        <v>0</v>
      </c>
      <c r="O39">
        <f t="shared" si="30"/>
        <v>0</v>
      </c>
      <c r="P39">
        <f t="shared" si="31"/>
        <v>0</v>
      </c>
      <c r="Q39">
        <f t="shared" si="32"/>
        <v>1</v>
      </c>
      <c r="R39" t="str">
        <f t="shared" si="33"/>
        <v/>
      </c>
      <c r="S39" t="str">
        <f t="shared" si="34"/>
        <v/>
      </c>
      <c r="T39" t="str">
        <f t="shared" si="35"/>
        <v/>
      </c>
      <c r="U39">
        <f t="shared" si="36"/>
        <v>0</v>
      </c>
      <c r="V39">
        <f t="shared" si="37"/>
        <v>0</v>
      </c>
      <c r="W39">
        <f t="shared" si="38"/>
        <v>0</v>
      </c>
      <c r="X39">
        <f t="shared" si="39"/>
        <v>1</v>
      </c>
      <c r="Y39">
        <f t="shared" si="40"/>
        <v>0</v>
      </c>
      <c r="Z39" t="str">
        <f t="shared" si="41"/>
        <v/>
      </c>
      <c r="AA39" t="str">
        <f t="shared" si="42"/>
        <v/>
      </c>
      <c r="AB39" t="str">
        <f t="shared" si="43"/>
        <v/>
      </c>
      <c r="AC39">
        <f t="shared" si="44"/>
        <v>1</v>
      </c>
      <c r="AD39">
        <f t="shared" si="45"/>
        <v>1</v>
      </c>
      <c r="AE39">
        <f t="shared" si="46"/>
        <v>1</v>
      </c>
      <c r="AF39">
        <f t="shared" si="47"/>
        <v>1</v>
      </c>
      <c r="AG39">
        <f t="shared" si="48"/>
        <v>1</v>
      </c>
      <c r="AH39">
        <f t="shared" si="49"/>
        <v>0</v>
      </c>
      <c r="AI39">
        <f t="shared" si="50"/>
        <v>0</v>
      </c>
      <c r="AJ39">
        <f t="shared" si="51"/>
        <v>0</v>
      </c>
      <c r="AK39">
        <f t="shared" si="52"/>
        <v>5</v>
      </c>
      <c r="AL39" t="s">
        <v>63</v>
      </c>
      <c r="AM39">
        <f>VLOOKUP($B39,Categories!$A$2:$O$48,2,0)</f>
        <v>0</v>
      </c>
      <c r="AN39">
        <f>VLOOKUP($B39,Categories!$A$2:$O$48,3,0)</f>
        <v>0</v>
      </c>
      <c r="AO39">
        <f>VLOOKUP($B39,Categories!$A$2:$O$48,4,0)</f>
        <v>0</v>
      </c>
      <c r="AP39">
        <f>VLOOKUP($B39,Categories!$A$2:$O$48,5,0)</f>
        <v>1</v>
      </c>
      <c r="AQ39">
        <f>VLOOKUP($B39,Categories!$A$2:$O$48,6,0)</f>
        <v>0</v>
      </c>
      <c r="AR39">
        <f>VLOOKUP($B39,Categories!$A$2:$O$48,7,0)</f>
        <v>0</v>
      </c>
      <c r="AS39">
        <f>VLOOKUP($B39,Categories!$A$2:$O$48,8,0)</f>
        <v>0</v>
      </c>
      <c r="AT39">
        <f>VLOOKUP($B39,Categories!$A$2:$O$48,9,0)</f>
        <v>0</v>
      </c>
      <c r="AU39">
        <f>VLOOKUP($B39,Categories!$A$2:$O$48,10,0)</f>
        <v>0</v>
      </c>
      <c r="AV39">
        <f>VLOOKUP($B39,Categories!$A$2:$O$48,11,0)</f>
        <v>0</v>
      </c>
      <c r="AW39">
        <f>VLOOKUP($B39,Categories!$A$2:$O$48,12,0)</f>
        <v>1</v>
      </c>
      <c r="AX39">
        <f>VLOOKUP($B39,Categories!$A$2:$O$48,13,0)</f>
        <v>0</v>
      </c>
      <c r="AY39">
        <f>VLOOKUP($B39,Categories!$A$2:$O$48,14,0)</f>
        <v>0</v>
      </c>
      <c r="AZ39">
        <f>VLOOKUP($B39,Categories!$A$2:$O$48,15,0)</f>
        <v>0</v>
      </c>
      <c r="BA39">
        <f>VLOOKUP($B39,Categories!$A$2:$Z$48,16,0)</f>
        <v>2.11</v>
      </c>
      <c r="BB39">
        <f t="shared" si="53"/>
        <v>0</v>
      </c>
    </row>
    <row r="40" spans="1:54" x14ac:dyDescent="0.25">
      <c r="A40" s="1">
        <v>43762</v>
      </c>
      <c r="B40" t="s">
        <v>65</v>
      </c>
      <c r="C40" t="s">
        <v>5</v>
      </c>
      <c r="D40">
        <v>1</v>
      </c>
      <c r="E40">
        <v>3</v>
      </c>
      <c r="G40">
        <v>3</v>
      </c>
      <c r="H40">
        <v>2</v>
      </c>
      <c r="L40" t="str">
        <f t="shared" si="27"/>
        <v>JHLT</v>
      </c>
      <c r="M40">
        <f t="shared" si="28"/>
        <v>1</v>
      </c>
      <c r="N40">
        <f t="shared" si="29"/>
        <v>0</v>
      </c>
      <c r="O40" t="str">
        <f t="shared" si="30"/>
        <v/>
      </c>
      <c r="P40">
        <f t="shared" si="31"/>
        <v>0</v>
      </c>
      <c r="Q40">
        <f t="shared" si="32"/>
        <v>0</v>
      </c>
      <c r="R40" t="str">
        <f t="shared" si="33"/>
        <v/>
      </c>
      <c r="S40" t="str">
        <f t="shared" si="34"/>
        <v/>
      </c>
      <c r="T40" t="str">
        <f t="shared" si="35"/>
        <v/>
      </c>
      <c r="U40">
        <f t="shared" si="36"/>
        <v>0</v>
      </c>
      <c r="V40">
        <f t="shared" si="37"/>
        <v>1</v>
      </c>
      <c r="W40" t="str">
        <f t="shared" si="38"/>
        <v/>
      </c>
      <c r="X40">
        <f t="shared" si="39"/>
        <v>1</v>
      </c>
      <c r="Y40">
        <f t="shared" si="40"/>
        <v>0</v>
      </c>
      <c r="Z40" t="str">
        <f t="shared" si="41"/>
        <v/>
      </c>
      <c r="AA40" t="str">
        <f t="shared" si="42"/>
        <v/>
      </c>
      <c r="AB40" t="str">
        <f t="shared" si="43"/>
        <v/>
      </c>
      <c r="AC40">
        <f t="shared" si="44"/>
        <v>1</v>
      </c>
      <c r="AD40">
        <f t="shared" si="45"/>
        <v>1</v>
      </c>
      <c r="AE40">
        <f t="shared" si="46"/>
        <v>0</v>
      </c>
      <c r="AF40">
        <f t="shared" si="47"/>
        <v>1</v>
      </c>
      <c r="AG40">
        <f t="shared" si="48"/>
        <v>1</v>
      </c>
      <c r="AH40">
        <f t="shared" si="49"/>
        <v>0</v>
      </c>
      <c r="AI40">
        <f t="shared" si="50"/>
        <v>0</v>
      </c>
      <c r="AJ40">
        <f t="shared" si="51"/>
        <v>0</v>
      </c>
      <c r="AK40">
        <f t="shared" si="52"/>
        <v>4</v>
      </c>
      <c r="AL40" t="s">
        <v>63</v>
      </c>
      <c r="AM40">
        <f>VLOOKUP($B40,Categories!$A$2:$O$48,2,0)</f>
        <v>0</v>
      </c>
      <c r="AN40">
        <f>VLOOKUP($B40,Categories!$A$2:$O$48,3,0)</f>
        <v>0</v>
      </c>
      <c r="AO40">
        <f>VLOOKUP($B40,Categories!$A$2:$O$48,4,0)</f>
        <v>1</v>
      </c>
      <c r="AP40">
        <f>VLOOKUP($B40,Categories!$A$2:$O$48,5,0)</f>
        <v>0</v>
      </c>
      <c r="AQ40">
        <f>VLOOKUP($B40,Categories!$A$2:$O$48,6,0)</f>
        <v>1</v>
      </c>
      <c r="AR40">
        <f>VLOOKUP($B40,Categories!$A$2:$O$48,7,0)</f>
        <v>0</v>
      </c>
      <c r="AS40">
        <f>VLOOKUP($B40,Categories!$A$2:$O$48,8,0)</f>
        <v>0</v>
      </c>
      <c r="AT40">
        <f>VLOOKUP($B40,Categories!$A$2:$O$48,9,0)</f>
        <v>0</v>
      </c>
      <c r="AU40">
        <f>VLOOKUP($B40,Categories!$A$2:$O$48,10,0)</f>
        <v>0</v>
      </c>
      <c r="AV40">
        <f>VLOOKUP($B40,Categories!$A$2:$O$48,11,0)</f>
        <v>0</v>
      </c>
      <c r="AW40">
        <f>VLOOKUP($B40,Categories!$A$2:$O$48,12,0)</f>
        <v>0</v>
      </c>
      <c r="AX40">
        <f>VLOOKUP($B40,Categories!$A$2:$O$48,13,0)</f>
        <v>0</v>
      </c>
      <c r="AY40">
        <f>VLOOKUP($B40,Categories!$A$2:$O$48,14,0)</f>
        <v>0</v>
      </c>
      <c r="AZ40">
        <f>VLOOKUP($B40,Categories!$A$2:$O$48,15,0)</f>
        <v>0</v>
      </c>
      <c r="BA40">
        <f>VLOOKUP($B40,Categories!$A$2:$Z$48,16,0)</f>
        <v>3.01</v>
      </c>
      <c r="BB40">
        <f t="shared" si="53"/>
        <v>1</v>
      </c>
    </row>
    <row r="41" spans="1:54" x14ac:dyDescent="0.25">
      <c r="A41" s="1">
        <v>43762</v>
      </c>
      <c r="B41" t="s">
        <v>65</v>
      </c>
      <c r="C41" t="s">
        <v>5</v>
      </c>
      <c r="D41">
        <v>1</v>
      </c>
      <c r="E41">
        <v>2</v>
      </c>
      <c r="G41">
        <v>2</v>
      </c>
      <c r="H41">
        <v>4</v>
      </c>
      <c r="L41" t="str">
        <f t="shared" si="27"/>
        <v>JHLT</v>
      </c>
      <c r="M41">
        <f t="shared" si="28"/>
        <v>1</v>
      </c>
      <c r="N41">
        <f t="shared" si="29"/>
        <v>0</v>
      </c>
      <c r="O41" t="str">
        <f t="shared" si="30"/>
        <v/>
      </c>
      <c r="P41">
        <f t="shared" si="31"/>
        <v>0</v>
      </c>
      <c r="Q41">
        <f t="shared" si="32"/>
        <v>0</v>
      </c>
      <c r="R41" t="str">
        <f t="shared" si="33"/>
        <v/>
      </c>
      <c r="S41" t="str">
        <f t="shared" si="34"/>
        <v/>
      </c>
      <c r="T41" t="str">
        <f t="shared" si="35"/>
        <v/>
      </c>
      <c r="U41">
        <f t="shared" si="36"/>
        <v>0</v>
      </c>
      <c r="V41">
        <f t="shared" si="37"/>
        <v>0</v>
      </c>
      <c r="W41" t="str">
        <f t="shared" si="38"/>
        <v/>
      </c>
      <c r="X41">
        <f t="shared" si="39"/>
        <v>0</v>
      </c>
      <c r="Y41">
        <f t="shared" si="40"/>
        <v>1</v>
      </c>
      <c r="Z41" t="str">
        <f t="shared" si="41"/>
        <v/>
      </c>
      <c r="AA41" t="str">
        <f t="shared" si="42"/>
        <v/>
      </c>
      <c r="AB41" t="str">
        <f t="shared" si="43"/>
        <v/>
      </c>
      <c r="AC41">
        <f t="shared" si="44"/>
        <v>1</v>
      </c>
      <c r="AD41">
        <f t="shared" si="45"/>
        <v>1</v>
      </c>
      <c r="AE41">
        <f t="shared" si="46"/>
        <v>0</v>
      </c>
      <c r="AF41">
        <f t="shared" si="47"/>
        <v>1</v>
      </c>
      <c r="AG41">
        <f t="shared" si="48"/>
        <v>1</v>
      </c>
      <c r="AH41">
        <f t="shared" si="49"/>
        <v>0</v>
      </c>
      <c r="AI41">
        <f t="shared" si="50"/>
        <v>0</v>
      </c>
      <c r="AJ41">
        <f t="shared" si="51"/>
        <v>0</v>
      </c>
      <c r="AK41">
        <f t="shared" si="52"/>
        <v>4</v>
      </c>
      <c r="AL41" t="s">
        <v>63</v>
      </c>
      <c r="AM41">
        <f>VLOOKUP($B41,Categories!$A$2:$O$48,2,0)</f>
        <v>0</v>
      </c>
      <c r="AN41">
        <f>VLOOKUP($B41,Categories!$A$2:$O$48,3,0)</f>
        <v>0</v>
      </c>
      <c r="AO41">
        <f>VLOOKUP($B41,Categories!$A$2:$O$48,4,0)</f>
        <v>1</v>
      </c>
      <c r="AP41">
        <f>VLOOKUP($B41,Categories!$A$2:$O$48,5,0)</f>
        <v>0</v>
      </c>
      <c r="AQ41">
        <f>VLOOKUP($B41,Categories!$A$2:$O$48,6,0)</f>
        <v>1</v>
      </c>
      <c r="AR41">
        <f>VLOOKUP($B41,Categories!$A$2:$O$48,7,0)</f>
        <v>0</v>
      </c>
      <c r="AS41">
        <f>VLOOKUP($B41,Categories!$A$2:$O$48,8,0)</f>
        <v>0</v>
      </c>
      <c r="AT41">
        <f>VLOOKUP($B41,Categories!$A$2:$O$48,9,0)</f>
        <v>0</v>
      </c>
      <c r="AU41">
        <f>VLOOKUP($B41,Categories!$A$2:$O$48,10,0)</f>
        <v>0</v>
      </c>
      <c r="AV41">
        <f>VLOOKUP($B41,Categories!$A$2:$O$48,11,0)</f>
        <v>0</v>
      </c>
      <c r="AW41">
        <f>VLOOKUP($B41,Categories!$A$2:$O$48,12,0)</f>
        <v>0</v>
      </c>
      <c r="AX41">
        <f>VLOOKUP($B41,Categories!$A$2:$O$48,13,0)</f>
        <v>0</v>
      </c>
      <c r="AY41">
        <f>VLOOKUP($B41,Categories!$A$2:$O$48,14,0)</f>
        <v>0</v>
      </c>
      <c r="AZ41">
        <f>VLOOKUP($B41,Categories!$A$2:$O$48,15,0)</f>
        <v>0</v>
      </c>
      <c r="BA41">
        <f>VLOOKUP($B41,Categories!$A$2:$Z$48,16,0)</f>
        <v>3.01</v>
      </c>
      <c r="BB41">
        <f t="shared" si="53"/>
        <v>0</v>
      </c>
    </row>
    <row r="42" spans="1:54" x14ac:dyDescent="0.25">
      <c r="A42" s="1">
        <v>43771</v>
      </c>
      <c r="B42" t="s">
        <v>68</v>
      </c>
      <c r="C42" t="s">
        <v>5</v>
      </c>
      <c r="F42">
        <v>2</v>
      </c>
      <c r="G42">
        <v>3</v>
      </c>
      <c r="H42">
        <v>1</v>
      </c>
      <c r="L42" t="str">
        <f t="shared" si="27"/>
        <v>ELT</v>
      </c>
      <c r="M42" t="str">
        <f t="shared" si="28"/>
        <v/>
      </c>
      <c r="N42" t="str">
        <f t="shared" si="29"/>
        <v/>
      </c>
      <c r="O42">
        <f t="shared" si="30"/>
        <v>0</v>
      </c>
      <c r="P42">
        <f t="shared" si="31"/>
        <v>0</v>
      </c>
      <c r="Q42">
        <f t="shared" si="32"/>
        <v>1</v>
      </c>
      <c r="R42" t="str">
        <f t="shared" si="33"/>
        <v/>
      </c>
      <c r="S42" t="str">
        <f t="shared" si="34"/>
        <v/>
      </c>
      <c r="T42" t="str">
        <f t="shared" si="35"/>
        <v/>
      </c>
      <c r="U42" t="str">
        <f t="shared" si="36"/>
        <v/>
      </c>
      <c r="V42" t="str">
        <f t="shared" si="37"/>
        <v/>
      </c>
      <c r="W42">
        <f t="shared" si="38"/>
        <v>0</v>
      </c>
      <c r="X42">
        <f t="shared" si="39"/>
        <v>1</v>
      </c>
      <c r="Y42">
        <f t="shared" si="40"/>
        <v>0</v>
      </c>
      <c r="Z42" t="str">
        <f t="shared" si="41"/>
        <v/>
      </c>
      <c r="AA42" t="str">
        <f t="shared" si="42"/>
        <v/>
      </c>
      <c r="AB42" t="str">
        <f t="shared" si="43"/>
        <v/>
      </c>
      <c r="AC42">
        <f t="shared" si="44"/>
        <v>0</v>
      </c>
      <c r="AD42">
        <f t="shared" si="45"/>
        <v>0</v>
      </c>
      <c r="AE42">
        <f t="shared" si="46"/>
        <v>1</v>
      </c>
      <c r="AF42">
        <f t="shared" si="47"/>
        <v>1</v>
      </c>
      <c r="AG42">
        <f t="shared" si="48"/>
        <v>1</v>
      </c>
      <c r="AH42">
        <f t="shared" si="49"/>
        <v>0</v>
      </c>
      <c r="AI42">
        <f t="shared" si="50"/>
        <v>0</v>
      </c>
      <c r="AJ42">
        <f t="shared" si="51"/>
        <v>0</v>
      </c>
      <c r="AK42">
        <f t="shared" si="52"/>
        <v>3</v>
      </c>
      <c r="AL42" t="s">
        <v>63</v>
      </c>
      <c r="AM42">
        <f>VLOOKUP($B42,Categories!$A$2:$O$48,2,0)</f>
        <v>0</v>
      </c>
      <c r="AN42">
        <f>VLOOKUP($B42,Categories!$A$2:$O$48,3,0)</f>
        <v>1</v>
      </c>
      <c r="AO42">
        <f>VLOOKUP($B42,Categories!$A$2:$O$48,4,0)</f>
        <v>0</v>
      </c>
      <c r="AP42">
        <f>VLOOKUP($B42,Categories!$A$2:$O$48,5,0)</f>
        <v>0</v>
      </c>
      <c r="AQ42">
        <f>VLOOKUP($B42,Categories!$A$2:$O$48,6,0)</f>
        <v>0</v>
      </c>
      <c r="AR42">
        <f>VLOOKUP($B42,Categories!$A$2:$O$48,7,0)</f>
        <v>0</v>
      </c>
      <c r="AS42">
        <f>VLOOKUP($B42,Categories!$A$2:$O$48,8,0)</f>
        <v>1</v>
      </c>
      <c r="AT42">
        <f>VLOOKUP($B42,Categories!$A$2:$O$48,9,0)</f>
        <v>0</v>
      </c>
      <c r="AU42">
        <f>VLOOKUP($B42,Categories!$A$2:$O$48,10,0)</f>
        <v>0</v>
      </c>
      <c r="AV42">
        <f>VLOOKUP($B42,Categories!$A$2:$O$48,11,0)</f>
        <v>0</v>
      </c>
      <c r="AW42">
        <f>VLOOKUP($B42,Categories!$A$2:$O$48,12,0)</f>
        <v>0</v>
      </c>
      <c r="AX42">
        <f>VLOOKUP($B42,Categories!$A$2:$O$48,13,0)</f>
        <v>0</v>
      </c>
      <c r="AY42">
        <f>VLOOKUP($B42,Categories!$A$2:$O$48,14,0)</f>
        <v>0</v>
      </c>
      <c r="AZ42">
        <f>VLOOKUP($B42,Categories!$A$2:$O$48,15,0)</f>
        <v>0</v>
      </c>
      <c r="BA42">
        <f>VLOOKUP($B42,Categories!$A$2:$Z$48,16,0)</f>
        <v>3.79</v>
      </c>
      <c r="BB42">
        <f t="shared" si="53"/>
        <v>1</v>
      </c>
    </row>
    <row r="43" spans="1:54" x14ac:dyDescent="0.25">
      <c r="A43" s="1">
        <v>43771</v>
      </c>
      <c r="B43" t="s">
        <v>2</v>
      </c>
      <c r="C43" t="s">
        <v>5</v>
      </c>
      <c r="F43">
        <v>3</v>
      </c>
      <c r="G43">
        <v>1</v>
      </c>
      <c r="H43">
        <v>2</v>
      </c>
      <c r="L43" t="str">
        <f t="shared" si="27"/>
        <v>ELT</v>
      </c>
      <c r="M43" t="str">
        <f t="shared" si="28"/>
        <v/>
      </c>
      <c r="N43" t="str">
        <f t="shared" si="29"/>
        <v/>
      </c>
      <c r="O43">
        <f t="shared" si="30"/>
        <v>0</v>
      </c>
      <c r="P43">
        <f t="shared" si="31"/>
        <v>1</v>
      </c>
      <c r="Q43">
        <f t="shared" si="32"/>
        <v>0</v>
      </c>
      <c r="R43" t="str">
        <f t="shared" si="33"/>
        <v/>
      </c>
      <c r="S43" t="str">
        <f t="shared" si="34"/>
        <v/>
      </c>
      <c r="T43" t="str">
        <f t="shared" si="35"/>
        <v/>
      </c>
      <c r="U43" t="str">
        <f t="shared" si="36"/>
        <v/>
      </c>
      <c r="V43" t="str">
        <f t="shared" si="37"/>
        <v/>
      </c>
      <c r="W43">
        <f t="shared" si="38"/>
        <v>1</v>
      </c>
      <c r="X43">
        <f t="shared" si="39"/>
        <v>0</v>
      </c>
      <c r="Y43">
        <f t="shared" si="40"/>
        <v>0</v>
      </c>
      <c r="Z43" t="str">
        <f t="shared" si="41"/>
        <v/>
      </c>
      <c r="AA43" t="str">
        <f t="shared" si="42"/>
        <v/>
      </c>
      <c r="AB43" t="str">
        <f t="shared" si="43"/>
        <v/>
      </c>
      <c r="AC43">
        <f t="shared" si="44"/>
        <v>0</v>
      </c>
      <c r="AD43">
        <f t="shared" si="45"/>
        <v>0</v>
      </c>
      <c r="AE43">
        <f t="shared" si="46"/>
        <v>1</v>
      </c>
      <c r="AF43">
        <f t="shared" si="47"/>
        <v>1</v>
      </c>
      <c r="AG43">
        <f t="shared" si="48"/>
        <v>1</v>
      </c>
      <c r="AH43">
        <f t="shared" si="49"/>
        <v>0</v>
      </c>
      <c r="AI43">
        <f t="shared" si="50"/>
        <v>0</v>
      </c>
      <c r="AJ43">
        <f t="shared" si="51"/>
        <v>0</v>
      </c>
      <c r="AK43">
        <f t="shared" si="52"/>
        <v>3</v>
      </c>
      <c r="AL43" t="s">
        <v>63</v>
      </c>
      <c r="AM43">
        <f>VLOOKUP($B43,Categories!$A$2:$O$48,2,0)</f>
        <v>1</v>
      </c>
      <c r="AN43">
        <f>VLOOKUP($B43,Categories!$A$2:$O$48,3,0)</f>
        <v>0</v>
      </c>
      <c r="AO43">
        <f>VLOOKUP($B43,Categories!$A$2:$O$48,4,0)</f>
        <v>0</v>
      </c>
      <c r="AP43">
        <f>VLOOKUP($B43,Categories!$A$2:$O$48,5,0)</f>
        <v>0</v>
      </c>
      <c r="AQ43">
        <f>VLOOKUP($B43,Categories!$A$2:$O$48,6,0)</f>
        <v>0</v>
      </c>
      <c r="AR43">
        <f>VLOOKUP($B43,Categories!$A$2:$O$48,7,0)</f>
        <v>1</v>
      </c>
      <c r="AS43">
        <f>VLOOKUP($B43,Categories!$A$2:$O$48,8,0)</f>
        <v>1</v>
      </c>
      <c r="AT43">
        <f>VLOOKUP($B43,Categories!$A$2:$O$48,9,0)</f>
        <v>0</v>
      </c>
      <c r="AU43">
        <f>VLOOKUP($B43,Categories!$A$2:$O$48,10,0)</f>
        <v>0</v>
      </c>
      <c r="AV43">
        <f>VLOOKUP($B43,Categories!$A$2:$O$48,11,0)</f>
        <v>0</v>
      </c>
      <c r="AW43">
        <f>VLOOKUP($B43,Categories!$A$2:$O$48,12,0)</f>
        <v>0</v>
      </c>
      <c r="AX43">
        <f>VLOOKUP($B43,Categories!$A$2:$O$48,13,0)</f>
        <v>0</v>
      </c>
      <c r="AY43">
        <f>VLOOKUP($B43,Categories!$A$2:$O$48,14,0)</f>
        <v>0</v>
      </c>
      <c r="AZ43">
        <f>VLOOKUP($B43,Categories!$A$2:$O$48,15,0)</f>
        <v>0</v>
      </c>
      <c r="BA43">
        <f>VLOOKUP($B43,Categories!$A$2:$Z$48,16,0)</f>
        <v>3.24</v>
      </c>
      <c r="BB43">
        <f t="shared" si="53"/>
        <v>0</v>
      </c>
    </row>
    <row r="44" spans="1:54" x14ac:dyDescent="0.25">
      <c r="A44" s="1">
        <v>43771</v>
      </c>
      <c r="B44" t="s">
        <v>69</v>
      </c>
      <c r="C44" t="s">
        <v>5</v>
      </c>
      <c r="F44">
        <v>1</v>
      </c>
      <c r="G44">
        <v>3</v>
      </c>
      <c r="H44">
        <v>2</v>
      </c>
      <c r="L44" t="str">
        <f t="shared" si="27"/>
        <v>ELT</v>
      </c>
      <c r="M44" t="str">
        <f t="shared" si="28"/>
        <v/>
      </c>
      <c r="N44" t="str">
        <f t="shared" si="29"/>
        <v/>
      </c>
      <c r="O44">
        <f t="shared" si="30"/>
        <v>1</v>
      </c>
      <c r="P44">
        <f t="shared" si="31"/>
        <v>0</v>
      </c>
      <c r="Q44">
        <f t="shared" si="32"/>
        <v>0</v>
      </c>
      <c r="R44" t="str">
        <f t="shared" si="33"/>
        <v/>
      </c>
      <c r="S44" t="str">
        <f t="shared" si="34"/>
        <v/>
      </c>
      <c r="T44" t="str">
        <f t="shared" si="35"/>
        <v/>
      </c>
      <c r="U44" t="str">
        <f t="shared" si="36"/>
        <v/>
      </c>
      <c r="V44" t="str">
        <f t="shared" si="37"/>
        <v/>
      </c>
      <c r="W44">
        <f t="shared" si="38"/>
        <v>0</v>
      </c>
      <c r="X44">
        <f t="shared" si="39"/>
        <v>1</v>
      </c>
      <c r="Y44">
        <f t="shared" si="40"/>
        <v>0</v>
      </c>
      <c r="Z44" t="str">
        <f t="shared" si="41"/>
        <v/>
      </c>
      <c r="AA44" t="str">
        <f t="shared" si="42"/>
        <v/>
      </c>
      <c r="AB44" t="str">
        <f t="shared" si="43"/>
        <v/>
      </c>
      <c r="AC44">
        <f t="shared" si="44"/>
        <v>0</v>
      </c>
      <c r="AD44">
        <f t="shared" si="45"/>
        <v>0</v>
      </c>
      <c r="AE44">
        <f t="shared" si="46"/>
        <v>1</v>
      </c>
      <c r="AF44">
        <f t="shared" si="47"/>
        <v>1</v>
      </c>
      <c r="AG44">
        <f t="shared" si="48"/>
        <v>1</v>
      </c>
      <c r="AH44">
        <f t="shared" si="49"/>
        <v>0</v>
      </c>
      <c r="AI44">
        <f t="shared" si="50"/>
        <v>0</v>
      </c>
      <c r="AJ44">
        <f t="shared" si="51"/>
        <v>0</v>
      </c>
      <c r="AK44">
        <f t="shared" si="52"/>
        <v>3</v>
      </c>
      <c r="AL44" t="s">
        <v>63</v>
      </c>
      <c r="AM44">
        <f>VLOOKUP($B44,Categories!$A$2:$O$48,2,0)</f>
        <v>1</v>
      </c>
      <c r="AN44">
        <f>VLOOKUP($B44,Categories!$A$2:$O$48,3,0)</f>
        <v>0</v>
      </c>
      <c r="AO44">
        <f>VLOOKUP($B44,Categories!$A$2:$O$48,4,0)</f>
        <v>0</v>
      </c>
      <c r="AP44">
        <f>VLOOKUP($B44,Categories!$A$2:$O$48,5,0)</f>
        <v>0</v>
      </c>
      <c r="AQ44">
        <f>VLOOKUP($B44,Categories!$A$2:$O$48,6,0)</f>
        <v>0</v>
      </c>
      <c r="AR44">
        <f>VLOOKUP($B44,Categories!$A$2:$O$48,7,0)</f>
        <v>1</v>
      </c>
      <c r="AS44">
        <f>VLOOKUP($B44,Categories!$A$2:$O$48,8,0)</f>
        <v>0</v>
      </c>
      <c r="AT44">
        <f>VLOOKUP($B44,Categories!$A$2:$O$48,9,0)</f>
        <v>1</v>
      </c>
      <c r="AU44">
        <f>VLOOKUP($B44,Categories!$A$2:$O$48,10,0)</f>
        <v>0</v>
      </c>
      <c r="AV44">
        <f>VLOOKUP($B44,Categories!$A$2:$O$48,11,0)</f>
        <v>0</v>
      </c>
      <c r="AW44">
        <f>VLOOKUP($B44,Categories!$A$2:$O$48,12,0)</f>
        <v>0</v>
      </c>
      <c r="AX44">
        <f>VLOOKUP($B44,Categories!$A$2:$O$48,13,0)</f>
        <v>0</v>
      </c>
      <c r="AY44">
        <f>VLOOKUP($B44,Categories!$A$2:$O$48,14,0)</f>
        <v>0</v>
      </c>
      <c r="AZ44">
        <f>VLOOKUP($B44,Categories!$A$2:$O$48,15,0)</f>
        <v>0</v>
      </c>
      <c r="BA44">
        <f>VLOOKUP($B44,Categories!$A$2:$Z$48,16,0)</f>
        <v>2.39</v>
      </c>
      <c r="BB44">
        <f t="shared" si="53"/>
        <v>0</v>
      </c>
    </row>
    <row r="45" spans="1:54" x14ac:dyDescent="0.25">
      <c r="A45" s="1">
        <v>43782</v>
      </c>
      <c r="B45" t="s">
        <v>46</v>
      </c>
      <c r="C45" t="s">
        <v>5</v>
      </c>
      <c r="D45">
        <v>3</v>
      </c>
      <c r="G45">
        <v>2</v>
      </c>
      <c r="H45">
        <v>1</v>
      </c>
      <c r="L45" t="str">
        <f t="shared" si="27"/>
        <v>JLT</v>
      </c>
      <c r="M45">
        <f t="shared" si="28"/>
        <v>0</v>
      </c>
      <c r="N45" t="str">
        <f t="shared" si="29"/>
        <v/>
      </c>
      <c r="O45" t="str">
        <f t="shared" si="30"/>
        <v/>
      </c>
      <c r="P45">
        <f t="shared" si="31"/>
        <v>0</v>
      </c>
      <c r="Q45">
        <f t="shared" si="32"/>
        <v>1</v>
      </c>
      <c r="R45" t="str">
        <f t="shared" si="33"/>
        <v/>
      </c>
      <c r="S45" t="str">
        <f t="shared" si="34"/>
        <v/>
      </c>
      <c r="T45" t="str">
        <f t="shared" si="35"/>
        <v/>
      </c>
      <c r="U45">
        <f t="shared" si="36"/>
        <v>1</v>
      </c>
      <c r="V45" t="str">
        <f t="shared" si="37"/>
        <v/>
      </c>
      <c r="W45" t="str">
        <f t="shared" si="38"/>
        <v/>
      </c>
      <c r="X45">
        <f t="shared" si="39"/>
        <v>0</v>
      </c>
      <c r="Y45">
        <f t="shared" si="40"/>
        <v>0</v>
      </c>
      <c r="Z45" t="str">
        <f t="shared" si="41"/>
        <v/>
      </c>
      <c r="AA45" t="str">
        <f t="shared" si="42"/>
        <v/>
      </c>
      <c r="AB45" t="str">
        <f t="shared" si="43"/>
        <v/>
      </c>
      <c r="AC45">
        <f t="shared" si="44"/>
        <v>1</v>
      </c>
      <c r="AD45">
        <f t="shared" si="45"/>
        <v>0</v>
      </c>
      <c r="AE45">
        <f t="shared" si="46"/>
        <v>0</v>
      </c>
      <c r="AF45">
        <f t="shared" si="47"/>
        <v>1</v>
      </c>
      <c r="AG45">
        <f t="shared" si="48"/>
        <v>1</v>
      </c>
      <c r="AH45">
        <f t="shared" si="49"/>
        <v>0</v>
      </c>
      <c r="AI45">
        <f t="shared" si="50"/>
        <v>0</v>
      </c>
      <c r="AJ45">
        <f t="shared" si="51"/>
        <v>0</v>
      </c>
      <c r="AK45">
        <f t="shared" si="52"/>
        <v>3</v>
      </c>
      <c r="AL45" t="s">
        <v>63</v>
      </c>
      <c r="AM45">
        <f>VLOOKUP($B45,Categories!$A$2:$O$48,2,0)</f>
        <v>0</v>
      </c>
      <c r="AN45">
        <f>VLOOKUP($B45,Categories!$A$2:$O$48,3,0)</f>
        <v>0</v>
      </c>
      <c r="AO45">
        <f>VLOOKUP($B45,Categories!$A$2:$O$48,4,0)</f>
        <v>0</v>
      </c>
      <c r="AP45">
        <f>VLOOKUP($B45,Categories!$A$2:$O$48,5,0)</f>
        <v>0</v>
      </c>
      <c r="AQ45">
        <f>VLOOKUP($B45,Categories!$A$2:$O$48,6,0)</f>
        <v>0</v>
      </c>
      <c r="AR45">
        <f>VLOOKUP($B45,Categories!$A$2:$O$48,7,0)</f>
        <v>1</v>
      </c>
      <c r="AS45">
        <f>VLOOKUP($B45,Categories!$A$2:$O$48,8,0)</f>
        <v>1</v>
      </c>
      <c r="AT45">
        <f>VLOOKUP($B45,Categories!$A$2:$O$48,9,0)</f>
        <v>0</v>
      </c>
      <c r="AU45">
        <f>VLOOKUP($B45,Categories!$A$2:$O$48,10,0)</f>
        <v>0</v>
      </c>
      <c r="AV45">
        <f>VLOOKUP($B45,Categories!$A$2:$O$48,11,0)</f>
        <v>0</v>
      </c>
      <c r="AW45">
        <f>VLOOKUP($B45,Categories!$A$2:$O$48,12,0)</f>
        <v>0</v>
      </c>
      <c r="AX45">
        <f>VLOOKUP($B45,Categories!$A$2:$O$48,13,0)</f>
        <v>0</v>
      </c>
      <c r="AY45">
        <f>VLOOKUP($B45,Categories!$A$2:$O$48,14,0)</f>
        <v>0</v>
      </c>
      <c r="AZ45">
        <f>VLOOKUP($B45,Categories!$A$2:$O$48,15,0)</f>
        <v>0</v>
      </c>
      <c r="BA45">
        <f>VLOOKUP($B45,Categories!$A$2:$Z$48,16,0)</f>
        <v>4.4000000000000004</v>
      </c>
      <c r="BB45">
        <f t="shared" si="53"/>
        <v>1</v>
      </c>
    </row>
    <row r="46" spans="1:54" x14ac:dyDescent="0.25">
      <c r="A46" s="1">
        <v>43796</v>
      </c>
      <c r="B46" t="s">
        <v>46</v>
      </c>
      <c r="C46" t="s">
        <v>38</v>
      </c>
      <c r="D46">
        <v>3</v>
      </c>
      <c r="F46">
        <v>1</v>
      </c>
      <c r="H46">
        <v>2</v>
      </c>
      <c r="L46" t="str">
        <f t="shared" si="27"/>
        <v>JET</v>
      </c>
      <c r="M46">
        <f t="shared" si="28"/>
        <v>0</v>
      </c>
      <c r="N46" t="str">
        <f t="shared" si="29"/>
        <v/>
      </c>
      <c r="O46">
        <f t="shared" si="30"/>
        <v>1</v>
      </c>
      <c r="P46" t="str">
        <f t="shared" si="31"/>
        <v/>
      </c>
      <c r="Q46">
        <f t="shared" si="32"/>
        <v>0</v>
      </c>
      <c r="R46" t="str">
        <f t="shared" si="33"/>
        <v/>
      </c>
      <c r="S46" t="str">
        <f t="shared" si="34"/>
        <v/>
      </c>
      <c r="T46" t="str">
        <f t="shared" si="35"/>
        <v/>
      </c>
      <c r="U46">
        <f t="shared" si="36"/>
        <v>1</v>
      </c>
      <c r="V46" t="str">
        <f t="shared" si="37"/>
        <v/>
      </c>
      <c r="W46">
        <f t="shared" si="38"/>
        <v>0</v>
      </c>
      <c r="X46" t="str">
        <f t="shared" si="39"/>
        <v/>
      </c>
      <c r="Y46">
        <f t="shared" si="40"/>
        <v>0</v>
      </c>
      <c r="Z46" t="str">
        <f t="shared" si="41"/>
        <v/>
      </c>
      <c r="AA46" t="str">
        <f t="shared" si="42"/>
        <v/>
      </c>
      <c r="AB46" t="str">
        <f t="shared" si="43"/>
        <v/>
      </c>
      <c r="AC46">
        <f t="shared" si="44"/>
        <v>1</v>
      </c>
      <c r="AD46">
        <f t="shared" si="45"/>
        <v>0</v>
      </c>
      <c r="AE46">
        <f t="shared" si="46"/>
        <v>1</v>
      </c>
      <c r="AF46">
        <f t="shared" si="47"/>
        <v>0</v>
      </c>
      <c r="AG46">
        <f t="shared" si="48"/>
        <v>1</v>
      </c>
      <c r="AH46">
        <f t="shared" si="49"/>
        <v>0</v>
      </c>
      <c r="AI46">
        <f t="shared" si="50"/>
        <v>0</v>
      </c>
      <c r="AJ46">
        <f t="shared" si="51"/>
        <v>0</v>
      </c>
      <c r="AK46">
        <f t="shared" si="52"/>
        <v>3</v>
      </c>
      <c r="AL46" t="s">
        <v>63</v>
      </c>
      <c r="AM46">
        <f>VLOOKUP($B46,Categories!$A$2:$O$48,2,0)</f>
        <v>0</v>
      </c>
      <c r="AN46">
        <f>VLOOKUP($B46,Categories!$A$2:$O$48,3,0)</f>
        <v>0</v>
      </c>
      <c r="AO46">
        <f>VLOOKUP($B46,Categories!$A$2:$O$48,4,0)</f>
        <v>0</v>
      </c>
      <c r="AP46">
        <f>VLOOKUP($B46,Categories!$A$2:$O$48,5,0)</f>
        <v>0</v>
      </c>
      <c r="AQ46">
        <f>VLOOKUP($B46,Categories!$A$2:$O$48,6,0)</f>
        <v>0</v>
      </c>
      <c r="AR46">
        <f>VLOOKUP($B46,Categories!$A$2:$O$48,7,0)</f>
        <v>1</v>
      </c>
      <c r="AS46">
        <f>VLOOKUP($B46,Categories!$A$2:$O$48,8,0)</f>
        <v>1</v>
      </c>
      <c r="AT46">
        <f>VLOOKUP($B46,Categories!$A$2:$O$48,9,0)</f>
        <v>0</v>
      </c>
      <c r="AU46">
        <f>VLOOKUP($B46,Categories!$A$2:$O$48,10,0)</f>
        <v>0</v>
      </c>
      <c r="AV46">
        <f>VLOOKUP($B46,Categories!$A$2:$O$48,11,0)</f>
        <v>0</v>
      </c>
      <c r="AW46">
        <f>VLOOKUP($B46,Categories!$A$2:$O$48,12,0)</f>
        <v>0</v>
      </c>
      <c r="AX46">
        <f>VLOOKUP($B46,Categories!$A$2:$O$48,13,0)</f>
        <v>0</v>
      </c>
      <c r="AY46">
        <f>VLOOKUP($B46,Categories!$A$2:$O$48,14,0)</f>
        <v>0</v>
      </c>
      <c r="AZ46">
        <f>VLOOKUP($B46,Categories!$A$2:$O$48,15,0)</f>
        <v>0</v>
      </c>
      <c r="BA46">
        <f>VLOOKUP($B46,Categories!$A$2:$Z$48,16,0)</f>
        <v>4.4000000000000004</v>
      </c>
      <c r="BB46">
        <f t="shared" si="53"/>
        <v>1</v>
      </c>
    </row>
    <row r="47" spans="1:54" x14ac:dyDescent="0.25">
      <c r="A47" s="1">
        <v>43800</v>
      </c>
      <c r="B47" t="s">
        <v>46</v>
      </c>
      <c r="C47" t="s">
        <v>38</v>
      </c>
      <c r="F47">
        <v>1</v>
      </c>
      <c r="G47">
        <v>3</v>
      </c>
      <c r="H47">
        <v>2</v>
      </c>
      <c r="L47" t="str">
        <f t="shared" si="27"/>
        <v>ELT</v>
      </c>
      <c r="M47" t="str">
        <f t="shared" si="28"/>
        <v/>
      </c>
      <c r="N47" t="str">
        <f t="shared" si="29"/>
        <v/>
      </c>
      <c r="O47">
        <f t="shared" si="30"/>
        <v>1</v>
      </c>
      <c r="P47">
        <f t="shared" si="31"/>
        <v>0</v>
      </c>
      <c r="Q47">
        <f t="shared" si="32"/>
        <v>0</v>
      </c>
      <c r="R47" t="str">
        <f t="shared" si="33"/>
        <v/>
      </c>
      <c r="S47" t="str">
        <f t="shared" si="34"/>
        <v/>
      </c>
      <c r="T47" t="str">
        <f t="shared" si="35"/>
        <v/>
      </c>
      <c r="U47" t="str">
        <f t="shared" si="36"/>
        <v/>
      </c>
      <c r="V47" t="str">
        <f t="shared" si="37"/>
        <v/>
      </c>
      <c r="W47">
        <f t="shared" si="38"/>
        <v>0</v>
      </c>
      <c r="X47">
        <f t="shared" si="39"/>
        <v>1</v>
      </c>
      <c r="Y47">
        <f t="shared" si="40"/>
        <v>0</v>
      </c>
      <c r="Z47" t="str">
        <f t="shared" si="41"/>
        <v/>
      </c>
      <c r="AA47" t="str">
        <f t="shared" si="42"/>
        <v/>
      </c>
      <c r="AB47" t="str">
        <f t="shared" si="43"/>
        <v/>
      </c>
      <c r="AC47">
        <f t="shared" si="44"/>
        <v>0</v>
      </c>
      <c r="AD47">
        <f t="shared" si="45"/>
        <v>0</v>
      </c>
      <c r="AE47">
        <f t="shared" si="46"/>
        <v>1</v>
      </c>
      <c r="AF47">
        <f t="shared" si="47"/>
        <v>1</v>
      </c>
      <c r="AG47">
        <f t="shared" si="48"/>
        <v>1</v>
      </c>
      <c r="AH47">
        <f t="shared" si="49"/>
        <v>0</v>
      </c>
      <c r="AI47">
        <f t="shared" si="50"/>
        <v>0</v>
      </c>
      <c r="AJ47">
        <f t="shared" si="51"/>
        <v>0</v>
      </c>
      <c r="AK47">
        <f t="shared" si="52"/>
        <v>3</v>
      </c>
      <c r="AL47" t="s">
        <v>63</v>
      </c>
      <c r="AM47">
        <f>VLOOKUP($B47,Categories!$A$2:$O$48,2,0)</f>
        <v>0</v>
      </c>
      <c r="AN47">
        <f>VLOOKUP($B47,Categories!$A$2:$O$48,3,0)</f>
        <v>0</v>
      </c>
      <c r="AO47">
        <f>VLOOKUP($B47,Categories!$A$2:$O$48,4,0)</f>
        <v>0</v>
      </c>
      <c r="AP47">
        <f>VLOOKUP($B47,Categories!$A$2:$O$48,5,0)</f>
        <v>0</v>
      </c>
      <c r="AQ47">
        <f>VLOOKUP($B47,Categories!$A$2:$O$48,6,0)</f>
        <v>0</v>
      </c>
      <c r="AR47">
        <f>VLOOKUP($B47,Categories!$A$2:$O$48,7,0)</f>
        <v>1</v>
      </c>
      <c r="AS47">
        <f>VLOOKUP($B47,Categories!$A$2:$O$48,8,0)</f>
        <v>1</v>
      </c>
      <c r="AT47">
        <f>VLOOKUP($B47,Categories!$A$2:$O$48,9,0)</f>
        <v>0</v>
      </c>
      <c r="AU47">
        <f>VLOOKUP($B47,Categories!$A$2:$O$48,10,0)</f>
        <v>0</v>
      </c>
      <c r="AV47">
        <f>VLOOKUP($B47,Categories!$A$2:$O$48,11,0)</f>
        <v>0</v>
      </c>
      <c r="AW47">
        <f>VLOOKUP($B47,Categories!$A$2:$O$48,12,0)</f>
        <v>0</v>
      </c>
      <c r="AX47">
        <f>VLOOKUP($B47,Categories!$A$2:$O$48,13,0)</f>
        <v>0</v>
      </c>
      <c r="AY47">
        <f>VLOOKUP($B47,Categories!$A$2:$O$48,14,0)</f>
        <v>0</v>
      </c>
      <c r="AZ47">
        <f>VLOOKUP($B47,Categories!$A$2:$O$48,15,0)</f>
        <v>0</v>
      </c>
      <c r="BA47">
        <f>VLOOKUP($B47,Categories!$A$2:$Z$48,16,0)</f>
        <v>4.4000000000000004</v>
      </c>
      <c r="BB47">
        <f t="shared" si="53"/>
        <v>1</v>
      </c>
    </row>
    <row r="48" spans="1:54" x14ac:dyDescent="0.25">
      <c r="A48" s="1">
        <v>43800</v>
      </c>
      <c r="B48" t="s">
        <v>69</v>
      </c>
      <c r="C48" t="s">
        <v>38</v>
      </c>
      <c r="F48">
        <v>2</v>
      </c>
      <c r="G48">
        <v>3</v>
      </c>
      <c r="H48">
        <v>1</v>
      </c>
      <c r="L48" t="str">
        <f t="shared" si="27"/>
        <v>ELT</v>
      </c>
      <c r="M48" t="str">
        <f t="shared" si="28"/>
        <v/>
      </c>
      <c r="N48" t="str">
        <f t="shared" si="29"/>
        <v/>
      </c>
      <c r="O48">
        <f t="shared" si="30"/>
        <v>0</v>
      </c>
      <c r="P48">
        <f t="shared" si="31"/>
        <v>0</v>
      </c>
      <c r="Q48">
        <f t="shared" si="32"/>
        <v>1</v>
      </c>
      <c r="R48" t="str">
        <f t="shared" si="33"/>
        <v/>
      </c>
      <c r="S48" t="str">
        <f t="shared" si="34"/>
        <v/>
      </c>
      <c r="T48" t="str">
        <f t="shared" si="35"/>
        <v/>
      </c>
      <c r="U48" t="str">
        <f t="shared" si="36"/>
        <v/>
      </c>
      <c r="V48" t="str">
        <f t="shared" si="37"/>
        <v/>
      </c>
      <c r="W48">
        <f t="shared" si="38"/>
        <v>0</v>
      </c>
      <c r="X48">
        <f t="shared" si="39"/>
        <v>1</v>
      </c>
      <c r="Y48">
        <f t="shared" si="40"/>
        <v>0</v>
      </c>
      <c r="Z48" t="str">
        <f t="shared" si="41"/>
        <v/>
      </c>
      <c r="AA48" t="str">
        <f t="shared" si="42"/>
        <v/>
      </c>
      <c r="AB48" t="str">
        <f t="shared" si="43"/>
        <v/>
      </c>
      <c r="AC48">
        <f t="shared" si="44"/>
        <v>0</v>
      </c>
      <c r="AD48">
        <f t="shared" si="45"/>
        <v>0</v>
      </c>
      <c r="AE48">
        <f t="shared" si="46"/>
        <v>1</v>
      </c>
      <c r="AF48">
        <f t="shared" si="47"/>
        <v>1</v>
      </c>
      <c r="AG48">
        <f t="shared" si="48"/>
        <v>1</v>
      </c>
      <c r="AH48">
        <f t="shared" si="49"/>
        <v>0</v>
      </c>
      <c r="AI48">
        <f t="shared" si="50"/>
        <v>0</v>
      </c>
      <c r="AJ48">
        <f t="shared" si="51"/>
        <v>0</v>
      </c>
      <c r="AK48">
        <f t="shared" si="52"/>
        <v>3</v>
      </c>
      <c r="AL48" t="s">
        <v>63</v>
      </c>
      <c r="AM48">
        <f>VLOOKUP($B48,Categories!$A$2:$O$48,2,0)</f>
        <v>1</v>
      </c>
      <c r="AN48">
        <f>VLOOKUP($B48,Categories!$A$2:$O$48,3,0)</f>
        <v>0</v>
      </c>
      <c r="AO48">
        <f>VLOOKUP($B48,Categories!$A$2:$O$48,4,0)</f>
        <v>0</v>
      </c>
      <c r="AP48">
        <f>VLOOKUP($B48,Categories!$A$2:$O$48,5,0)</f>
        <v>0</v>
      </c>
      <c r="AQ48">
        <f>VLOOKUP($B48,Categories!$A$2:$O$48,6,0)</f>
        <v>0</v>
      </c>
      <c r="AR48">
        <f>VLOOKUP($B48,Categories!$A$2:$O$48,7,0)</f>
        <v>1</v>
      </c>
      <c r="AS48">
        <f>VLOOKUP($B48,Categories!$A$2:$O$48,8,0)</f>
        <v>0</v>
      </c>
      <c r="AT48">
        <f>VLOOKUP($B48,Categories!$A$2:$O$48,9,0)</f>
        <v>1</v>
      </c>
      <c r="AU48">
        <f>VLOOKUP($B48,Categories!$A$2:$O$48,10,0)</f>
        <v>0</v>
      </c>
      <c r="AV48">
        <f>VLOOKUP($B48,Categories!$A$2:$O$48,11,0)</f>
        <v>0</v>
      </c>
      <c r="AW48">
        <f>VLOOKUP($B48,Categories!$A$2:$O$48,12,0)</f>
        <v>0</v>
      </c>
      <c r="AX48">
        <f>VLOOKUP($B48,Categories!$A$2:$O$48,13,0)</f>
        <v>0</v>
      </c>
      <c r="AY48">
        <f>VLOOKUP($B48,Categories!$A$2:$O$48,14,0)</f>
        <v>0</v>
      </c>
      <c r="AZ48">
        <f>VLOOKUP($B48,Categories!$A$2:$O$48,15,0)</f>
        <v>0</v>
      </c>
      <c r="BA48">
        <f>VLOOKUP($B48,Categories!$A$2:$Z$48,16,0)</f>
        <v>2.39</v>
      </c>
      <c r="BB48">
        <f t="shared" si="53"/>
        <v>0</v>
      </c>
    </row>
    <row r="49" spans="1:54" x14ac:dyDescent="0.25">
      <c r="A49" s="1">
        <v>43818</v>
      </c>
      <c r="B49" t="s">
        <v>68</v>
      </c>
      <c r="C49" t="s">
        <v>38</v>
      </c>
      <c r="F49">
        <v>3</v>
      </c>
      <c r="G49">
        <v>2</v>
      </c>
      <c r="H49">
        <v>1</v>
      </c>
      <c r="L49" t="str">
        <f t="shared" si="27"/>
        <v>ELT</v>
      </c>
      <c r="M49" t="str">
        <f t="shared" si="28"/>
        <v/>
      </c>
      <c r="N49" t="str">
        <f t="shared" si="29"/>
        <v/>
      </c>
      <c r="O49">
        <f t="shared" si="30"/>
        <v>0</v>
      </c>
      <c r="P49">
        <f t="shared" si="31"/>
        <v>0</v>
      </c>
      <c r="Q49">
        <f t="shared" si="32"/>
        <v>1</v>
      </c>
      <c r="R49" t="str">
        <f t="shared" si="33"/>
        <v/>
      </c>
      <c r="S49" t="str">
        <f t="shared" si="34"/>
        <v/>
      </c>
      <c r="T49" t="str">
        <f t="shared" si="35"/>
        <v/>
      </c>
      <c r="U49" t="str">
        <f t="shared" si="36"/>
        <v/>
      </c>
      <c r="V49" t="str">
        <f t="shared" si="37"/>
        <v/>
      </c>
      <c r="W49">
        <f t="shared" si="38"/>
        <v>1</v>
      </c>
      <c r="X49">
        <f t="shared" si="39"/>
        <v>0</v>
      </c>
      <c r="Y49">
        <f t="shared" si="40"/>
        <v>0</v>
      </c>
      <c r="Z49" t="str">
        <f t="shared" si="41"/>
        <v/>
      </c>
      <c r="AA49" t="str">
        <f t="shared" si="42"/>
        <v/>
      </c>
      <c r="AB49" t="str">
        <f t="shared" si="43"/>
        <v/>
      </c>
      <c r="AC49">
        <f t="shared" si="44"/>
        <v>0</v>
      </c>
      <c r="AD49">
        <f t="shared" si="45"/>
        <v>0</v>
      </c>
      <c r="AE49">
        <f t="shared" si="46"/>
        <v>1</v>
      </c>
      <c r="AF49">
        <f t="shared" si="47"/>
        <v>1</v>
      </c>
      <c r="AG49">
        <f t="shared" si="48"/>
        <v>1</v>
      </c>
      <c r="AH49">
        <f t="shared" si="49"/>
        <v>0</v>
      </c>
      <c r="AI49">
        <f t="shared" si="50"/>
        <v>0</v>
      </c>
      <c r="AJ49">
        <f t="shared" si="51"/>
        <v>0</v>
      </c>
      <c r="AK49">
        <f t="shared" si="52"/>
        <v>3</v>
      </c>
      <c r="AL49" t="s">
        <v>63</v>
      </c>
      <c r="AM49">
        <f>VLOOKUP($B49,Categories!$A$2:$O$48,2,0)</f>
        <v>0</v>
      </c>
      <c r="AN49">
        <f>VLOOKUP($B49,Categories!$A$2:$O$48,3,0)</f>
        <v>1</v>
      </c>
      <c r="AO49">
        <f>VLOOKUP($B49,Categories!$A$2:$O$48,4,0)</f>
        <v>0</v>
      </c>
      <c r="AP49">
        <f>VLOOKUP($B49,Categories!$A$2:$O$48,5,0)</f>
        <v>0</v>
      </c>
      <c r="AQ49">
        <f>VLOOKUP($B49,Categories!$A$2:$O$48,6,0)</f>
        <v>0</v>
      </c>
      <c r="AR49">
        <f>VLOOKUP($B49,Categories!$A$2:$O$48,7,0)</f>
        <v>0</v>
      </c>
      <c r="AS49">
        <f>VLOOKUP($B49,Categories!$A$2:$O$48,8,0)</f>
        <v>1</v>
      </c>
      <c r="AT49">
        <f>VLOOKUP($B49,Categories!$A$2:$O$48,9,0)</f>
        <v>0</v>
      </c>
      <c r="AU49">
        <f>VLOOKUP($B49,Categories!$A$2:$O$48,10,0)</f>
        <v>0</v>
      </c>
      <c r="AV49">
        <f>VLOOKUP($B49,Categories!$A$2:$O$48,11,0)</f>
        <v>0</v>
      </c>
      <c r="AW49">
        <f>VLOOKUP($B49,Categories!$A$2:$O$48,12,0)</f>
        <v>0</v>
      </c>
      <c r="AX49">
        <f>VLOOKUP($B49,Categories!$A$2:$O$48,13,0)</f>
        <v>0</v>
      </c>
      <c r="AY49">
        <f>VLOOKUP($B49,Categories!$A$2:$O$48,14,0)</f>
        <v>0</v>
      </c>
      <c r="AZ49">
        <f>VLOOKUP($B49,Categories!$A$2:$O$48,15,0)</f>
        <v>0</v>
      </c>
      <c r="BA49">
        <f>VLOOKUP($B49,Categories!$A$2:$Z$48,16,0)</f>
        <v>3.79</v>
      </c>
      <c r="BB49">
        <f t="shared" si="53"/>
        <v>1</v>
      </c>
    </row>
    <row r="50" spans="1:54" x14ac:dyDescent="0.25">
      <c r="A50" s="1">
        <v>43818</v>
      </c>
      <c r="B50" t="s">
        <v>68</v>
      </c>
      <c r="C50" t="s">
        <v>38</v>
      </c>
      <c r="F50">
        <v>1</v>
      </c>
      <c r="G50">
        <v>2</v>
      </c>
      <c r="H50">
        <v>2</v>
      </c>
      <c r="L50" t="str">
        <f t="shared" si="27"/>
        <v>ELT</v>
      </c>
      <c r="M50" t="str">
        <f t="shared" si="28"/>
        <v/>
      </c>
      <c r="N50" t="str">
        <f t="shared" si="29"/>
        <v/>
      </c>
      <c r="O50">
        <f t="shared" si="30"/>
        <v>1</v>
      </c>
      <c r="P50">
        <f t="shared" si="31"/>
        <v>0</v>
      </c>
      <c r="Q50">
        <f t="shared" si="32"/>
        <v>0</v>
      </c>
      <c r="R50" t="str">
        <f t="shared" si="33"/>
        <v/>
      </c>
      <c r="S50" t="str">
        <f t="shared" si="34"/>
        <v/>
      </c>
      <c r="T50" t="str">
        <f t="shared" si="35"/>
        <v/>
      </c>
      <c r="U50" t="str">
        <f t="shared" si="36"/>
        <v/>
      </c>
      <c r="V50" t="str">
        <f t="shared" si="37"/>
        <v/>
      </c>
      <c r="W50">
        <f t="shared" si="38"/>
        <v>0</v>
      </c>
      <c r="X50">
        <f t="shared" si="39"/>
        <v>1</v>
      </c>
      <c r="Y50">
        <f t="shared" si="40"/>
        <v>1</v>
      </c>
      <c r="Z50" t="str">
        <f t="shared" si="41"/>
        <v/>
      </c>
      <c r="AA50" t="str">
        <f t="shared" si="42"/>
        <v/>
      </c>
      <c r="AB50" t="str">
        <f t="shared" si="43"/>
        <v/>
      </c>
      <c r="AC50">
        <f t="shared" si="44"/>
        <v>0</v>
      </c>
      <c r="AD50">
        <f t="shared" si="45"/>
        <v>0</v>
      </c>
      <c r="AE50">
        <f t="shared" si="46"/>
        <v>1</v>
      </c>
      <c r="AF50">
        <f t="shared" si="47"/>
        <v>1</v>
      </c>
      <c r="AG50">
        <f t="shared" si="48"/>
        <v>1</v>
      </c>
      <c r="AH50">
        <f t="shared" si="49"/>
        <v>0</v>
      </c>
      <c r="AI50">
        <f t="shared" si="50"/>
        <v>0</v>
      </c>
      <c r="AJ50">
        <f t="shared" si="51"/>
        <v>0</v>
      </c>
      <c r="AK50">
        <f t="shared" si="52"/>
        <v>3</v>
      </c>
      <c r="AL50" t="s">
        <v>63</v>
      </c>
      <c r="AM50">
        <f>VLOOKUP($B50,Categories!$A$2:$O$48,2,0)</f>
        <v>0</v>
      </c>
      <c r="AN50">
        <f>VLOOKUP($B50,Categories!$A$2:$O$48,3,0)</f>
        <v>1</v>
      </c>
      <c r="AO50">
        <f>VLOOKUP($B50,Categories!$A$2:$O$48,4,0)</f>
        <v>0</v>
      </c>
      <c r="AP50">
        <f>VLOOKUP($B50,Categories!$A$2:$O$48,5,0)</f>
        <v>0</v>
      </c>
      <c r="AQ50">
        <f>VLOOKUP($B50,Categories!$A$2:$O$48,6,0)</f>
        <v>0</v>
      </c>
      <c r="AR50">
        <f>VLOOKUP($B50,Categories!$A$2:$O$48,7,0)</f>
        <v>0</v>
      </c>
      <c r="AS50">
        <f>VLOOKUP($B50,Categories!$A$2:$O$48,8,0)</f>
        <v>1</v>
      </c>
      <c r="AT50">
        <f>VLOOKUP($B50,Categories!$A$2:$O$48,9,0)</f>
        <v>0</v>
      </c>
      <c r="AU50">
        <f>VLOOKUP($B50,Categories!$A$2:$O$48,10,0)</f>
        <v>0</v>
      </c>
      <c r="AV50">
        <f>VLOOKUP($B50,Categories!$A$2:$O$48,11,0)</f>
        <v>0</v>
      </c>
      <c r="AW50">
        <f>VLOOKUP($B50,Categories!$A$2:$O$48,12,0)</f>
        <v>0</v>
      </c>
      <c r="AX50">
        <f>VLOOKUP($B50,Categories!$A$2:$O$48,13,0)</f>
        <v>0</v>
      </c>
      <c r="AY50">
        <f>VLOOKUP($B50,Categories!$A$2:$O$48,14,0)</f>
        <v>0</v>
      </c>
      <c r="AZ50">
        <f>VLOOKUP($B50,Categories!$A$2:$O$48,15,0)</f>
        <v>0</v>
      </c>
      <c r="BA50">
        <f>VLOOKUP($B50,Categories!$A$2:$Z$48,16,0)</f>
        <v>3.79</v>
      </c>
      <c r="BB50">
        <f t="shared" si="53"/>
        <v>0</v>
      </c>
    </row>
    <row r="51" spans="1:54" x14ac:dyDescent="0.25">
      <c r="A51" s="1">
        <v>43859</v>
      </c>
      <c r="B51" t="s">
        <v>80</v>
      </c>
      <c r="C51" t="s">
        <v>5</v>
      </c>
      <c r="D51">
        <v>1</v>
      </c>
      <c r="F51">
        <v>2</v>
      </c>
      <c r="G51">
        <v>5</v>
      </c>
      <c r="H51">
        <v>4</v>
      </c>
      <c r="I51">
        <v>3</v>
      </c>
      <c r="L51" t="str">
        <f t="shared" si="27"/>
        <v>JELTS</v>
      </c>
      <c r="M51">
        <f t="shared" si="28"/>
        <v>1</v>
      </c>
      <c r="N51" t="str">
        <f t="shared" si="29"/>
        <v/>
      </c>
      <c r="O51">
        <f t="shared" si="30"/>
        <v>0</v>
      </c>
      <c r="P51">
        <f t="shared" si="31"/>
        <v>0</v>
      </c>
      <c r="Q51">
        <f t="shared" si="32"/>
        <v>0</v>
      </c>
      <c r="R51">
        <f t="shared" si="33"/>
        <v>0</v>
      </c>
      <c r="S51" t="str">
        <f t="shared" si="34"/>
        <v/>
      </c>
      <c r="T51" t="str">
        <f t="shared" si="35"/>
        <v/>
      </c>
      <c r="U51">
        <f t="shared" si="36"/>
        <v>0</v>
      </c>
      <c r="V51" t="str">
        <f t="shared" si="37"/>
        <v/>
      </c>
      <c r="W51">
        <f t="shared" si="38"/>
        <v>0</v>
      </c>
      <c r="X51">
        <f t="shared" si="39"/>
        <v>1</v>
      </c>
      <c r="Y51">
        <f t="shared" si="40"/>
        <v>0</v>
      </c>
      <c r="Z51">
        <f t="shared" si="41"/>
        <v>0</v>
      </c>
      <c r="AA51" t="str">
        <f t="shared" si="42"/>
        <v/>
      </c>
      <c r="AB51" t="str">
        <f t="shared" si="43"/>
        <v/>
      </c>
      <c r="AC51">
        <f t="shared" si="44"/>
        <v>1</v>
      </c>
      <c r="AD51">
        <f t="shared" si="45"/>
        <v>0</v>
      </c>
      <c r="AE51">
        <f t="shared" si="46"/>
        <v>1</v>
      </c>
      <c r="AF51">
        <f t="shared" si="47"/>
        <v>1</v>
      </c>
      <c r="AG51">
        <f t="shared" si="48"/>
        <v>1</v>
      </c>
      <c r="AH51">
        <f t="shared" si="49"/>
        <v>1</v>
      </c>
      <c r="AI51">
        <f t="shared" si="50"/>
        <v>0</v>
      </c>
      <c r="AJ51">
        <f t="shared" si="51"/>
        <v>0</v>
      </c>
      <c r="AK51">
        <f t="shared" si="52"/>
        <v>5</v>
      </c>
      <c r="AL51" t="s">
        <v>63</v>
      </c>
      <c r="AM51">
        <f>VLOOKUP($B51,Categories!$A$2:$O$48,2,0)</f>
        <v>0</v>
      </c>
      <c r="AN51">
        <f>VLOOKUP($B51,Categories!$A$2:$O$48,3,0)</f>
        <v>0</v>
      </c>
      <c r="AO51">
        <f>VLOOKUP($B51,Categories!$A$2:$O$48,4,0)</f>
        <v>1</v>
      </c>
      <c r="AP51">
        <f>VLOOKUP($B51,Categories!$A$2:$O$48,5,0)</f>
        <v>0</v>
      </c>
      <c r="AQ51">
        <f>VLOOKUP($B51,Categories!$A$2:$O$48,6,0)</f>
        <v>0</v>
      </c>
      <c r="AR51">
        <f>VLOOKUP($B51,Categories!$A$2:$O$48,7,0)</f>
        <v>0</v>
      </c>
      <c r="AS51">
        <f>VLOOKUP($B51,Categories!$A$2:$O$48,8,0)</f>
        <v>0</v>
      </c>
      <c r="AT51">
        <f>VLOOKUP($B51,Categories!$A$2:$O$48,9,0)</f>
        <v>0</v>
      </c>
      <c r="AU51">
        <f>VLOOKUP($B51,Categories!$A$2:$O$48,10,0)</f>
        <v>0</v>
      </c>
      <c r="AV51">
        <f>VLOOKUP($B51,Categories!$A$2:$O$48,11,0)</f>
        <v>0</v>
      </c>
      <c r="AW51">
        <f>VLOOKUP($B51,Categories!$A$2:$O$48,12,0)</f>
        <v>0</v>
      </c>
      <c r="AX51">
        <f>VLOOKUP($B51,Categories!$A$2:$O$48,13,0)</f>
        <v>0</v>
      </c>
      <c r="AY51">
        <f>VLOOKUP($B51,Categories!$A$2:$O$48,14,0)</f>
        <v>0</v>
      </c>
      <c r="AZ51">
        <f>VLOOKUP($B51,Categories!$A$2:$O$48,15,0)</f>
        <v>0</v>
      </c>
      <c r="BA51">
        <f>VLOOKUP($B51,Categories!$A$2:$Z$48,16,0)</f>
        <v>3.06</v>
      </c>
      <c r="BB51">
        <f t="shared" si="53"/>
        <v>1</v>
      </c>
    </row>
    <row r="52" spans="1:54" x14ac:dyDescent="0.25">
      <c r="A52" s="1">
        <v>43859</v>
      </c>
      <c r="B52" t="s">
        <v>37</v>
      </c>
      <c r="C52" t="s">
        <v>5</v>
      </c>
      <c r="D52">
        <v>5</v>
      </c>
      <c r="F52">
        <v>5</v>
      </c>
      <c r="G52">
        <v>5</v>
      </c>
      <c r="H52">
        <v>5</v>
      </c>
      <c r="I52">
        <v>5</v>
      </c>
      <c r="L52" t="str">
        <f t="shared" si="27"/>
        <v>JELTS</v>
      </c>
      <c r="M52">
        <f t="shared" si="28"/>
        <v>0</v>
      </c>
      <c r="N52" t="str">
        <f t="shared" si="29"/>
        <v/>
      </c>
      <c r="O52">
        <f t="shared" si="30"/>
        <v>0</v>
      </c>
      <c r="P52">
        <f t="shared" si="31"/>
        <v>0</v>
      </c>
      <c r="Q52">
        <f t="shared" si="32"/>
        <v>0</v>
      </c>
      <c r="R52">
        <f t="shared" si="33"/>
        <v>0</v>
      </c>
      <c r="S52" t="str">
        <f t="shared" si="34"/>
        <v/>
      </c>
      <c r="T52" t="str">
        <f t="shared" si="35"/>
        <v/>
      </c>
      <c r="U52">
        <f t="shared" si="36"/>
        <v>1</v>
      </c>
      <c r="V52" t="str">
        <f t="shared" si="37"/>
        <v/>
      </c>
      <c r="W52">
        <f t="shared" si="38"/>
        <v>1</v>
      </c>
      <c r="X52">
        <f t="shared" si="39"/>
        <v>1</v>
      </c>
      <c r="Y52">
        <f t="shared" si="40"/>
        <v>1</v>
      </c>
      <c r="Z52">
        <f t="shared" si="41"/>
        <v>1</v>
      </c>
      <c r="AA52" t="str">
        <f t="shared" si="42"/>
        <v/>
      </c>
      <c r="AB52" t="str">
        <f t="shared" si="43"/>
        <v/>
      </c>
      <c r="AC52">
        <f t="shared" si="44"/>
        <v>1</v>
      </c>
      <c r="AD52">
        <f t="shared" si="45"/>
        <v>0</v>
      </c>
      <c r="AE52">
        <f t="shared" si="46"/>
        <v>1</v>
      </c>
      <c r="AF52">
        <f t="shared" si="47"/>
        <v>1</v>
      </c>
      <c r="AG52">
        <f t="shared" si="48"/>
        <v>1</v>
      </c>
      <c r="AH52">
        <f t="shared" si="49"/>
        <v>1</v>
      </c>
      <c r="AI52">
        <f t="shared" si="50"/>
        <v>0</v>
      </c>
      <c r="AJ52">
        <f t="shared" si="51"/>
        <v>0</v>
      </c>
      <c r="AK52">
        <f t="shared" si="52"/>
        <v>5</v>
      </c>
      <c r="AL52" t="s">
        <v>62</v>
      </c>
      <c r="AM52">
        <f>VLOOKUP($B52,Categories!$A$2:$O$48,2,0)</f>
        <v>0</v>
      </c>
      <c r="AN52">
        <f>VLOOKUP($B52,Categories!$A$2:$O$48,3,0)</f>
        <v>0</v>
      </c>
      <c r="AO52">
        <f>VLOOKUP($B52,Categories!$A$2:$O$48,4,0)</f>
        <v>0</v>
      </c>
      <c r="AP52">
        <f>VLOOKUP($B52,Categories!$A$2:$O$48,5,0)</f>
        <v>0</v>
      </c>
      <c r="AQ52">
        <f>VLOOKUP($B52,Categories!$A$2:$O$48,6,0)</f>
        <v>0</v>
      </c>
      <c r="AR52">
        <f>VLOOKUP($B52,Categories!$A$2:$O$48,7,0)</f>
        <v>0</v>
      </c>
      <c r="AS52">
        <f>VLOOKUP($B52,Categories!$A$2:$O$48,8,0)</f>
        <v>0</v>
      </c>
      <c r="AT52">
        <f>VLOOKUP($B52,Categories!$A$2:$O$48,9,0)</f>
        <v>1</v>
      </c>
      <c r="AU52">
        <f>VLOOKUP($B52,Categories!$A$2:$O$48,10,0)</f>
        <v>0</v>
      </c>
      <c r="AV52">
        <f>VLOOKUP($B52,Categories!$A$2:$O$48,11,0)</f>
        <v>1</v>
      </c>
      <c r="AW52">
        <f>VLOOKUP($B52,Categories!$A$2:$O$48,12,0)</f>
        <v>0</v>
      </c>
      <c r="AX52">
        <f>VLOOKUP($B52,Categories!$A$2:$O$48,13,0)</f>
        <v>0</v>
      </c>
      <c r="AY52">
        <f>VLOOKUP($B52,Categories!$A$2:$O$48,14,0)</f>
        <v>0</v>
      </c>
      <c r="AZ52">
        <f>VLOOKUP($B52,Categories!$A$2:$O$48,15,0)</f>
        <v>1</v>
      </c>
      <c r="BA52">
        <f>VLOOKUP($B52,Categories!$A$2:$Z$48,16,0)</f>
        <v>3.01</v>
      </c>
      <c r="BB52">
        <f t="shared" si="53"/>
        <v>0</v>
      </c>
    </row>
    <row r="53" spans="1:54" x14ac:dyDescent="0.25">
      <c r="A53" s="1">
        <v>43865</v>
      </c>
      <c r="B53" t="s">
        <v>81</v>
      </c>
      <c r="C53" t="s">
        <v>38</v>
      </c>
      <c r="F53">
        <v>3</v>
      </c>
      <c r="G53">
        <v>1</v>
      </c>
      <c r="H53">
        <v>2</v>
      </c>
      <c r="L53" t="str">
        <f t="shared" si="27"/>
        <v>ELT</v>
      </c>
      <c r="M53" t="str">
        <f t="shared" si="28"/>
        <v/>
      </c>
      <c r="N53" t="str">
        <f t="shared" si="29"/>
        <v/>
      </c>
      <c r="O53">
        <f t="shared" si="30"/>
        <v>0</v>
      </c>
      <c r="P53">
        <f t="shared" si="31"/>
        <v>1</v>
      </c>
      <c r="Q53">
        <f t="shared" si="32"/>
        <v>0</v>
      </c>
      <c r="R53" t="str">
        <f t="shared" si="33"/>
        <v/>
      </c>
      <c r="S53" t="str">
        <f t="shared" si="34"/>
        <v/>
      </c>
      <c r="T53" t="str">
        <f t="shared" si="35"/>
        <v/>
      </c>
      <c r="U53" t="str">
        <f t="shared" si="36"/>
        <v/>
      </c>
      <c r="V53" t="str">
        <f t="shared" si="37"/>
        <v/>
      </c>
      <c r="W53">
        <f t="shared" si="38"/>
        <v>1</v>
      </c>
      <c r="X53">
        <f t="shared" si="39"/>
        <v>0</v>
      </c>
      <c r="Y53">
        <f t="shared" si="40"/>
        <v>0</v>
      </c>
      <c r="Z53" t="str">
        <f t="shared" si="41"/>
        <v/>
      </c>
      <c r="AA53" t="str">
        <f t="shared" si="42"/>
        <v/>
      </c>
      <c r="AB53" t="str">
        <f t="shared" si="43"/>
        <v/>
      </c>
      <c r="AC53">
        <f t="shared" si="44"/>
        <v>0</v>
      </c>
      <c r="AD53">
        <f t="shared" si="45"/>
        <v>0</v>
      </c>
      <c r="AE53">
        <f t="shared" si="46"/>
        <v>1</v>
      </c>
      <c r="AF53">
        <f t="shared" si="47"/>
        <v>1</v>
      </c>
      <c r="AG53">
        <f t="shared" si="48"/>
        <v>1</v>
      </c>
      <c r="AH53">
        <f t="shared" si="49"/>
        <v>0</v>
      </c>
      <c r="AI53">
        <f t="shared" si="50"/>
        <v>0</v>
      </c>
      <c r="AJ53">
        <f t="shared" si="51"/>
        <v>0</v>
      </c>
      <c r="AK53">
        <f t="shared" si="52"/>
        <v>3</v>
      </c>
      <c r="AL53" t="s">
        <v>63</v>
      </c>
      <c r="AM53">
        <f>VLOOKUP($B53,Categories!$A$2:$O$48,2,0)</f>
        <v>0</v>
      </c>
      <c r="AN53">
        <f>VLOOKUP($B53,Categories!$A$2:$O$48,3,0)</f>
        <v>1</v>
      </c>
      <c r="AO53">
        <f>VLOOKUP($B53,Categories!$A$2:$O$48,4,0)</f>
        <v>0</v>
      </c>
      <c r="AP53">
        <f>VLOOKUP($B53,Categories!$A$2:$O$48,5,0)</f>
        <v>0</v>
      </c>
      <c r="AQ53">
        <f>VLOOKUP($B53,Categories!$A$2:$O$48,6,0)</f>
        <v>0</v>
      </c>
      <c r="AR53">
        <f>VLOOKUP($B53,Categories!$A$2:$O$48,7,0)</f>
        <v>0</v>
      </c>
      <c r="AS53">
        <f>VLOOKUP($B53,Categories!$A$2:$O$48,8,0)</f>
        <v>1</v>
      </c>
      <c r="AT53">
        <f>VLOOKUP($B53,Categories!$A$2:$O$48,9,0)</f>
        <v>0</v>
      </c>
      <c r="AU53">
        <f>VLOOKUP($B53,Categories!$A$2:$O$48,10,0)</f>
        <v>0</v>
      </c>
      <c r="AV53">
        <f>VLOOKUP($B53,Categories!$A$2:$O$48,11,0)</f>
        <v>0</v>
      </c>
      <c r="AW53">
        <f>VLOOKUP($B53,Categories!$A$2:$O$48,12,0)</f>
        <v>0</v>
      </c>
      <c r="AX53">
        <f>VLOOKUP($B53,Categories!$A$2:$O$48,13,0)</f>
        <v>0</v>
      </c>
      <c r="AY53">
        <f>VLOOKUP($B53,Categories!$A$2:$O$48,14,0)</f>
        <v>0</v>
      </c>
      <c r="AZ53">
        <f>VLOOKUP($B53,Categories!$A$2:$O$48,15,0)</f>
        <v>0</v>
      </c>
      <c r="BA53">
        <f>VLOOKUP($B53,Categories!$A$2:$Z$48,16,0)</f>
        <v>3.66</v>
      </c>
      <c r="BB53">
        <f t="shared" si="53"/>
        <v>1</v>
      </c>
    </row>
    <row r="54" spans="1:54" x14ac:dyDescent="0.25">
      <c r="A54" s="1">
        <v>43865</v>
      </c>
      <c r="B54" t="s">
        <v>81</v>
      </c>
      <c r="C54" t="s">
        <v>38</v>
      </c>
      <c r="F54">
        <v>3</v>
      </c>
      <c r="G54">
        <v>1</v>
      </c>
      <c r="H54">
        <v>2</v>
      </c>
      <c r="L54" t="str">
        <f t="shared" si="27"/>
        <v>ELT</v>
      </c>
      <c r="M54" t="str">
        <f t="shared" si="28"/>
        <v/>
      </c>
      <c r="N54" t="str">
        <f t="shared" si="29"/>
        <v/>
      </c>
      <c r="O54">
        <f t="shared" si="30"/>
        <v>0</v>
      </c>
      <c r="P54">
        <f t="shared" si="31"/>
        <v>1</v>
      </c>
      <c r="Q54">
        <f t="shared" si="32"/>
        <v>0</v>
      </c>
      <c r="R54" t="str">
        <f t="shared" si="33"/>
        <v/>
      </c>
      <c r="S54" t="str">
        <f t="shared" si="34"/>
        <v/>
      </c>
      <c r="T54" t="str">
        <f t="shared" si="35"/>
        <v/>
      </c>
      <c r="U54" t="str">
        <f t="shared" si="36"/>
        <v/>
      </c>
      <c r="V54" t="str">
        <f t="shared" si="37"/>
        <v/>
      </c>
      <c r="W54">
        <f t="shared" si="38"/>
        <v>1</v>
      </c>
      <c r="X54">
        <f t="shared" si="39"/>
        <v>0</v>
      </c>
      <c r="Y54">
        <f t="shared" si="40"/>
        <v>0</v>
      </c>
      <c r="Z54" t="str">
        <f t="shared" si="41"/>
        <v/>
      </c>
      <c r="AA54" t="str">
        <f t="shared" si="42"/>
        <v/>
      </c>
      <c r="AB54" t="str">
        <f t="shared" si="43"/>
        <v/>
      </c>
      <c r="AC54">
        <f t="shared" si="44"/>
        <v>0</v>
      </c>
      <c r="AD54">
        <f t="shared" si="45"/>
        <v>0</v>
      </c>
      <c r="AE54">
        <f t="shared" si="46"/>
        <v>1</v>
      </c>
      <c r="AF54">
        <f t="shared" si="47"/>
        <v>1</v>
      </c>
      <c r="AG54">
        <f t="shared" si="48"/>
        <v>1</v>
      </c>
      <c r="AH54">
        <f t="shared" si="49"/>
        <v>0</v>
      </c>
      <c r="AI54">
        <f t="shared" si="50"/>
        <v>0</v>
      </c>
      <c r="AJ54">
        <f t="shared" si="51"/>
        <v>0</v>
      </c>
      <c r="AK54">
        <f t="shared" si="52"/>
        <v>3</v>
      </c>
      <c r="AL54" t="s">
        <v>63</v>
      </c>
      <c r="AM54">
        <f>VLOOKUP($B54,Categories!$A$2:$O$48,2,0)</f>
        <v>0</v>
      </c>
      <c r="AN54">
        <f>VLOOKUP($B54,Categories!$A$2:$O$48,3,0)</f>
        <v>1</v>
      </c>
      <c r="AO54">
        <f>VLOOKUP($B54,Categories!$A$2:$O$48,4,0)</f>
        <v>0</v>
      </c>
      <c r="AP54">
        <f>VLOOKUP($B54,Categories!$A$2:$O$48,5,0)</f>
        <v>0</v>
      </c>
      <c r="AQ54">
        <f>VLOOKUP($B54,Categories!$A$2:$O$48,6,0)</f>
        <v>0</v>
      </c>
      <c r="AR54">
        <f>VLOOKUP($B54,Categories!$A$2:$O$48,7,0)</f>
        <v>0</v>
      </c>
      <c r="AS54">
        <f>VLOOKUP($B54,Categories!$A$2:$O$48,8,0)</f>
        <v>1</v>
      </c>
      <c r="AT54">
        <f>VLOOKUP($B54,Categories!$A$2:$O$48,9,0)</f>
        <v>0</v>
      </c>
      <c r="AU54">
        <f>VLOOKUP($B54,Categories!$A$2:$O$48,10,0)</f>
        <v>0</v>
      </c>
      <c r="AV54">
        <f>VLOOKUP($B54,Categories!$A$2:$O$48,11,0)</f>
        <v>0</v>
      </c>
      <c r="AW54">
        <f>VLOOKUP($B54,Categories!$A$2:$O$48,12,0)</f>
        <v>0</v>
      </c>
      <c r="AX54">
        <f>VLOOKUP($B54,Categories!$A$2:$O$48,13,0)</f>
        <v>0</v>
      </c>
      <c r="AY54">
        <f>VLOOKUP($B54,Categories!$A$2:$O$48,14,0)</f>
        <v>0</v>
      </c>
      <c r="AZ54">
        <f>VLOOKUP($B54,Categories!$A$2:$O$48,15,0)</f>
        <v>0</v>
      </c>
      <c r="BA54">
        <f>VLOOKUP($B54,Categories!$A$2:$Z$48,16,0)</f>
        <v>3.66</v>
      </c>
      <c r="BB54">
        <f t="shared" si="53"/>
        <v>0</v>
      </c>
    </row>
    <row r="55" spans="1:54" x14ac:dyDescent="0.25">
      <c r="A55" s="1">
        <v>43865</v>
      </c>
      <c r="B55" t="s">
        <v>178</v>
      </c>
      <c r="C55" t="s">
        <v>38</v>
      </c>
      <c r="F55">
        <v>1</v>
      </c>
      <c r="G55">
        <v>3</v>
      </c>
      <c r="H55">
        <v>2</v>
      </c>
      <c r="L55" t="str">
        <f t="shared" si="27"/>
        <v>ELT</v>
      </c>
      <c r="M55" t="str">
        <f t="shared" si="28"/>
        <v/>
      </c>
      <c r="N55" t="str">
        <f t="shared" si="29"/>
        <v/>
      </c>
      <c r="O55">
        <f t="shared" si="30"/>
        <v>1</v>
      </c>
      <c r="P55">
        <f t="shared" si="31"/>
        <v>0</v>
      </c>
      <c r="Q55">
        <f t="shared" si="32"/>
        <v>0</v>
      </c>
      <c r="R55" t="str">
        <f t="shared" si="33"/>
        <v/>
      </c>
      <c r="S55" t="str">
        <f t="shared" si="34"/>
        <v/>
      </c>
      <c r="T55" t="str">
        <f t="shared" si="35"/>
        <v/>
      </c>
      <c r="U55" t="str">
        <f t="shared" si="36"/>
        <v/>
      </c>
      <c r="V55" t="str">
        <f t="shared" si="37"/>
        <v/>
      </c>
      <c r="W55">
        <f t="shared" si="38"/>
        <v>0</v>
      </c>
      <c r="X55">
        <f t="shared" si="39"/>
        <v>1</v>
      </c>
      <c r="Y55">
        <f t="shared" si="40"/>
        <v>0</v>
      </c>
      <c r="Z55" t="str">
        <f t="shared" si="41"/>
        <v/>
      </c>
      <c r="AA55" t="str">
        <f t="shared" si="42"/>
        <v/>
      </c>
      <c r="AB55" t="str">
        <f t="shared" si="43"/>
        <v/>
      </c>
      <c r="AC55">
        <f t="shared" si="44"/>
        <v>0</v>
      </c>
      <c r="AD55">
        <f t="shared" si="45"/>
        <v>0</v>
      </c>
      <c r="AE55">
        <f t="shared" si="46"/>
        <v>1</v>
      </c>
      <c r="AF55">
        <f t="shared" si="47"/>
        <v>1</v>
      </c>
      <c r="AG55">
        <f t="shared" si="48"/>
        <v>1</v>
      </c>
      <c r="AH55">
        <f t="shared" si="49"/>
        <v>0</v>
      </c>
      <c r="AI55">
        <f t="shared" si="50"/>
        <v>0</v>
      </c>
      <c r="AJ55">
        <f t="shared" si="51"/>
        <v>0</v>
      </c>
      <c r="AK55">
        <f t="shared" si="52"/>
        <v>3</v>
      </c>
      <c r="AL55" t="s">
        <v>63</v>
      </c>
      <c r="AM55">
        <f>VLOOKUP($B55,Categories!$A$2:$O$48,2,0)</f>
        <v>0</v>
      </c>
      <c r="AN55">
        <f>VLOOKUP($B55,Categories!$A$2:$O$48,3,0)</f>
        <v>0</v>
      </c>
      <c r="AO55">
        <f>VLOOKUP($B55,Categories!$A$2:$O$48,4,0)</f>
        <v>0</v>
      </c>
      <c r="AP55">
        <f>VLOOKUP($B55,Categories!$A$2:$O$48,5,0)</f>
        <v>0</v>
      </c>
      <c r="AQ55">
        <f>VLOOKUP($B55,Categories!$A$2:$O$48,6,0)</f>
        <v>0</v>
      </c>
      <c r="AR55">
        <f>VLOOKUP($B55,Categories!$A$2:$O$48,7,0)</f>
        <v>0</v>
      </c>
      <c r="AS55">
        <f>VLOOKUP($B55,Categories!$A$2:$O$48,8,0)</f>
        <v>0</v>
      </c>
      <c r="AT55">
        <f>VLOOKUP($B55,Categories!$A$2:$O$48,9,0)</f>
        <v>0</v>
      </c>
      <c r="AU55">
        <f>VLOOKUP($B55,Categories!$A$2:$O$48,10,0)</f>
        <v>1</v>
      </c>
      <c r="AV55">
        <f>VLOOKUP($B55,Categories!$A$2:$O$48,11,0)</f>
        <v>1</v>
      </c>
      <c r="AW55">
        <f>VLOOKUP($B55,Categories!$A$2:$O$48,12,0)</f>
        <v>0</v>
      </c>
      <c r="AX55">
        <f>VLOOKUP($B55,Categories!$A$2:$O$48,13,0)</f>
        <v>0</v>
      </c>
      <c r="AY55">
        <f>VLOOKUP($B55,Categories!$A$2:$O$48,14,0)</f>
        <v>0</v>
      </c>
      <c r="AZ55">
        <f>VLOOKUP($B55,Categories!$A$2:$O$48,15,0)</f>
        <v>0</v>
      </c>
      <c r="BA55">
        <f>VLOOKUP($B55,Categories!$A$2:$Z$48,16,0)</f>
        <v>1.94</v>
      </c>
      <c r="BB55">
        <f t="shared" si="53"/>
        <v>0</v>
      </c>
    </row>
    <row r="56" spans="1:54" x14ac:dyDescent="0.25">
      <c r="A56" s="1">
        <v>43874</v>
      </c>
      <c r="B56" t="s">
        <v>88</v>
      </c>
      <c r="C56" t="s">
        <v>5</v>
      </c>
      <c r="D56">
        <v>2</v>
      </c>
      <c r="G56">
        <v>1</v>
      </c>
      <c r="H56">
        <v>3</v>
      </c>
      <c r="L56" t="str">
        <f t="shared" si="27"/>
        <v>JLT</v>
      </c>
      <c r="M56">
        <f t="shared" si="28"/>
        <v>0</v>
      </c>
      <c r="N56" t="str">
        <f t="shared" si="29"/>
        <v/>
      </c>
      <c r="O56" t="str">
        <f t="shared" si="30"/>
        <v/>
      </c>
      <c r="P56">
        <f t="shared" si="31"/>
        <v>1</v>
      </c>
      <c r="Q56">
        <f t="shared" si="32"/>
        <v>0</v>
      </c>
      <c r="R56" t="str">
        <f t="shared" si="33"/>
        <v/>
      </c>
      <c r="S56" t="str">
        <f t="shared" si="34"/>
        <v/>
      </c>
      <c r="T56" t="str">
        <f t="shared" si="35"/>
        <v/>
      </c>
      <c r="U56">
        <f t="shared" si="36"/>
        <v>0</v>
      </c>
      <c r="V56" t="str">
        <f t="shared" si="37"/>
        <v/>
      </c>
      <c r="W56" t="str">
        <f t="shared" si="38"/>
        <v/>
      </c>
      <c r="X56">
        <f t="shared" si="39"/>
        <v>0</v>
      </c>
      <c r="Y56">
        <f t="shared" si="40"/>
        <v>1</v>
      </c>
      <c r="Z56" t="str">
        <f t="shared" si="41"/>
        <v/>
      </c>
      <c r="AA56" t="str">
        <f t="shared" si="42"/>
        <v/>
      </c>
      <c r="AB56" t="str">
        <f t="shared" si="43"/>
        <v/>
      </c>
      <c r="AC56">
        <f t="shared" si="44"/>
        <v>1</v>
      </c>
      <c r="AD56">
        <f t="shared" si="45"/>
        <v>0</v>
      </c>
      <c r="AE56">
        <f t="shared" si="46"/>
        <v>0</v>
      </c>
      <c r="AF56">
        <f t="shared" si="47"/>
        <v>1</v>
      </c>
      <c r="AG56">
        <f t="shared" si="48"/>
        <v>1</v>
      </c>
      <c r="AH56">
        <f t="shared" si="49"/>
        <v>0</v>
      </c>
      <c r="AI56">
        <f t="shared" si="50"/>
        <v>0</v>
      </c>
      <c r="AJ56">
        <f t="shared" si="51"/>
        <v>0</v>
      </c>
      <c r="AK56">
        <f t="shared" si="52"/>
        <v>3</v>
      </c>
      <c r="AL56" t="s">
        <v>63</v>
      </c>
      <c r="AM56">
        <f>VLOOKUP($B56,Categories!$A$2:$O$48,2,0)</f>
        <v>0</v>
      </c>
      <c r="AN56">
        <f>VLOOKUP($B56,Categories!$A$2:$O$48,3,0)</f>
        <v>0</v>
      </c>
      <c r="AO56">
        <f>VLOOKUP($B56,Categories!$A$2:$O$48,4,0)</f>
        <v>1</v>
      </c>
      <c r="AP56">
        <f>VLOOKUP($B56,Categories!$A$2:$O$48,5,0)</f>
        <v>0</v>
      </c>
      <c r="AQ56">
        <f>VLOOKUP($B56,Categories!$A$2:$O$48,6,0)</f>
        <v>1</v>
      </c>
      <c r="AR56">
        <f>VLOOKUP($B56,Categories!$A$2:$O$48,7,0)</f>
        <v>0</v>
      </c>
      <c r="AS56">
        <f>VLOOKUP($B56,Categories!$A$2:$O$48,8,0)</f>
        <v>1</v>
      </c>
      <c r="AT56">
        <f>VLOOKUP($B56,Categories!$A$2:$O$48,9,0)</f>
        <v>1</v>
      </c>
      <c r="AU56">
        <f>VLOOKUP($B56,Categories!$A$2:$O$48,10,0)</f>
        <v>0</v>
      </c>
      <c r="AV56">
        <f>VLOOKUP($B56,Categories!$A$2:$O$48,11,0)</f>
        <v>0</v>
      </c>
      <c r="AW56">
        <f>VLOOKUP($B56,Categories!$A$2:$O$48,12,0)</f>
        <v>0</v>
      </c>
      <c r="AX56">
        <f>VLOOKUP($B56,Categories!$A$2:$O$48,13,0)</f>
        <v>0</v>
      </c>
      <c r="AY56">
        <f>VLOOKUP($B56,Categories!$A$2:$O$48,14,0)</f>
        <v>0</v>
      </c>
      <c r="AZ56">
        <f>VLOOKUP($B56,Categories!$A$2:$O$48,15,0)</f>
        <v>0</v>
      </c>
      <c r="BA56">
        <f>VLOOKUP($B56,Categories!$A$2:$Z$48,16,0)</f>
        <v>3.7</v>
      </c>
      <c r="BB56">
        <f t="shared" si="53"/>
        <v>1</v>
      </c>
    </row>
    <row r="57" spans="1:54" x14ac:dyDescent="0.25">
      <c r="A57" s="1">
        <v>43874</v>
      </c>
      <c r="B57" t="s">
        <v>88</v>
      </c>
      <c r="C57" t="s">
        <v>5</v>
      </c>
      <c r="D57">
        <v>2</v>
      </c>
      <c r="G57">
        <v>3</v>
      </c>
      <c r="H57">
        <v>1</v>
      </c>
      <c r="L57" t="str">
        <f t="shared" si="27"/>
        <v>JLT</v>
      </c>
      <c r="M57">
        <f t="shared" si="28"/>
        <v>0</v>
      </c>
      <c r="N57" t="str">
        <f t="shared" si="29"/>
        <v/>
      </c>
      <c r="O57" t="str">
        <f t="shared" si="30"/>
        <v/>
      </c>
      <c r="P57">
        <f t="shared" si="31"/>
        <v>0</v>
      </c>
      <c r="Q57">
        <f t="shared" si="32"/>
        <v>1</v>
      </c>
      <c r="R57" t="str">
        <f t="shared" si="33"/>
        <v/>
      </c>
      <c r="S57" t="str">
        <f t="shared" si="34"/>
        <v/>
      </c>
      <c r="T57" t="str">
        <f t="shared" si="35"/>
        <v/>
      </c>
      <c r="U57">
        <f t="shared" si="36"/>
        <v>0</v>
      </c>
      <c r="V57" t="str">
        <f t="shared" si="37"/>
        <v/>
      </c>
      <c r="W57" t="str">
        <f t="shared" si="38"/>
        <v/>
      </c>
      <c r="X57">
        <f t="shared" si="39"/>
        <v>1</v>
      </c>
      <c r="Y57">
        <f t="shared" si="40"/>
        <v>0</v>
      </c>
      <c r="Z57" t="str">
        <f t="shared" si="41"/>
        <v/>
      </c>
      <c r="AA57" t="str">
        <f t="shared" si="42"/>
        <v/>
      </c>
      <c r="AB57" t="str">
        <f t="shared" si="43"/>
        <v/>
      </c>
      <c r="AC57">
        <f t="shared" si="44"/>
        <v>1</v>
      </c>
      <c r="AD57">
        <f t="shared" si="45"/>
        <v>0</v>
      </c>
      <c r="AE57">
        <f t="shared" si="46"/>
        <v>0</v>
      </c>
      <c r="AF57">
        <f t="shared" si="47"/>
        <v>1</v>
      </c>
      <c r="AG57">
        <f t="shared" si="48"/>
        <v>1</v>
      </c>
      <c r="AH57">
        <f t="shared" si="49"/>
        <v>0</v>
      </c>
      <c r="AI57">
        <f t="shared" si="50"/>
        <v>0</v>
      </c>
      <c r="AJ57">
        <f t="shared" si="51"/>
        <v>0</v>
      </c>
      <c r="AK57">
        <f t="shared" si="52"/>
        <v>3</v>
      </c>
      <c r="AL57" t="s">
        <v>63</v>
      </c>
      <c r="AM57">
        <f>VLOOKUP($B57,Categories!$A$2:$O$48,2,0)</f>
        <v>0</v>
      </c>
      <c r="AN57">
        <f>VLOOKUP($B57,Categories!$A$2:$O$48,3,0)</f>
        <v>0</v>
      </c>
      <c r="AO57">
        <f>VLOOKUP($B57,Categories!$A$2:$O$48,4,0)</f>
        <v>1</v>
      </c>
      <c r="AP57">
        <f>VLOOKUP($B57,Categories!$A$2:$O$48,5,0)</f>
        <v>0</v>
      </c>
      <c r="AQ57">
        <f>VLOOKUP($B57,Categories!$A$2:$O$48,6,0)</f>
        <v>1</v>
      </c>
      <c r="AR57">
        <f>VLOOKUP($B57,Categories!$A$2:$O$48,7,0)</f>
        <v>0</v>
      </c>
      <c r="AS57">
        <f>VLOOKUP($B57,Categories!$A$2:$O$48,8,0)</f>
        <v>1</v>
      </c>
      <c r="AT57">
        <f>VLOOKUP($B57,Categories!$A$2:$O$48,9,0)</f>
        <v>1</v>
      </c>
      <c r="AU57">
        <f>VLOOKUP($B57,Categories!$A$2:$O$48,10,0)</f>
        <v>0</v>
      </c>
      <c r="AV57">
        <f>VLOOKUP($B57,Categories!$A$2:$O$48,11,0)</f>
        <v>0</v>
      </c>
      <c r="AW57">
        <f>VLOOKUP($B57,Categories!$A$2:$O$48,12,0)</f>
        <v>0</v>
      </c>
      <c r="AX57">
        <f>VLOOKUP($B57,Categories!$A$2:$O$48,13,0)</f>
        <v>0</v>
      </c>
      <c r="AY57">
        <f>VLOOKUP($B57,Categories!$A$2:$O$48,14,0)</f>
        <v>0</v>
      </c>
      <c r="AZ57">
        <f>VLOOKUP($B57,Categories!$A$2:$O$48,15,0)</f>
        <v>0</v>
      </c>
      <c r="BA57">
        <f>VLOOKUP($B57,Categories!$A$2:$Z$48,16,0)</f>
        <v>3.7</v>
      </c>
      <c r="BB57">
        <f t="shared" si="53"/>
        <v>0</v>
      </c>
    </row>
    <row r="58" spans="1:54" x14ac:dyDescent="0.25">
      <c r="A58" s="1">
        <v>43879</v>
      </c>
      <c r="B58" t="s">
        <v>90</v>
      </c>
      <c r="C58" t="s">
        <v>38</v>
      </c>
      <c r="D58">
        <v>2</v>
      </c>
      <c r="F58">
        <v>3</v>
      </c>
      <c r="H58">
        <v>1</v>
      </c>
      <c r="L58" t="str">
        <f t="shared" si="27"/>
        <v>JET</v>
      </c>
      <c r="M58">
        <f t="shared" si="28"/>
        <v>0</v>
      </c>
      <c r="N58" t="str">
        <f t="shared" si="29"/>
        <v/>
      </c>
      <c r="O58">
        <f t="shared" si="30"/>
        <v>0</v>
      </c>
      <c r="P58" t="str">
        <f t="shared" si="31"/>
        <v/>
      </c>
      <c r="Q58">
        <f t="shared" si="32"/>
        <v>1</v>
      </c>
      <c r="R58" t="str">
        <f t="shared" si="33"/>
        <v/>
      </c>
      <c r="S58" t="str">
        <f t="shared" si="34"/>
        <v/>
      </c>
      <c r="T58" t="str">
        <f t="shared" si="35"/>
        <v/>
      </c>
      <c r="U58">
        <f t="shared" si="36"/>
        <v>0</v>
      </c>
      <c r="V58" t="str">
        <f t="shared" si="37"/>
        <v/>
      </c>
      <c r="W58">
        <f t="shared" si="38"/>
        <v>1</v>
      </c>
      <c r="X58" t="str">
        <f t="shared" si="39"/>
        <v/>
      </c>
      <c r="Y58">
        <f t="shared" si="40"/>
        <v>0</v>
      </c>
      <c r="Z58" t="str">
        <f t="shared" si="41"/>
        <v/>
      </c>
      <c r="AA58" t="str">
        <f t="shared" si="42"/>
        <v/>
      </c>
      <c r="AB58" t="str">
        <f t="shared" si="43"/>
        <v/>
      </c>
      <c r="AC58">
        <f t="shared" si="44"/>
        <v>1</v>
      </c>
      <c r="AD58">
        <f t="shared" si="45"/>
        <v>0</v>
      </c>
      <c r="AE58">
        <f t="shared" si="46"/>
        <v>1</v>
      </c>
      <c r="AF58">
        <f t="shared" si="47"/>
        <v>0</v>
      </c>
      <c r="AG58">
        <f t="shared" si="48"/>
        <v>1</v>
      </c>
      <c r="AH58">
        <f t="shared" si="49"/>
        <v>0</v>
      </c>
      <c r="AI58">
        <f t="shared" si="50"/>
        <v>0</v>
      </c>
      <c r="AJ58">
        <f t="shared" si="51"/>
        <v>0</v>
      </c>
      <c r="AK58">
        <f t="shared" si="52"/>
        <v>3</v>
      </c>
      <c r="AL58" t="s">
        <v>63</v>
      </c>
      <c r="AM58">
        <f>VLOOKUP($B58,Categories!$A$2:$O$48,2,0)</f>
        <v>0</v>
      </c>
      <c r="AN58">
        <f>VLOOKUP($B58,Categories!$A$2:$O$48,3,0)</f>
        <v>1</v>
      </c>
      <c r="AO58">
        <f>VLOOKUP($B58,Categories!$A$2:$O$48,4,0)</f>
        <v>0</v>
      </c>
      <c r="AP58">
        <f>VLOOKUP($B58,Categories!$A$2:$O$48,5,0)</f>
        <v>0</v>
      </c>
      <c r="AQ58">
        <f>VLOOKUP($B58,Categories!$A$2:$O$48,6,0)</f>
        <v>0</v>
      </c>
      <c r="AR58">
        <f>VLOOKUP($B58,Categories!$A$2:$O$48,7,0)</f>
        <v>0</v>
      </c>
      <c r="AS58">
        <f>VLOOKUP($B58,Categories!$A$2:$O$48,8,0)</f>
        <v>1</v>
      </c>
      <c r="AT58">
        <f>VLOOKUP($B58,Categories!$A$2:$O$48,9,0)</f>
        <v>0</v>
      </c>
      <c r="AU58">
        <f>VLOOKUP($B58,Categories!$A$2:$O$48,10,0)</f>
        <v>0</v>
      </c>
      <c r="AV58">
        <f>VLOOKUP($B58,Categories!$A$2:$O$48,11,0)</f>
        <v>0</v>
      </c>
      <c r="AW58">
        <f>VLOOKUP($B58,Categories!$A$2:$O$48,12,0)</f>
        <v>0</v>
      </c>
      <c r="AX58">
        <f>VLOOKUP($B58,Categories!$A$2:$O$48,13,0)</f>
        <v>0</v>
      </c>
      <c r="AY58">
        <f>VLOOKUP($B58,Categories!$A$2:$O$48,14,0)</f>
        <v>0</v>
      </c>
      <c r="AZ58">
        <f>VLOOKUP($B58,Categories!$A$2:$O$48,15,0)</f>
        <v>0</v>
      </c>
      <c r="BA58">
        <f>VLOOKUP($B58,Categories!$A$2:$Z$48,16,0)</f>
        <v>2.88</v>
      </c>
      <c r="BB58">
        <f t="shared" si="53"/>
        <v>1</v>
      </c>
    </row>
    <row r="59" spans="1:54" x14ac:dyDescent="0.25">
      <c r="A59" s="1">
        <v>43879</v>
      </c>
      <c r="B59" t="s">
        <v>90</v>
      </c>
      <c r="C59" t="s">
        <v>38</v>
      </c>
      <c r="D59">
        <v>1</v>
      </c>
      <c r="F59">
        <v>1</v>
      </c>
      <c r="H59">
        <v>3</v>
      </c>
      <c r="L59" t="str">
        <f t="shared" si="27"/>
        <v>JET</v>
      </c>
      <c r="M59">
        <f t="shared" si="28"/>
        <v>1</v>
      </c>
      <c r="N59" t="str">
        <f t="shared" si="29"/>
        <v/>
      </c>
      <c r="O59">
        <f t="shared" si="30"/>
        <v>1</v>
      </c>
      <c r="P59" t="str">
        <f t="shared" si="31"/>
        <v/>
      </c>
      <c r="Q59">
        <f t="shared" si="32"/>
        <v>0</v>
      </c>
      <c r="R59" t="str">
        <f t="shared" si="33"/>
        <v/>
      </c>
      <c r="S59" t="str">
        <f t="shared" si="34"/>
        <v/>
      </c>
      <c r="T59" t="str">
        <f t="shared" si="35"/>
        <v/>
      </c>
      <c r="U59">
        <f t="shared" si="36"/>
        <v>0</v>
      </c>
      <c r="V59" t="str">
        <f t="shared" si="37"/>
        <v/>
      </c>
      <c r="W59">
        <f t="shared" si="38"/>
        <v>0</v>
      </c>
      <c r="X59" t="str">
        <f t="shared" si="39"/>
        <v/>
      </c>
      <c r="Y59">
        <f t="shared" si="40"/>
        <v>1</v>
      </c>
      <c r="Z59" t="str">
        <f t="shared" si="41"/>
        <v/>
      </c>
      <c r="AA59" t="str">
        <f t="shared" si="42"/>
        <v/>
      </c>
      <c r="AB59" t="str">
        <f t="shared" si="43"/>
        <v/>
      </c>
      <c r="AC59">
        <f t="shared" si="44"/>
        <v>1</v>
      </c>
      <c r="AD59">
        <f t="shared" si="45"/>
        <v>0</v>
      </c>
      <c r="AE59">
        <f t="shared" si="46"/>
        <v>1</v>
      </c>
      <c r="AF59">
        <f t="shared" si="47"/>
        <v>0</v>
      </c>
      <c r="AG59">
        <f t="shared" si="48"/>
        <v>1</v>
      </c>
      <c r="AH59">
        <f t="shared" si="49"/>
        <v>0</v>
      </c>
      <c r="AI59">
        <f t="shared" si="50"/>
        <v>0</v>
      </c>
      <c r="AJ59">
        <f t="shared" si="51"/>
        <v>0</v>
      </c>
      <c r="AK59">
        <f t="shared" si="52"/>
        <v>3</v>
      </c>
      <c r="AL59" t="s">
        <v>63</v>
      </c>
      <c r="AM59">
        <f>VLOOKUP($B59,Categories!$A$2:$O$48,2,0)</f>
        <v>0</v>
      </c>
      <c r="AN59">
        <f>VLOOKUP($B59,Categories!$A$2:$O$48,3,0)</f>
        <v>1</v>
      </c>
      <c r="AO59">
        <f>VLOOKUP($B59,Categories!$A$2:$O$48,4,0)</f>
        <v>0</v>
      </c>
      <c r="AP59">
        <f>VLOOKUP($B59,Categories!$A$2:$O$48,5,0)</f>
        <v>0</v>
      </c>
      <c r="AQ59">
        <f>VLOOKUP($B59,Categories!$A$2:$O$48,6,0)</f>
        <v>0</v>
      </c>
      <c r="AR59">
        <f>VLOOKUP($B59,Categories!$A$2:$O$48,7,0)</f>
        <v>0</v>
      </c>
      <c r="AS59">
        <f>VLOOKUP($B59,Categories!$A$2:$O$48,8,0)</f>
        <v>1</v>
      </c>
      <c r="AT59">
        <f>VLOOKUP($B59,Categories!$A$2:$O$48,9,0)</f>
        <v>0</v>
      </c>
      <c r="AU59">
        <f>VLOOKUP($B59,Categories!$A$2:$O$48,10,0)</f>
        <v>0</v>
      </c>
      <c r="AV59">
        <f>VLOOKUP($B59,Categories!$A$2:$O$48,11,0)</f>
        <v>0</v>
      </c>
      <c r="AW59">
        <f>VLOOKUP($B59,Categories!$A$2:$O$48,12,0)</f>
        <v>0</v>
      </c>
      <c r="AX59">
        <f>VLOOKUP($B59,Categories!$A$2:$O$48,13,0)</f>
        <v>0</v>
      </c>
      <c r="AY59">
        <f>VLOOKUP($B59,Categories!$A$2:$O$48,14,0)</f>
        <v>0</v>
      </c>
      <c r="AZ59">
        <f>VLOOKUP($B59,Categories!$A$2:$O$48,15,0)</f>
        <v>0</v>
      </c>
      <c r="BA59">
        <f>VLOOKUP($B59,Categories!$A$2:$Z$48,16,0)</f>
        <v>2.88</v>
      </c>
      <c r="BB59">
        <f t="shared" si="53"/>
        <v>0</v>
      </c>
    </row>
    <row r="60" spans="1:54" x14ac:dyDescent="0.25">
      <c r="A60" s="1">
        <v>43879</v>
      </c>
      <c r="B60" t="s">
        <v>90</v>
      </c>
      <c r="C60" t="s">
        <v>38</v>
      </c>
      <c r="D60">
        <v>3</v>
      </c>
      <c r="F60">
        <v>2</v>
      </c>
      <c r="H60">
        <v>1</v>
      </c>
      <c r="L60" t="str">
        <f t="shared" si="27"/>
        <v>JET</v>
      </c>
      <c r="M60">
        <f t="shared" si="28"/>
        <v>0</v>
      </c>
      <c r="N60" t="str">
        <f t="shared" si="29"/>
        <v/>
      </c>
      <c r="O60">
        <f t="shared" si="30"/>
        <v>0</v>
      </c>
      <c r="P60" t="str">
        <f t="shared" si="31"/>
        <v/>
      </c>
      <c r="Q60">
        <f t="shared" si="32"/>
        <v>1</v>
      </c>
      <c r="R60" t="str">
        <f t="shared" si="33"/>
        <v/>
      </c>
      <c r="S60" t="str">
        <f t="shared" si="34"/>
        <v/>
      </c>
      <c r="T60" t="str">
        <f t="shared" si="35"/>
        <v/>
      </c>
      <c r="U60">
        <f t="shared" si="36"/>
        <v>1</v>
      </c>
      <c r="V60" t="str">
        <f t="shared" si="37"/>
        <v/>
      </c>
      <c r="W60">
        <f t="shared" si="38"/>
        <v>0</v>
      </c>
      <c r="X60" t="str">
        <f t="shared" si="39"/>
        <v/>
      </c>
      <c r="Y60">
        <f t="shared" si="40"/>
        <v>0</v>
      </c>
      <c r="Z60" t="str">
        <f t="shared" si="41"/>
        <v/>
      </c>
      <c r="AA60" t="str">
        <f t="shared" si="42"/>
        <v/>
      </c>
      <c r="AB60" t="str">
        <f t="shared" si="43"/>
        <v/>
      </c>
      <c r="AC60">
        <f t="shared" si="44"/>
        <v>1</v>
      </c>
      <c r="AD60">
        <f t="shared" si="45"/>
        <v>0</v>
      </c>
      <c r="AE60">
        <f t="shared" si="46"/>
        <v>1</v>
      </c>
      <c r="AF60">
        <f t="shared" si="47"/>
        <v>0</v>
      </c>
      <c r="AG60">
        <f t="shared" si="48"/>
        <v>1</v>
      </c>
      <c r="AH60">
        <f t="shared" si="49"/>
        <v>0</v>
      </c>
      <c r="AI60">
        <f t="shared" si="50"/>
        <v>0</v>
      </c>
      <c r="AJ60">
        <f t="shared" si="51"/>
        <v>0</v>
      </c>
      <c r="AK60">
        <f t="shared" si="52"/>
        <v>3</v>
      </c>
      <c r="AL60" t="s">
        <v>63</v>
      </c>
      <c r="AM60">
        <f>VLOOKUP($B60,Categories!$A$2:$O$48,2,0)</f>
        <v>0</v>
      </c>
      <c r="AN60">
        <f>VLOOKUP($B60,Categories!$A$2:$O$48,3,0)</f>
        <v>1</v>
      </c>
      <c r="AO60">
        <f>VLOOKUP($B60,Categories!$A$2:$O$48,4,0)</f>
        <v>0</v>
      </c>
      <c r="AP60">
        <f>VLOOKUP($B60,Categories!$A$2:$O$48,5,0)</f>
        <v>0</v>
      </c>
      <c r="AQ60">
        <f>VLOOKUP($B60,Categories!$A$2:$O$48,6,0)</f>
        <v>0</v>
      </c>
      <c r="AR60">
        <f>VLOOKUP($B60,Categories!$A$2:$O$48,7,0)</f>
        <v>0</v>
      </c>
      <c r="AS60">
        <f>VLOOKUP($B60,Categories!$A$2:$O$48,8,0)</f>
        <v>1</v>
      </c>
      <c r="AT60">
        <f>VLOOKUP($B60,Categories!$A$2:$O$48,9,0)</f>
        <v>0</v>
      </c>
      <c r="AU60">
        <f>VLOOKUP($B60,Categories!$A$2:$O$48,10,0)</f>
        <v>0</v>
      </c>
      <c r="AV60">
        <f>VLOOKUP($B60,Categories!$A$2:$O$48,11,0)</f>
        <v>0</v>
      </c>
      <c r="AW60">
        <f>VLOOKUP($B60,Categories!$A$2:$O$48,12,0)</f>
        <v>0</v>
      </c>
      <c r="AX60">
        <f>VLOOKUP($B60,Categories!$A$2:$O$48,13,0)</f>
        <v>0</v>
      </c>
      <c r="AY60">
        <f>VLOOKUP($B60,Categories!$A$2:$O$48,14,0)</f>
        <v>0</v>
      </c>
      <c r="AZ60">
        <f>VLOOKUP($B60,Categories!$A$2:$O$48,15,0)</f>
        <v>0</v>
      </c>
      <c r="BA60">
        <f>VLOOKUP($B60,Categories!$A$2:$Z$48,16,0)</f>
        <v>2.88</v>
      </c>
      <c r="BB60">
        <f t="shared" si="53"/>
        <v>0</v>
      </c>
    </row>
    <row r="61" spans="1:54" x14ac:dyDescent="0.25">
      <c r="A61" s="1">
        <v>43894</v>
      </c>
      <c r="B61" t="s">
        <v>91</v>
      </c>
      <c r="C61" t="s">
        <v>5</v>
      </c>
      <c r="D61">
        <v>1</v>
      </c>
      <c r="G61">
        <v>3</v>
      </c>
      <c r="H61">
        <v>2</v>
      </c>
      <c r="L61" t="str">
        <f t="shared" si="27"/>
        <v>JLT</v>
      </c>
      <c r="M61">
        <f t="shared" si="28"/>
        <v>1</v>
      </c>
      <c r="N61" t="str">
        <f t="shared" si="29"/>
        <v/>
      </c>
      <c r="O61" t="str">
        <f t="shared" si="30"/>
        <v/>
      </c>
      <c r="P61">
        <f t="shared" si="31"/>
        <v>0</v>
      </c>
      <c r="Q61">
        <f t="shared" si="32"/>
        <v>0</v>
      </c>
      <c r="R61" t="str">
        <f t="shared" si="33"/>
        <v/>
      </c>
      <c r="S61" t="str">
        <f t="shared" si="34"/>
        <v/>
      </c>
      <c r="T61" t="str">
        <f t="shared" si="35"/>
        <v/>
      </c>
      <c r="U61">
        <f t="shared" si="36"/>
        <v>0</v>
      </c>
      <c r="V61" t="str">
        <f t="shared" si="37"/>
        <v/>
      </c>
      <c r="W61" t="str">
        <f t="shared" si="38"/>
        <v/>
      </c>
      <c r="X61">
        <f t="shared" si="39"/>
        <v>1</v>
      </c>
      <c r="Y61">
        <f t="shared" si="40"/>
        <v>0</v>
      </c>
      <c r="Z61" t="str">
        <f t="shared" si="41"/>
        <v/>
      </c>
      <c r="AA61" t="str">
        <f t="shared" si="42"/>
        <v/>
      </c>
      <c r="AB61" t="str">
        <f t="shared" si="43"/>
        <v/>
      </c>
      <c r="AC61">
        <f t="shared" si="44"/>
        <v>1</v>
      </c>
      <c r="AD61">
        <f t="shared" si="45"/>
        <v>0</v>
      </c>
      <c r="AE61">
        <f t="shared" si="46"/>
        <v>0</v>
      </c>
      <c r="AF61">
        <f t="shared" si="47"/>
        <v>1</v>
      </c>
      <c r="AG61">
        <f t="shared" si="48"/>
        <v>1</v>
      </c>
      <c r="AH61">
        <f t="shared" si="49"/>
        <v>0</v>
      </c>
      <c r="AI61">
        <f t="shared" si="50"/>
        <v>0</v>
      </c>
      <c r="AJ61">
        <f t="shared" si="51"/>
        <v>0</v>
      </c>
      <c r="AK61">
        <f t="shared" si="52"/>
        <v>3</v>
      </c>
      <c r="AL61" t="s">
        <v>63</v>
      </c>
      <c r="AM61">
        <f>VLOOKUP($B61,Categories!$A$2:$O$48,2,0)</f>
        <v>0</v>
      </c>
      <c r="AN61">
        <f>VLOOKUP($B61,Categories!$A$2:$O$48,3,0)</f>
        <v>0</v>
      </c>
      <c r="AO61">
        <f>VLOOKUP($B61,Categories!$A$2:$O$48,4,0)</f>
        <v>1</v>
      </c>
      <c r="AP61">
        <f>VLOOKUP($B61,Categories!$A$2:$O$48,5,0)</f>
        <v>0</v>
      </c>
      <c r="AQ61">
        <f>VLOOKUP($B61,Categories!$A$2:$O$48,6,0)</f>
        <v>0</v>
      </c>
      <c r="AR61">
        <f>VLOOKUP($B61,Categories!$A$2:$O$48,7,0)</f>
        <v>0</v>
      </c>
      <c r="AS61">
        <f>VLOOKUP($B61,Categories!$A$2:$O$48,8,0)</f>
        <v>0</v>
      </c>
      <c r="AT61">
        <f>VLOOKUP($B61,Categories!$A$2:$O$48,9,0)</f>
        <v>0</v>
      </c>
      <c r="AU61">
        <f>VLOOKUP($B61,Categories!$A$2:$O$48,10,0)</f>
        <v>0</v>
      </c>
      <c r="AV61">
        <f>VLOOKUP($B61,Categories!$A$2:$O$48,11,0)</f>
        <v>0</v>
      </c>
      <c r="AW61">
        <f>VLOOKUP($B61,Categories!$A$2:$O$48,12,0)</f>
        <v>1</v>
      </c>
      <c r="AX61">
        <f>VLOOKUP($B61,Categories!$A$2:$O$48,13,0)</f>
        <v>0</v>
      </c>
      <c r="AY61">
        <f>VLOOKUP($B61,Categories!$A$2:$O$48,14,0)</f>
        <v>0</v>
      </c>
      <c r="AZ61">
        <f>VLOOKUP($B61,Categories!$A$2:$O$48,15,0)</f>
        <v>0</v>
      </c>
      <c r="BA61">
        <f>VLOOKUP($B61,Categories!$A$2:$Z$48,16,0)</f>
        <v>3.5</v>
      </c>
      <c r="BB61">
        <f t="shared" si="53"/>
        <v>1</v>
      </c>
    </row>
    <row r="62" spans="1:54" x14ac:dyDescent="0.25">
      <c r="A62" s="1">
        <v>43901</v>
      </c>
      <c r="B62" t="s">
        <v>81</v>
      </c>
      <c r="C62" t="s">
        <v>38</v>
      </c>
      <c r="F62">
        <v>3</v>
      </c>
      <c r="G62">
        <v>1</v>
      </c>
      <c r="H62">
        <v>4</v>
      </c>
      <c r="I62">
        <v>2</v>
      </c>
      <c r="L62" t="str">
        <f t="shared" si="27"/>
        <v>ELTS</v>
      </c>
      <c r="M62" t="str">
        <f t="shared" si="28"/>
        <v/>
      </c>
      <c r="N62" t="str">
        <f t="shared" si="29"/>
        <v/>
      </c>
      <c r="O62">
        <f t="shared" si="30"/>
        <v>0</v>
      </c>
      <c r="P62">
        <f t="shared" si="31"/>
        <v>1</v>
      </c>
      <c r="Q62">
        <f t="shared" si="32"/>
        <v>0</v>
      </c>
      <c r="R62">
        <f t="shared" si="33"/>
        <v>0</v>
      </c>
      <c r="S62" t="str">
        <f t="shared" si="34"/>
        <v/>
      </c>
      <c r="T62" t="str">
        <f t="shared" si="35"/>
        <v/>
      </c>
      <c r="U62" t="str">
        <f t="shared" si="36"/>
        <v/>
      </c>
      <c r="V62" t="str">
        <f t="shared" si="37"/>
        <v/>
      </c>
      <c r="W62">
        <f t="shared" si="38"/>
        <v>0</v>
      </c>
      <c r="X62">
        <f t="shared" si="39"/>
        <v>0</v>
      </c>
      <c r="Y62">
        <f t="shared" si="40"/>
        <v>1</v>
      </c>
      <c r="Z62">
        <f t="shared" si="41"/>
        <v>0</v>
      </c>
      <c r="AA62" t="str">
        <f t="shared" si="42"/>
        <v/>
      </c>
      <c r="AB62" t="str">
        <f t="shared" si="43"/>
        <v/>
      </c>
      <c r="AC62">
        <f t="shared" si="44"/>
        <v>0</v>
      </c>
      <c r="AD62">
        <f t="shared" si="45"/>
        <v>0</v>
      </c>
      <c r="AE62">
        <f t="shared" si="46"/>
        <v>1</v>
      </c>
      <c r="AF62">
        <f t="shared" si="47"/>
        <v>1</v>
      </c>
      <c r="AG62">
        <f t="shared" si="48"/>
        <v>1</v>
      </c>
      <c r="AH62">
        <f t="shared" si="49"/>
        <v>1</v>
      </c>
      <c r="AI62">
        <f t="shared" si="50"/>
        <v>0</v>
      </c>
      <c r="AJ62">
        <f t="shared" si="51"/>
        <v>0</v>
      </c>
      <c r="AK62">
        <f t="shared" si="52"/>
        <v>4</v>
      </c>
      <c r="AL62" t="s">
        <v>63</v>
      </c>
      <c r="AM62">
        <f>VLOOKUP($B62,Categories!$A$2:$O$48,2,0)</f>
        <v>0</v>
      </c>
      <c r="AN62">
        <f>VLOOKUP($B62,Categories!$A$2:$O$48,3,0)</f>
        <v>1</v>
      </c>
      <c r="AO62">
        <f>VLOOKUP($B62,Categories!$A$2:$O$48,4,0)</f>
        <v>0</v>
      </c>
      <c r="AP62">
        <f>VLOOKUP($B62,Categories!$A$2:$O$48,5,0)</f>
        <v>0</v>
      </c>
      <c r="AQ62">
        <f>VLOOKUP($B62,Categories!$A$2:$O$48,6,0)</f>
        <v>0</v>
      </c>
      <c r="AR62">
        <f>VLOOKUP($B62,Categories!$A$2:$O$48,7,0)</f>
        <v>0</v>
      </c>
      <c r="AS62">
        <f>VLOOKUP($B62,Categories!$A$2:$O$48,8,0)</f>
        <v>1</v>
      </c>
      <c r="AT62">
        <f>VLOOKUP($B62,Categories!$A$2:$O$48,9,0)</f>
        <v>0</v>
      </c>
      <c r="AU62">
        <f>VLOOKUP($B62,Categories!$A$2:$O$48,10,0)</f>
        <v>0</v>
      </c>
      <c r="AV62">
        <f>VLOOKUP($B62,Categories!$A$2:$O$48,11,0)</f>
        <v>0</v>
      </c>
      <c r="AW62">
        <f>VLOOKUP($B62,Categories!$A$2:$O$48,12,0)</f>
        <v>0</v>
      </c>
      <c r="AX62">
        <f>VLOOKUP($B62,Categories!$A$2:$O$48,13,0)</f>
        <v>0</v>
      </c>
      <c r="AY62">
        <f>VLOOKUP($B62,Categories!$A$2:$O$48,14,0)</f>
        <v>0</v>
      </c>
      <c r="AZ62">
        <f>VLOOKUP($B62,Categories!$A$2:$O$48,15,0)</f>
        <v>0</v>
      </c>
      <c r="BA62">
        <f>VLOOKUP($B62,Categories!$A$2:$Z$48,16,0)</f>
        <v>3.66</v>
      </c>
      <c r="BB62">
        <f t="shared" si="53"/>
        <v>1</v>
      </c>
    </row>
    <row r="63" spans="1:54" x14ac:dyDescent="0.25">
      <c r="A63" s="1">
        <v>43901</v>
      </c>
      <c r="B63" t="s">
        <v>91</v>
      </c>
      <c r="C63" t="s">
        <v>38</v>
      </c>
      <c r="D63">
        <v>2</v>
      </c>
      <c r="F63">
        <v>3</v>
      </c>
      <c r="G63">
        <v>1</v>
      </c>
      <c r="H63">
        <v>4</v>
      </c>
      <c r="I63">
        <v>5</v>
      </c>
      <c r="L63" t="str">
        <f t="shared" si="27"/>
        <v>JELTS</v>
      </c>
      <c r="M63">
        <f t="shared" si="28"/>
        <v>0</v>
      </c>
      <c r="N63" t="str">
        <f t="shared" si="29"/>
        <v/>
      </c>
      <c r="O63">
        <f t="shared" si="30"/>
        <v>0</v>
      </c>
      <c r="P63">
        <f t="shared" si="31"/>
        <v>1</v>
      </c>
      <c r="Q63">
        <f t="shared" si="32"/>
        <v>0</v>
      </c>
      <c r="R63">
        <f t="shared" si="33"/>
        <v>0</v>
      </c>
      <c r="S63" t="str">
        <f t="shared" si="34"/>
        <v/>
      </c>
      <c r="T63" t="str">
        <f t="shared" si="35"/>
        <v/>
      </c>
      <c r="U63">
        <f t="shared" si="36"/>
        <v>0</v>
      </c>
      <c r="V63" t="str">
        <f t="shared" si="37"/>
        <v/>
      </c>
      <c r="W63">
        <f t="shared" si="38"/>
        <v>0</v>
      </c>
      <c r="X63">
        <f t="shared" si="39"/>
        <v>0</v>
      </c>
      <c r="Y63">
        <f t="shared" si="40"/>
        <v>0</v>
      </c>
      <c r="Z63">
        <f t="shared" si="41"/>
        <v>1</v>
      </c>
      <c r="AA63" t="str">
        <f t="shared" si="42"/>
        <v/>
      </c>
      <c r="AB63" t="str">
        <f t="shared" si="43"/>
        <v/>
      </c>
      <c r="AC63">
        <f t="shared" si="44"/>
        <v>1</v>
      </c>
      <c r="AD63">
        <f t="shared" si="45"/>
        <v>0</v>
      </c>
      <c r="AE63">
        <f t="shared" si="46"/>
        <v>1</v>
      </c>
      <c r="AF63">
        <f t="shared" si="47"/>
        <v>1</v>
      </c>
      <c r="AG63">
        <f t="shared" si="48"/>
        <v>1</v>
      </c>
      <c r="AH63">
        <f t="shared" si="49"/>
        <v>1</v>
      </c>
      <c r="AI63">
        <f t="shared" si="50"/>
        <v>0</v>
      </c>
      <c r="AJ63">
        <f t="shared" si="51"/>
        <v>0</v>
      </c>
      <c r="AK63">
        <f t="shared" si="52"/>
        <v>5</v>
      </c>
      <c r="AL63" t="s">
        <v>63</v>
      </c>
      <c r="AM63">
        <f>VLOOKUP($B63,Categories!$A$2:$O$48,2,0)</f>
        <v>0</v>
      </c>
      <c r="AN63">
        <f>VLOOKUP($B63,Categories!$A$2:$O$48,3,0)</f>
        <v>0</v>
      </c>
      <c r="AO63">
        <f>VLOOKUP($B63,Categories!$A$2:$O$48,4,0)</f>
        <v>1</v>
      </c>
      <c r="AP63">
        <f>VLOOKUP($B63,Categories!$A$2:$O$48,5,0)</f>
        <v>0</v>
      </c>
      <c r="AQ63">
        <f>VLOOKUP($B63,Categories!$A$2:$O$48,6,0)</f>
        <v>0</v>
      </c>
      <c r="AR63">
        <f>VLOOKUP($B63,Categories!$A$2:$O$48,7,0)</f>
        <v>0</v>
      </c>
      <c r="AS63">
        <f>VLOOKUP($B63,Categories!$A$2:$O$48,8,0)</f>
        <v>0</v>
      </c>
      <c r="AT63">
        <f>VLOOKUP($B63,Categories!$A$2:$O$48,9,0)</f>
        <v>0</v>
      </c>
      <c r="AU63">
        <f>VLOOKUP($B63,Categories!$A$2:$O$48,10,0)</f>
        <v>0</v>
      </c>
      <c r="AV63">
        <f>VLOOKUP($B63,Categories!$A$2:$O$48,11,0)</f>
        <v>0</v>
      </c>
      <c r="AW63">
        <f>VLOOKUP($B63,Categories!$A$2:$O$48,12,0)</f>
        <v>1</v>
      </c>
      <c r="AX63">
        <f>VLOOKUP($B63,Categories!$A$2:$O$48,13,0)</f>
        <v>0</v>
      </c>
      <c r="AY63">
        <f>VLOOKUP($B63,Categories!$A$2:$O$48,14,0)</f>
        <v>0</v>
      </c>
      <c r="AZ63">
        <f>VLOOKUP($B63,Categories!$A$2:$O$48,15,0)</f>
        <v>0</v>
      </c>
      <c r="BA63">
        <f>VLOOKUP($B63,Categories!$A$2:$Z$48,16,0)</f>
        <v>3.5</v>
      </c>
      <c r="BB63">
        <f t="shared" si="53"/>
        <v>0</v>
      </c>
    </row>
    <row r="64" spans="1:54" x14ac:dyDescent="0.25">
      <c r="A64" s="1">
        <v>43977</v>
      </c>
      <c r="B64" t="s">
        <v>218</v>
      </c>
      <c r="C64" t="s">
        <v>38</v>
      </c>
      <c r="F64">
        <v>1</v>
      </c>
      <c r="G64">
        <v>3</v>
      </c>
      <c r="H64">
        <v>2</v>
      </c>
      <c r="L64" t="str">
        <f t="shared" si="27"/>
        <v>ELT</v>
      </c>
      <c r="M64" t="str">
        <f t="shared" si="28"/>
        <v/>
      </c>
      <c r="N64" t="str">
        <f t="shared" si="29"/>
        <v/>
      </c>
      <c r="O64">
        <f t="shared" si="30"/>
        <v>1</v>
      </c>
      <c r="P64">
        <f t="shared" si="31"/>
        <v>0</v>
      </c>
      <c r="Q64">
        <f t="shared" si="32"/>
        <v>0</v>
      </c>
      <c r="R64" t="str">
        <f t="shared" si="33"/>
        <v/>
      </c>
      <c r="S64" t="str">
        <f t="shared" si="34"/>
        <v/>
      </c>
      <c r="T64" t="str">
        <f t="shared" si="35"/>
        <v/>
      </c>
      <c r="U64" t="str">
        <f t="shared" si="36"/>
        <v/>
      </c>
      <c r="V64" t="str">
        <f t="shared" si="37"/>
        <v/>
      </c>
      <c r="W64">
        <f t="shared" si="38"/>
        <v>0</v>
      </c>
      <c r="X64">
        <f t="shared" si="39"/>
        <v>1</v>
      </c>
      <c r="Y64">
        <f t="shared" si="40"/>
        <v>0</v>
      </c>
      <c r="Z64" t="str">
        <f t="shared" si="41"/>
        <v/>
      </c>
      <c r="AA64" t="str">
        <f t="shared" si="42"/>
        <v/>
      </c>
      <c r="AB64" t="str">
        <f t="shared" si="43"/>
        <v/>
      </c>
      <c r="AC64">
        <f t="shared" si="44"/>
        <v>0</v>
      </c>
      <c r="AD64">
        <f t="shared" si="45"/>
        <v>0</v>
      </c>
      <c r="AE64">
        <f t="shared" si="46"/>
        <v>1</v>
      </c>
      <c r="AF64">
        <f t="shared" si="47"/>
        <v>1</v>
      </c>
      <c r="AG64">
        <f t="shared" si="48"/>
        <v>1</v>
      </c>
      <c r="AH64">
        <f t="shared" si="49"/>
        <v>0</v>
      </c>
      <c r="AI64">
        <f t="shared" si="50"/>
        <v>0</v>
      </c>
      <c r="AJ64">
        <f t="shared" si="51"/>
        <v>0</v>
      </c>
      <c r="AK64">
        <f t="shared" si="52"/>
        <v>3</v>
      </c>
      <c r="AL64" t="s">
        <v>63</v>
      </c>
      <c r="AM64">
        <f>VLOOKUP($B64,Categories!$A$2:$O$48,2,0)</f>
        <v>0</v>
      </c>
      <c r="AN64">
        <f>VLOOKUP($B64,Categories!$A$2:$O$48,3,0)</f>
        <v>0</v>
      </c>
      <c r="AO64">
        <f>VLOOKUP($B64,Categories!$A$2:$O$48,4,0)</f>
        <v>0</v>
      </c>
      <c r="AP64">
        <f>VLOOKUP($B64,Categories!$A$2:$O$48,5,0)</f>
        <v>0</v>
      </c>
      <c r="AQ64">
        <f>VLOOKUP($B64,Categories!$A$2:$O$48,6,0)</f>
        <v>0</v>
      </c>
      <c r="AR64">
        <f>VLOOKUP($B64,Categories!$A$2:$O$48,7,0)</f>
        <v>0</v>
      </c>
      <c r="AS64">
        <f>VLOOKUP($B64,Categories!$A$2:$O$48,8,0)</f>
        <v>1</v>
      </c>
      <c r="AT64">
        <f>VLOOKUP($B64,Categories!$A$2:$O$48,9,0)</f>
        <v>0</v>
      </c>
      <c r="AU64">
        <f>VLOOKUP($B64,Categories!$A$2:$O$48,10,0)</f>
        <v>0</v>
      </c>
      <c r="AV64">
        <f>VLOOKUP($B64,Categories!$A$2:$O$48,11,0)</f>
        <v>0</v>
      </c>
      <c r="AW64">
        <f>VLOOKUP($B64,Categories!$A$2:$O$48,12,0)</f>
        <v>0</v>
      </c>
      <c r="AX64">
        <f>VLOOKUP($B64,Categories!$A$2:$O$48,13,0)</f>
        <v>0</v>
      </c>
      <c r="AY64">
        <f>VLOOKUP($B64,Categories!$A$2:$O$48,14,0)</f>
        <v>0</v>
      </c>
      <c r="AZ64">
        <f>VLOOKUP($B64,Categories!$A$2:$O$48,15,0)</f>
        <v>0</v>
      </c>
      <c r="BA64">
        <f>VLOOKUP($B64,Categories!$A$2:$Z$48,16,0)</f>
        <v>3.92</v>
      </c>
      <c r="BB64">
        <f t="shared" si="53"/>
        <v>1</v>
      </c>
    </row>
    <row r="65" spans="1:54" x14ac:dyDescent="0.25">
      <c r="A65" s="1">
        <v>43977</v>
      </c>
      <c r="B65" t="s">
        <v>92</v>
      </c>
      <c r="C65" t="s">
        <v>38</v>
      </c>
      <c r="F65">
        <v>1</v>
      </c>
      <c r="G65">
        <v>3</v>
      </c>
      <c r="H65">
        <v>2</v>
      </c>
      <c r="L65" t="str">
        <f t="shared" si="27"/>
        <v>ELT</v>
      </c>
      <c r="M65" t="str">
        <f t="shared" si="28"/>
        <v/>
      </c>
      <c r="N65" t="str">
        <f t="shared" si="29"/>
        <v/>
      </c>
      <c r="O65">
        <f t="shared" si="30"/>
        <v>1</v>
      </c>
      <c r="P65">
        <f t="shared" si="31"/>
        <v>0</v>
      </c>
      <c r="Q65">
        <f t="shared" si="32"/>
        <v>0</v>
      </c>
      <c r="R65" t="str">
        <f t="shared" si="33"/>
        <v/>
      </c>
      <c r="S65" t="str">
        <f t="shared" si="34"/>
        <v/>
      </c>
      <c r="T65" t="str">
        <f t="shared" si="35"/>
        <v/>
      </c>
      <c r="U65" t="str">
        <f t="shared" si="36"/>
        <v/>
      </c>
      <c r="V65" t="str">
        <f t="shared" si="37"/>
        <v/>
      </c>
      <c r="W65">
        <f t="shared" si="38"/>
        <v>0</v>
      </c>
      <c r="X65">
        <f t="shared" si="39"/>
        <v>1</v>
      </c>
      <c r="Y65">
        <f t="shared" si="40"/>
        <v>0</v>
      </c>
      <c r="Z65" t="str">
        <f t="shared" si="41"/>
        <v/>
      </c>
      <c r="AA65" t="str">
        <f t="shared" si="42"/>
        <v/>
      </c>
      <c r="AB65" t="str">
        <f t="shared" si="43"/>
        <v/>
      </c>
      <c r="AC65">
        <f t="shared" si="44"/>
        <v>0</v>
      </c>
      <c r="AD65">
        <f t="shared" si="45"/>
        <v>0</v>
      </c>
      <c r="AE65">
        <f t="shared" si="46"/>
        <v>1</v>
      </c>
      <c r="AF65">
        <f t="shared" si="47"/>
        <v>1</v>
      </c>
      <c r="AG65">
        <f t="shared" si="48"/>
        <v>1</v>
      </c>
      <c r="AH65">
        <f t="shared" si="49"/>
        <v>0</v>
      </c>
      <c r="AI65">
        <f t="shared" si="50"/>
        <v>0</v>
      </c>
      <c r="AJ65">
        <f t="shared" si="51"/>
        <v>0</v>
      </c>
      <c r="AK65">
        <f t="shared" si="52"/>
        <v>3</v>
      </c>
      <c r="AL65" t="s">
        <v>63</v>
      </c>
      <c r="AM65">
        <f>VLOOKUP($B65,Categories!$A$2:$O$48,2,0)</f>
        <v>0</v>
      </c>
      <c r="AN65">
        <f>VLOOKUP($B65,Categories!$A$2:$O$48,3,0)</f>
        <v>0</v>
      </c>
      <c r="AO65">
        <f>VLOOKUP($B65,Categories!$A$2:$O$48,4,0)</f>
        <v>0</v>
      </c>
      <c r="AP65">
        <f>VLOOKUP($B65,Categories!$A$2:$O$48,5,0)</f>
        <v>0</v>
      </c>
      <c r="AQ65">
        <f>VLOOKUP($B65,Categories!$A$2:$O$48,6,0)</f>
        <v>0</v>
      </c>
      <c r="AR65">
        <f>VLOOKUP($B65,Categories!$A$2:$O$48,7,0)</f>
        <v>0</v>
      </c>
      <c r="AS65">
        <f>VLOOKUP($B65,Categories!$A$2:$O$48,8,0)</f>
        <v>0</v>
      </c>
      <c r="AT65">
        <f>VLOOKUP($B65,Categories!$A$2:$O$48,9,0)</f>
        <v>0</v>
      </c>
      <c r="AU65">
        <f>VLOOKUP($B65,Categories!$A$2:$O$48,10,0)</f>
        <v>1</v>
      </c>
      <c r="AV65">
        <f>VLOOKUP($B65,Categories!$A$2:$O$48,11,0)</f>
        <v>0</v>
      </c>
      <c r="AW65">
        <f>VLOOKUP($B65,Categories!$A$2:$O$48,12,0)</f>
        <v>0</v>
      </c>
      <c r="AX65">
        <f>VLOOKUP($B65,Categories!$A$2:$O$48,13,0)</f>
        <v>0</v>
      </c>
      <c r="AY65">
        <f>VLOOKUP($B65,Categories!$A$2:$O$48,14,0)</f>
        <v>0</v>
      </c>
      <c r="AZ65">
        <f>VLOOKUP($B65,Categories!$A$2:$O$48,15,0)</f>
        <v>0</v>
      </c>
      <c r="BA65">
        <f>VLOOKUP($B65,Categories!$A$2:$Z$48,16,0)</f>
        <v>2.2400000000000002</v>
      </c>
      <c r="BB65">
        <f t="shared" si="53"/>
        <v>0</v>
      </c>
    </row>
    <row r="66" spans="1:54" x14ac:dyDescent="0.25">
      <c r="A66" s="1">
        <v>43984</v>
      </c>
      <c r="B66" t="s">
        <v>218</v>
      </c>
      <c r="C66" t="s">
        <v>38</v>
      </c>
      <c r="F66">
        <v>1</v>
      </c>
      <c r="G66">
        <v>3</v>
      </c>
      <c r="H66">
        <v>2</v>
      </c>
      <c r="L66" t="str">
        <f t="shared" ref="L66:L97" si="54">IF(D66&lt;&gt;"","J","")&amp;IF(E66&lt;&gt;"","H","")&amp;IF(F66&lt;&gt;"","E","")&amp;IF(G66&lt;&gt;"","L","")&amp;IF(H66&lt;&gt;"","T","")&amp;IF(I66&lt;&gt;"","S","")&amp;IF(K66&lt;&gt;"","O","")&amp;IF(J66&lt;&gt;"","M","")</f>
        <v>ELT</v>
      </c>
      <c r="M66" t="str">
        <f t="shared" ref="M66:M97" si="55">IF(D66="","",IF(D66=1,1,0))</f>
        <v/>
      </c>
      <c r="N66" t="str">
        <f t="shared" ref="N66:N97" si="56">IF(E66="","",IF(E66=1,1,0))</f>
        <v/>
      </c>
      <c r="O66">
        <f t="shared" ref="O66:O97" si="57">IF(F66="","",IF(F66=1,1,0))</f>
        <v>1</v>
      </c>
      <c r="P66">
        <f t="shared" ref="P66:P97" si="58">IF(G66="","",IF(G66=1,1,0))</f>
        <v>0</v>
      </c>
      <c r="Q66">
        <f t="shared" ref="Q66:Q97" si="59">IF(H66="","",IF(H66=1,1,0))</f>
        <v>0</v>
      </c>
      <c r="R66" t="str">
        <f t="shared" ref="R66:R97" si="60">IF(I66="","",IF(I66=1,1,0))</f>
        <v/>
      </c>
      <c r="S66" t="str">
        <f t="shared" ref="S66:S97" si="61">IF(J66="","",IF(J66=1,1,0))</f>
        <v/>
      </c>
      <c r="T66" t="str">
        <f t="shared" ref="T66:T97" si="62">IF(K66="","",IF(K66=1,1,0))</f>
        <v/>
      </c>
      <c r="U66" t="str">
        <f t="shared" ref="U66:U97" si="63">IF($AL66="Competitive",IF(D66="","",IF(D66=MAX($D66:$K66),1,0)),IF(D66="","",IF(D66=$AK66,1,0)))</f>
        <v/>
      </c>
      <c r="V66" t="str">
        <f t="shared" ref="V66:V97" si="64">IF($AL66="Competitive",IF(E66="","",IF(E66=MAX($D66:$K66),1,0)),IF(E66="","",IF(E66=$AK66,1,0)))</f>
        <v/>
      </c>
      <c r="W66">
        <f t="shared" ref="W66:W97" si="65">IF($AL66="Competitive",IF(F66="","",IF(F66=MAX($D66:$K66),1,0)),IF(F66="","",IF(F66=$AK66,1,0)))</f>
        <v>0</v>
      </c>
      <c r="X66">
        <f t="shared" ref="X66:X97" si="66">IF($AL66="Competitive",IF(G66="","",IF(G66=MAX($D66:$K66),1,0)),IF(G66="","",IF(G66=$AK66,1,0)))</f>
        <v>1</v>
      </c>
      <c r="Y66">
        <f t="shared" ref="Y66:Y97" si="67">IF($AL66="Competitive",IF(H66="","",IF(H66=MAX($D66:$K66),1,0)),IF(H66="","",IF(H66=$AK66,1,0)))</f>
        <v>0</v>
      </c>
      <c r="Z66" t="str">
        <f t="shared" ref="Z66:Z97" si="68">IF($AL66="Competitive",IF(I66="","",IF(I66=MAX($D66:$K66),1,0)),IF(I66="","",IF(I66=$AK66,1,0)))</f>
        <v/>
      </c>
      <c r="AA66" t="str">
        <f t="shared" ref="AA66:AA97" si="69">IF($AL66="Competitive",IF(J66="","",IF(J66=MAX($D66:$K66),1,0)),IF(J66="","",IF(J66=$AK66,1,0)))</f>
        <v/>
      </c>
      <c r="AB66" t="str">
        <f t="shared" ref="AB66:AB97" si="70">IF($AL66="Competitive",IF(K66="","",IF(K66=MAX($D66:$K66),1,0)),IF(K66="","",IF(K66=$AK66,1,0)))</f>
        <v/>
      </c>
      <c r="AC66">
        <f t="shared" ref="AC66:AC97" si="71">IF(D66&lt;&gt;"",1,0)</f>
        <v>0</v>
      </c>
      <c r="AD66">
        <f t="shared" ref="AD66:AD97" si="72">IF(E66&lt;&gt;"",1,0)</f>
        <v>0</v>
      </c>
      <c r="AE66">
        <f t="shared" ref="AE66:AE97" si="73">IF(F66&lt;&gt;"",1,0)</f>
        <v>1</v>
      </c>
      <c r="AF66">
        <f t="shared" ref="AF66:AF97" si="74">IF(G66&lt;&gt;"",1,0)</f>
        <v>1</v>
      </c>
      <c r="AG66">
        <f t="shared" ref="AG66:AG97" si="75">IF(H66&lt;&gt;"",1,0)</f>
        <v>1</v>
      </c>
      <c r="AH66">
        <f t="shared" ref="AH66:AH97" si="76">IF(I66&lt;&gt;"",1,0)</f>
        <v>0</v>
      </c>
      <c r="AI66">
        <f t="shared" ref="AI66:AI97" si="77">IF(J66&lt;&gt;"",1,0)</f>
        <v>0</v>
      </c>
      <c r="AJ66">
        <f t="shared" ref="AJ66:AJ97" si="78">IF(K66&lt;&gt;"",1,0)</f>
        <v>0</v>
      </c>
      <c r="AK66">
        <f t="shared" ref="AK66:AK97" si="79">COUNTA(D66:K66)</f>
        <v>3</v>
      </c>
      <c r="AL66" t="s">
        <v>63</v>
      </c>
      <c r="AM66">
        <f>VLOOKUP($B66,Categories!$A$2:$O$48,2,0)</f>
        <v>0</v>
      </c>
      <c r="AN66">
        <f>VLOOKUP($B66,Categories!$A$2:$O$48,3,0)</f>
        <v>0</v>
      </c>
      <c r="AO66">
        <f>VLOOKUP($B66,Categories!$A$2:$O$48,4,0)</f>
        <v>0</v>
      </c>
      <c r="AP66">
        <f>VLOOKUP($B66,Categories!$A$2:$O$48,5,0)</f>
        <v>0</v>
      </c>
      <c r="AQ66">
        <f>VLOOKUP($B66,Categories!$A$2:$O$48,6,0)</f>
        <v>0</v>
      </c>
      <c r="AR66">
        <f>VLOOKUP($B66,Categories!$A$2:$O$48,7,0)</f>
        <v>0</v>
      </c>
      <c r="AS66">
        <f>VLOOKUP($B66,Categories!$A$2:$O$48,8,0)</f>
        <v>1</v>
      </c>
      <c r="AT66">
        <f>VLOOKUP($B66,Categories!$A$2:$O$48,9,0)</f>
        <v>0</v>
      </c>
      <c r="AU66">
        <f>VLOOKUP($B66,Categories!$A$2:$O$48,10,0)</f>
        <v>0</v>
      </c>
      <c r="AV66">
        <f>VLOOKUP($B66,Categories!$A$2:$O$48,11,0)</f>
        <v>0</v>
      </c>
      <c r="AW66">
        <f>VLOOKUP($B66,Categories!$A$2:$O$48,12,0)</f>
        <v>0</v>
      </c>
      <c r="AX66">
        <f>VLOOKUP($B66,Categories!$A$2:$O$48,13,0)</f>
        <v>0</v>
      </c>
      <c r="AY66">
        <f>VLOOKUP($B66,Categories!$A$2:$O$48,14,0)</f>
        <v>0</v>
      </c>
      <c r="AZ66">
        <f>VLOOKUP($B66,Categories!$A$2:$O$48,15,0)</f>
        <v>0</v>
      </c>
      <c r="BA66">
        <f>VLOOKUP($B66,Categories!$A$2:$Z$48,16,0)</f>
        <v>3.92</v>
      </c>
      <c r="BB66">
        <f t="shared" si="53"/>
        <v>1</v>
      </c>
    </row>
    <row r="67" spans="1:54" x14ac:dyDescent="0.25">
      <c r="A67" s="1">
        <v>43984</v>
      </c>
      <c r="B67" t="s">
        <v>218</v>
      </c>
      <c r="C67" t="s">
        <v>38</v>
      </c>
      <c r="F67">
        <v>3</v>
      </c>
      <c r="G67">
        <v>1</v>
      </c>
      <c r="H67">
        <v>2</v>
      </c>
      <c r="L67" t="str">
        <f t="shared" si="54"/>
        <v>ELT</v>
      </c>
      <c r="M67" t="str">
        <f t="shared" si="55"/>
        <v/>
      </c>
      <c r="N67" t="str">
        <f t="shared" si="56"/>
        <v/>
      </c>
      <c r="O67">
        <f t="shared" si="57"/>
        <v>0</v>
      </c>
      <c r="P67">
        <f t="shared" si="58"/>
        <v>1</v>
      </c>
      <c r="Q67">
        <f t="shared" si="59"/>
        <v>0</v>
      </c>
      <c r="R67" t="str">
        <f t="shared" si="60"/>
        <v/>
      </c>
      <c r="S67" t="str">
        <f t="shared" si="61"/>
        <v/>
      </c>
      <c r="T67" t="str">
        <f t="shared" si="62"/>
        <v/>
      </c>
      <c r="U67" t="str">
        <f t="shared" si="63"/>
        <v/>
      </c>
      <c r="V67" t="str">
        <f t="shared" si="64"/>
        <v/>
      </c>
      <c r="W67">
        <f t="shared" si="65"/>
        <v>1</v>
      </c>
      <c r="X67">
        <f t="shared" si="66"/>
        <v>0</v>
      </c>
      <c r="Y67">
        <f t="shared" si="67"/>
        <v>0</v>
      </c>
      <c r="Z67" t="str">
        <f t="shared" si="68"/>
        <v/>
      </c>
      <c r="AA67" t="str">
        <f t="shared" si="69"/>
        <v/>
      </c>
      <c r="AB67" t="str">
        <f t="shared" si="70"/>
        <v/>
      </c>
      <c r="AC67">
        <f t="shared" si="71"/>
        <v>0</v>
      </c>
      <c r="AD67">
        <f t="shared" si="72"/>
        <v>0</v>
      </c>
      <c r="AE67">
        <f t="shared" si="73"/>
        <v>1</v>
      </c>
      <c r="AF67">
        <f t="shared" si="74"/>
        <v>1</v>
      </c>
      <c r="AG67">
        <f t="shared" si="75"/>
        <v>1</v>
      </c>
      <c r="AH67">
        <f t="shared" si="76"/>
        <v>0</v>
      </c>
      <c r="AI67">
        <f t="shared" si="77"/>
        <v>0</v>
      </c>
      <c r="AJ67">
        <f t="shared" si="78"/>
        <v>0</v>
      </c>
      <c r="AK67">
        <f t="shared" si="79"/>
        <v>3</v>
      </c>
      <c r="AL67" t="s">
        <v>63</v>
      </c>
      <c r="AM67">
        <f>VLOOKUP($B67,Categories!$A$2:$O$48,2,0)</f>
        <v>0</v>
      </c>
      <c r="AN67">
        <f>VLOOKUP($B67,Categories!$A$2:$O$48,3,0)</f>
        <v>0</v>
      </c>
      <c r="AO67">
        <f>VLOOKUP($B67,Categories!$A$2:$O$48,4,0)</f>
        <v>0</v>
      </c>
      <c r="AP67">
        <f>VLOOKUP($B67,Categories!$A$2:$O$48,5,0)</f>
        <v>0</v>
      </c>
      <c r="AQ67">
        <f>VLOOKUP($B67,Categories!$A$2:$O$48,6,0)</f>
        <v>0</v>
      </c>
      <c r="AR67">
        <f>VLOOKUP($B67,Categories!$A$2:$O$48,7,0)</f>
        <v>0</v>
      </c>
      <c r="AS67">
        <f>VLOOKUP($B67,Categories!$A$2:$O$48,8,0)</f>
        <v>1</v>
      </c>
      <c r="AT67">
        <f>VLOOKUP($B67,Categories!$A$2:$O$48,9,0)</f>
        <v>0</v>
      </c>
      <c r="AU67">
        <f>VLOOKUP($B67,Categories!$A$2:$O$48,10,0)</f>
        <v>0</v>
      </c>
      <c r="AV67">
        <f>VLOOKUP($B67,Categories!$A$2:$O$48,11,0)</f>
        <v>0</v>
      </c>
      <c r="AW67">
        <f>VLOOKUP($B67,Categories!$A$2:$O$48,12,0)</f>
        <v>0</v>
      </c>
      <c r="AX67">
        <f>VLOOKUP($B67,Categories!$A$2:$O$48,13,0)</f>
        <v>0</v>
      </c>
      <c r="AY67">
        <f>VLOOKUP($B67,Categories!$A$2:$O$48,14,0)</f>
        <v>0</v>
      </c>
      <c r="AZ67">
        <f>VLOOKUP($B67,Categories!$A$2:$O$48,15,0)</f>
        <v>0</v>
      </c>
      <c r="BA67">
        <f>VLOOKUP($B67,Categories!$A$2:$Z$48,16,0)</f>
        <v>3.92</v>
      </c>
      <c r="BB67">
        <f t="shared" si="53"/>
        <v>0</v>
      </c>
    </row>
    <row r="68" spans="1:54" x14ac:dyDescent="0.25">
      <c r="A68" s="1">
        <v>44000</v>
      </c>
      <c r="B68" t="s">
        <v>99</v>
      </c>
      <c r="C68" t="s">
        <v>5</v>
      </c>
      <c r="D68">
        <v>1</v>
      </c>
      <c r="H68">
        <v>2</v>
      </c>
      <c r="I68">
        <v>3</v>
      </c>
      <c r="L68" t="str">
        <f t="shared" si="54"/>
        <v>JTS</v>
      </c>
      <c r="M68">
        <f t="shared" si="55"/>
        <v>1</v>
      </c>
      <c r="N68" t="str">
        <f t="shared" si="56"/>
        <v/>
      </c>
      <c r="O68" t="str">
        <f t="shared" si="57"/>
        <v/>
      </c>
      <c r="P68" t="str">
        <f t="shared" si="58"/>
        <v/>
      </c>
      <c r="Q68">
        <f t="shared" si="59"/>
        <v>0</v>
      </c>
      <c r="R68">
        <f t="shared" si="60"/>
        <v>0</v>
      </c>
      <c r="S68" t="str">
        <f t="shared" si="61"/>
        <v/>
      </c>
      <c r="T68" t="str">
        <f t="shared" si="62"/>
        <v/>
      </c>
      <c r="U68">
        <f t="shared" si="63"/>
        <v>0</v>
      </c>
      <c r="V68" t="str">
        <f t="shared" si="64"/>
        <v/>
      </c>
      <c r="W68" t="str">
        <f t="shared" si="65"/>
        <v/>
      </c>
      <c r="X68" t="str">
        <f t="shared" si="66"/>
        <v/>
      </c>
      <c r="Y68">
        <f t="shared" si="67"/>
        <v>0</v>
      </c>
      <c r="Z68">
        <f t="shared" si="68"/>
        <v>1</v>
      </c>
      <c r="AA68" t="str">
        <f t="shared" si="69"/>
        <v/>
      </c>
      <c r="AB68" t="str">
        <f t="shared" si="70"/>
        <v/>
      </c>
      <c r="AC68">
        <f t="shared" si="71"/>
        <v>1</v>
      </c>
      <c r="AD68">
        <f t="shared" si="72"/>
        <v>0</v>
      </c>
      <c r="AE68">
        <f t="shared" si="73"/>
        <v>0</v>
      </c>
      <c r="AF68">
        <f t="shared" si="74"/>
        <v>0</v>
      </c>
      <c r="AG68">
        <f t="shared" si="75"/>
        <v>1</v>
      </c>
      <c r="AH68">
        <f t="shared" si="76"/>
        <v>1</v>
      </c>
      <c r="AI68">
        <f t="shared" si="77"/>
        <v>0</v>
      </c>
      <c r="AJ68">
        <f t="shared" si="78"/>
        <v>0</v>
      </c>
      <c r="AK68">
        <f t="shared" si="79"/>
        <v>3</v>
      </c>
      <c r="AL68" t="s">
        <v>63</v>
      </c>
      <c r="AM68">
        <f>VLOOKUP($B68,Categories!$A$2:$O$48,2,0)</f>
        <v>0</v>
      </c>
      <c r="AN68">
        <f>VLOOKUP($B68,Categories!$A$2:$O$48,3,0)</f>
        <v>0</v>
      </c>
      <c r="AO68">
        <f>VLOOKUP($B68,Categories!$A$2:$O$48,4,0)</f>
        <v>1</v>
      </c>
      <c r="AP68">
        <f>VLOOKUP($B68,Categories!$A$2:$O$48,5,0)</f>
        <v>0</v>
      </c>
      <c r="AQ68">
        <f>VLOOKUP($B68,Categories!$A$2:$O$48,6,0)</f>
        <v>1</v>
      </c>
      <c r="AR68">
        <f>VLOOKUP($B68,Categories!$A$2:$O$48,7,0)</f>
        <v>1</v>
      </c>
      <c r="AS68">
        <f>VLOOKUP($B68,Categories!$A$2:$O$48,8,0)</f>
        <v>0</v>
      </c>
      <c r="AT68">
        <f>VLOOKUP($B68,Categories!$A$2:$O$48,9,0)</f>
        <v>0</v>
      </c>
      <c r="AU68">
        <f>VLOOKUP($B68,Categories!$A$2:$O$48,10,0)</f>
        <v>0</v>
      </c>
      <c r="AV68">
        <f>VLOOKUP($B68,Categories!$A$2:$O$48,11,0)</f>
        <v>0</v>
      </c>
      <c r="AW68">
        <f>VLOOKUP($B68,Categories!$A$2:$O$48,12,0)</f>
        <v>0</v>
      </c>
      <c r="AX68">
        <f>VLOOKUP($B68,Categories!$A$2:$O$48,13,0)</f>
        <v>0</v>
      </c>
      <c r="AY68">
        <f>VLOOKUP($B68,Categories!$A$2:$O$48,14,0)</f>
        <v>0</v>
      </c>
      <c r="AZ68">
        <f>VLOOKUP($B68,Categories!$A$2:$O$48,15,0)</f>
        <v>0</v>
      </c>
      <c r="BA68">
        <f>VLOOKUP($B68,Categories!$A$2:$Z$48,16,0)</f>
        <v>2.88</v>
      </c>
      <c r="BB68">
        <f t="shared" ref="BB68:BB99" si="80">IF(A68&lt;&gt;A67,1,0)</f>
        <v>1</v>
      </c>
    </row>
    <row r="69" spans="1:54" x14ac:dyDescent="0.25">
      <c r="A69" s="1">
        <v>44005</v>
      </c>
      <c r="B69" t="s">
        <v>100</v>
      </c>
      <c r="C69" t="s">
        <v>38</v>
      </c>
      <c r="F69">
        <v>1</v>
      </c>
      <c r="G69">
        <v>2</v>
      </c>
      <c r="H69">
        <v>3</v>
      </c>
      <c r="L69" t="str">
        <f t="shared" si="54"/>
        <v>ELT</v>
      </c>
      <c r="M69" t="str">
        <f t="shared" si="55"/>
        <v/>
      </c>
      <c r="N69" t="str">
        <f t="shared" si="56"/>
        <v/>
      </c>
      <c r="O69">
        <f t="shared" si="57"/>
        <v>1</v>
      </c>
      <c r="P69">
        <f t="shared" si="58"/>
        <v>0</v>
      </c>
      <c r="Q69">
        <f t="shared" si="59"/>
        <v>0</v>
      </c>
      <c r="R69" t="str">
        <f t="shared" si="60"/>
        <v/>
      </c>
      <c r="S69" t="str">
        <f t="shared" si="61"/>
        <v/>
      </c>
      <c r="T69" t="str">
        <f t="shared" si="62"/>
        <v/>
      </c>
      <c r="U69" t="str">
        <f t="shared" si="63"/>
        <v/>
      </c>
      <c r="V69" t="str">
        <f t="shared" si="64"/>
        <v/>
      </c>
      <c r="W69">
        <f t="shared" si="65"/>
        <v>0</v>
      </c>
      <c r="X69">
        <f t="shared" si="66"/>
        <v>0</v>
      </c>
      <c r="Y69">
        <f t="shared" si="67"/>
        <v>1</v>
      </c>
      <c r="Z69" t="str">
        <f t="shared" si="68"/>
        <v/>
      </c>
      <c r="AA69" t="str">
        <f t="shared" si="69"/>
        <v/>
      </c>
      <c r="AB69" t="str">
        <f t="shared" si="70"/>
        <v/>
      </c>
      <c r="AC69">
        <f t="shared" si="71"/>
        <v>0</v>
      </c>
      <c r="AD69">
        <f t="shared" si="72"/>
        <v>0</v>
      </c>
      <c r="AE69">
        <f t="shared" si="73"/>
        <v>1</v>
      </c>
      <c r="AF69">
        <f t="shared" si="74"/>
        <v>1</v>
      </c>
      <c r="AG69">
        <f t="shared" si="75"/>
        <v>1</v>
      </c>
      <c r="AH69">
        <f t="shared" si="76"/>
        <v>0</v>
      </c>
      <c r="AI69">
        <f t="shared" si="77"/>
        <v>0</v>
      </c>
      <c r="AJ69">
        <f t="shared" si="78"/>
        <v>0</v>
      </c>
      <c r="AK69">
        <f t="shared" si="79"/>
        <v>3</v>
      </c>
      <c r="AL69" t="s">
        <v>63</v>
      </c>
      <c r="AM69">
        <f>VLOOKUP($B69,Categories!$A$2:$O$48,2,0)</f>
        <v>1</v>
      </c>
      <c r="AN69">
        <f>VLOOKUP($B69,Categories!$A$2:$O$48,3,0)</f>
        <v>1</v>
      </c>
      <c r="AO69">
        <f>VLOOKUP($B69,Categories!$A$2:$O$48,4,0)</f>
        <v>0</v>
      </c>
      <c r="AP69">
        <f>VLOOKUP($B69,Categories!$A$2:$O$48,5,0)</f>
        <v>0</v>
      </c>
      <c r="AQ69">
        <f>VLOOKUP($B69,Categories!$A$2:$O$48,6,0)</f>
        <v>0</v>
      </c>
      <c r="AR69">
        <f>VLOOKUP($B69,Categories!$A$2:$O$48,7,0)</f>
        <v>1</v>
      </c>
      <c r="AS69">
        <f>VLOOKUP($B69,Categories!$A$2:$O$48,8,0)</f>
        <v>0</v>
      </c>
      <c r="AT69">
        <f>VLOOKUP($B69,Categories!$A$2:$O$48,9,0)</f>
        <v>0</v>
      </c>
      <c r="AU69">
        <f>VLOOKUP($B69,Categories!$A$2:$O$48,10,0)</f>
        <v>0</v>
      </c>
      <c r="AV69">
        <f>VLOOKUP($B69,Categories!$A$2:$O$48,11,0)</f>
        <v>0</v>
      </c>
      <c r="AW69">
        <f>VLOOKUP($B69,Categories!$A$2:$O$48,12,0)</f>
        <v>0</v>
      </c>
      <c r="AX69">
        <f>VLOOKUP($B69,Categories!$A$2:$O$48,13,0)</f>
        <v>0</v>
      </c>
      <c r="AY69">
        <f>VLOOKUP($B69,Categories!$A$2:$O$48,14,0)</f>
        <v>0</v>
      </c>
      <c r="AZ69">
        <f>VLOOKUP($B69,Categories!$A$2:$O$48,15,0)</f>
        <v>0</v>
      </c>
      <c r="BA69">
        <f>VLOOKUP($B69,Categories!$A$2:$Z$48,16,0)</f>
        <v>2.81</v>
      </c>
      <c r="BB69">
        <f t="shared" si="80"/>
        <v>1</v>
      </c>
    </row>
    <row r="70" spans="1:54" x14ac:dyDescent="0.25">
      <c r="A70" s="1">
        <v>44005</v>
      </c>
      <c r="B70" t="s">
        <v>218</v>
      </c>
      <c r="C70" t="s">
        <v>38</v>
      </c>
      <c r="F70">
        <v>3</v>
      </c>
      <c r="G70">
        <v>1</v>
      </c>
      <c r="H70">
        <v>2</v>
      </c>
      <c r="L70" t="str">
        <f t="shared" si="54"/>
        <v>ELT</v>
      </c>
      <c r="M70" t="str">
        <f t="shared" si="55"/>
        <v/>
      </c>
      <c r="N70" t="str">
        <f t="shared" si="56"/>
        <v/>
      </c>
      <c r="O70">
        <f t="shared" si="57"/>
        <v>0</v>
      </c>
      <c r="P70">
        <f t="shared" si="58"/>
        <v>1</v>
      </c>
      <c r="Q70">
        <f t="shared" si="59"/>
        <v>0</v>
      </c>
      <c r="R70" t="str">
        <f t="shared" si="60"/>
        <v/>
      </c>
      <c r="S70" t="str">
        <f t="shared" si="61"/>
        <v/>
      </c>
      <c r="T70" t="str">
        <f t="shared" si="62"/>
        <v/>
      </c>
      <c r="U70" t="str">
        <f t="shared" si="63"/>
        <v/>
      </c>
      <c r="V70" t="str">
        <f t="shared" si="64"/>
        <v/>
      </c>
      <c r="W70">
        <f t="shared" si="65"/>
        <v>1</v>
      </c>
      <c r="X70">
        <f t="shared" si="66"/>
        <v>0</v>
      </c>
      <c r="Y70">
        <f t="shared" si="67"/>
        <v>0</v>
      </c>
      <c r="Z70" t="str">
        <f t="shared" si="68"/>
        <v/>
      </c>
      <c r="AA70" t="str">
        <f t="shared" si="69"/>
        <v/>
      </c>
      <c r="AB70" t="str">
        <f t="shared" si="70"/>
        <v/>
      </c>
      <c r="AC70">
        <f t="shared" si="71"/>
        <v>0</v>
      </c>
      <c r="AD70">
        <f t="shared" si="72"/>
        <v>0</v>
      </c>
      <c r="AE70">
        <f t="shared" si="73"/>
        <v>1</v>
      </c>
      <c r="AF70">
        <f t="shared" si="74"/>
        <v>1</v>
      </c>
      <c r="AG70">
        <f t="shared" si="75"/>
        <v>1</v>
      </c>
      <c r="AH70">
        <f t="shared" si="76"/>
        <v>0</v>
      </c>
      <c r="AI70">
        <f t="shared" si="77"/>
        <v>0</v>
      </c>
      <c r="AJ70">
        <f t="shared" si="78"/>
        <v>0</v>
      </c>
      <c r="AK70">
        <f t="shared" si="79"/>
        <v>3</v>
      </c>
      <c r="AL70" t="s">
        <v>63</v>
      </c>
      <c r="AM70">
        <f>VLOOKUP($B70,Categories!$A$2:$O$48,2,0)</f>
        <v>0</v>
      </c>
      <c r="AN70">
        <f>VLOOKUP($B70,Categories!$A$2:$O$48,3,0)</f>
        <v>0</v>
      </c>
      <c r="AO70">
        <f>VLOOKUP($B70,Categories!$A$2:$O$48,4,0)</f>
        <v>0</v>
      </c>
      <c r="AP70">
        <f>VLOOKUP($B70,Categories!$A$2:$O$48,5,0)</f>
        <v>0</v>
      </c>
      <c r="AQ70">
        <f>VLOOKUP($B70,Categories!$A$2:$O$48,6,0)</f>
        <v>0</v>
      </c>
      <c r="AR70">
        <f>VLOOKUP($B70,Categories!$A$2:$O$48,7,0)</f>
        <v>0</v>
      </c>
      <c r="AS70">
        <f>VLOOKUP($B70,Categories!$A$2:$O$48,8,0)</f>
        <v>1</v>
      </c>
      <c r="AT70">
        <f>VLOOKUP($B70,Categories!$A$2:$O$48,9,0)</f>
        <v>0</v>
      </c>
      <c r="AU70">
        <f>VLOOKUP($B70,Categories!$A$2:$O$48,10,0)</f>
        <v>0</v>
      </c>
      <c r="AV70">
        <f>VLOOKUP($B70,Categories!$A$2:$O$48,11,0)</f>
        <v>0</v>
      </c>
      <c r="AW70">
        <f>VLOOKUP($B70,Categories!$A$2:$O$48,12,0)</f>
        <v>0</v>
      </c>
      <c r="AX70">
        <f>VLOOKUP($B70,Categories!$A$2:$O$48,13,0)</f>
        <v>0</v>
      </c>
      <c r="AY70">
        <f>VLOOKUP($B70,Categories!$A$2:$O$48,14,0)</f>
        <v>0</v>
      </c>
      <c r="AZ70">
        <f>VLOOKUP($B70,Categories!$A$2:$O$48,15,0)</f>
        <v>0</v>
      </c>
      <c r="BA70">
        <f>VLOOKUP($B70,Categories!$A$2:$Z$48,16,0)</f>
        <v>3.92</v>
      </c>
      <c r="BB70">
        <f t="shared" si="80"/>
        <v>0</v>
      </c>
    </row>
    <row r="71" spans="1:54" x14ac:dyDescent="0.25">
      <c r="A71" s="1">
        <v>44005</v>
      </c>
      <c r="B71" t="s">
        <v>101</v>
      </c>
      <c r="C71" t="s">
        <v>38</v>
      </c>
      <c r="F71">
        <v>2</v>
      </c>
      <c r="G71">
        <v>3</v>
      </c>
      <c r="H71">
        <v>1</v>
      </c>
      <c r="L71" t="str">
        <f t="shared" si="54"/>
        <v>ELT</v>
      </c>
      <c r="M71" t="str">
        <f t="shared" si="55"/>
        <v/>
      </c>
      <c r="N71" t="str">
        <f t="shared" si="56"/>
        <v/>
      </c>
      <c r="O71">
        <f t="shared" si="57"/>
        <v>0</v>
      </c>
      <c r="P71">
        <f t="shared" si="58"/>
        <v>0</v>
      </c>
      <c r="Q71">
        <f t="shared" si="59"/>
        <v>1</v>
      </c>
      <c r="R71" t="str">
        <f t="shared" si="60"/>
        <v/>
      </c>
      <c r="S71" t="str">
        <f t="shared" si="61"/>
        <v/>
      </c>
      <c r="T71" t="str">
        <f t="shared" si="62"/>
        <v/>
      </c>
      <c r="U71" t="str">
        <f t="shared" si="63"/>
        <v/>
      </c>
      <c r="V71" t="str">
        <f t="shared" si="64"/>
        <v/>
      </c>
      <c r="W71">
        <f t="shared" si="65"/>
        <v>0</v>
      </c>
      <c r="X71">
        <f t="shared" si="66"/>
        <v>1</v>
      </c>
      <c r="Y71">
        <f t="shared" si="67"/>
        <v>0</v>
      </c>
      <c r="Z71" t="str">
        <f t="shared" si="68"/>
        <v/>
      </c>
      <c r="AA71" t="str">
        <f t="shared" si="69"/>
        <v/>
      </c>
      <c r="AB71" t="str">
        <f t="shared" si="70"/>
        <v/>
      </c>
      <c r="AC71">
        <f t="shared" si="71"/>
        <v>0</v>
      </c>
      <c r="AD71">
        <f t="shared" si="72"/>
        <v>0</v>
      </c>
      <c r="AE71">
        <f t="shared" si="73"/>
        <v>1</v>
      </c>
      <c r="AF71">
        <f t="shared" si="74"/>
        <v>1</v>
      </c>
      <c r="AG71">
        <f t="shared" si="75"/>
        <v>1</v>
      </c>
      <c r="AH71">
        <f t="shared" si="76"/>
        <v>0</v>
      </c>
      <c r="AI71">
        <f t="shared" si="77"/>
        <v>0</v>
      </c>
      <c r="AJ71">
        <f t="shared" si="78"/>
        <v>0</v>
      </c>
      <c r="AK71">
        <f t="shared" si="79"/>
        <v>3</v>
      </c>
      <c r="AL71" t="s">
        <v>63</v>
      </c>
      <c r="AM71">
        <f>VLOOKUP($B71,Categories!$A$2:$O$48,2,0)</f>
        <v>0</v>
      </c>
      <c r="AN71">
        <f>VLOOKUP($B71,Categories!$A$2:$O$48,3,0)</f>
        <v>0</v>
      </c>
      <c r="AO71">
        <f>VLOOKUP($B71,Categories!$A$2:$O$48,4,0)</f>
        <v>0</v>
      </c>
      <c r="AP71">
        <f>VLOOKUP($B71,Categories!$A$2:$O$48,5,0)</f>
        <v>1</v>
      </c>
      <c r="AQ71">
        <f>VLOOKUP($B71,Categories!$A$2:$O$48,6,0)</f>
        <v>0</v>
      </c>
      <c r="AR71">
        <f>VLOOKUP($B71,Categories!$A$2:$O$48,7,0)</f>
        <v>0</v>
      </c>
      <c r="AS71">
        <f>VLOOKUP($B71,Categories!$A$2:$O$48,8,0)</f>
        <v>0</v>
      </c>
      <c r="AT71">
        <f>VLOOKUP($B71,Categories!$A$2:$O$48,9,0)</f>
        <v>0</v>
      </c>
      <c r="AU71">
        <f>VLOOKUP($B71,Categories!$A$2:$O$48,10,0)</f>
        <v>0</v>
      </c>
      <c r="AV71">
        <f>VLOOKUP($B71,Categories!$A$2:$O$48,11,0)</f>
        <v>0</v>
      </c>
      <c r="AW71">
        <f>VLOOKUP($B71,Categories!$A$2:$O$48,12,0)</f>
        <v>0</v>
      </c>
      <c r="AX71">
        <f>VLOOKUP($B71,Categories!$A$2:$O$48,13,0)</f>
        <v>0</v>
      </c>
      <c r="AY71">
        <f>VLOOKUP($B71,Categories!$A$2:$O$48,14,0)</f>
        <v>0</v>
      </c>
      <c r="AZ71">
        <f>VLOOKUP($B71,Categories!$A$2:$O$48,15,0)</f>
        <v>1</v>
      </c>
      <c r="BA71">
        <f>VLOOKUP($B71,Categories!$A$2:$Z$48,16,0)</f>
        <v>1.27</v>
      </c>
      <c r="BB71">
        <f t="shared" si="80"/>
        <v>0</v>
      </c>
    </row>
    <row r="72" spans="1:54" x14ac:dyDescent="0.25">
      <c r="A72" s="1">
        <v>44005</v>
      </c>
      <c r="B72" t="s">
        <v>101</v>
      </c>
      <c r="C72" t="s">
        <v>38</v>
      </c>
      <c r="F72">
        <v>3</v>
      </c>
      <c r="G72">
        <v>1</v>
      </c>
      <c r="H72">
        <v>1</v>
      </c>
      <c r="L72" t="str">
        <f t="shared" si="54"/>
        <v>ELT</v>
      </c>
      <c r="M72" t="str">
        <f t="shared" si="55"/>
        <v/>
      </c>
      <c r="N72" t="str">
        <f t="shared" si="56"/>
        <v/>
      </c>
      <c r="O72">
        <f t="shared" si="57"/>
        <v>0</v>
      </c>
      <c r="P72">
        <f t="shared" si="58"/>
        <v>1</v>
      </c>
      <c r="Q72">
        <f t="shared" si="59"/>
        <v>1</v>
      </c>
      <c r="R72" t="str">
        <f t="shared" si="60"/>
        <v/>
      </c>
      <c r="S72" t="str">
        <f t="shared" si="61"/>
        <v/>
      </c>
      <c r="T72" t="str">
        <f t="shared" si="62"/>
        <v/>
      </c>
      <c r="U72" t="str">
        <f t="shared" si="63"/>
        <v/>
      </c>
      <c r="V72" t="str">
        <f t="shared" si="64"/>
        <v/>
      </c>
      <c r="W72">
        <f t="shared" si="65"/>
        <v>1</v>
      </c>
      <c r="X72">
        <f t="shared" si="66"/>
        <v>0</v>
      </c>
      <c r="Y72">
        <f t="shared" si="67"/>
        <v>0</v>
      </c>
      <c r="Z72" t="str">
        <f t="shared" si="68"/>
        <v/>
      </c>
      <c r="AA72" t="str">
        <f t="shared" si="69"/>
        <v/>
      </c>
      <c r="AB72" t="str">
        <f t="shared" si="70"/>
        <v/>
      </c>
      <c r="AC72">
        <f t="shared" si="71"/>
        <v>0</v>
      </c>
      <c r="AD72">
        <f t="shared" si="72"/>
        <v>0</v>
      </c>
      <c r="AE72">
        <f t="shared" si="73"/>
        <v>1</v>
      </c>
      <c r="AF72">
        <f t="shared" si="74"/>
        <v>1</v>
      </c>
      <c r="AG72">
        <f t="shared" si="75"/>
        <v>1</v>
      </c>
      <c r="AH72">
        <f t="shared" si="76"/>
        <v>0</v>
      </c>
      <c r="AI72">
        <f t="shared" si="77"/>
        <v>0</v>
      </c>
      <c r="AJ72">
        <f t="shared" si="78"/>
        <v>0</v>
      </c>
      <c r="AK72">
        <f t="shared" si="79"/>
        <v>3</v>
      </c>
      <c r="AL72" t="s">
        <v>63</v>
      </c>
      <c r="AM72">
        <f>VLOOKUP($B72,Categories!$A$2:$O$48,2,0)</f>
        <v>0</v>
      </c>
      <c r="AN72">
        <f>VLOOKUP($B72,Categories!$A$2:$O$48,3,0)</f>
        <v>0</v>
      </c>
      <c r="AO72">
        <f>VLOOKUP($B72,Categories!$A$2:$O$48,4,0)</f>
        <v>0</v>
      </c>
      <c r="AP72">
        <f>VLOOKUP($B72,Categories!$A$2:$O$48,5,0)</f>
        <v>1</v>
      </c>
      <c r="AQ72">
        <f>VLOOKUP($B72,Categories!$A$2:$O$48,6,0)</f>
        <v>0</v>
      </c>
      <c r="AR72">
        <f>VLOOKUP($B72,Categories!$A$2:$O$48,7,0)</f>
        <v>0</v>
      </c>
      <c r="AS72">
        <f>VLOOKUP($B72,Categories!$A$2:$O$48,8,0)</f>
        <v>0</v>
      </c>
      <c r="AT72">
        <f>VLOOKUP($B72,Categories!$A$2:$O$48,9,0)</f>
        <v>0</v>
      </c>
      <c r="AU72">
        <f>VLOOKUP($B72,Categories!$A$2:$O$48,10,0)</f>
        <v>0</v>
      </c>
      <c r="AV72">
        <f>VLOOKUP($B72,Categories!$A$2:$O$48,11,0)</f>
        <v>0</v>
      </c>
      <c r="AW72">
        <f>VLOOKUP($B72,Categories!$A$2:$O$48,12,0)</f>
        <v>0</v>
      </c>
      <c r="AX72">
        <f>VLOOKUP($B72,Categories!$A$2:$O$48,13,0)</f>
        <v>0</v>
      </c>
      <c r="AY72">
        <f>VLOOKUP($B72,Categories!$A$2:$O$48,14,0)</f>
        <v>0</v>
      </c>
      <c r="AZ72">
        <f>VLOOKUP($B72,Categories!$A$2:$O$48,15,0)</f>
        <v>1</v>
      </c>
      <c r="BA72">
        <f>VLOOKUP($B72,Categories!$A$2:$Z$48,16,0)</f>
        <v>1.27</v>
      </c>
      <c r="BB72">
        <f t="shared" si="80"/>
        <v>0</v>
      </c>
    </row>
    <row r="73" spans="1:54" x14ac:dyDescent="0.25">
      <c r="A73" s="1">
        <v>44011</v>
      </c>
      <c r="B73" t="s">
        <v>218</v>
      </c>
      <c r="C73" t="s">
        <v>38</v>
      </c>
      <c r="F73">
        <v>3</v>
      </c>
      <c r="G73">
        <v>1</v>
      </c>
      <c r="H73">
        <v>2</v>
      </c>
      <c r="L73" t="str">
        <f t="shared" si="54"/>
        <v>ELT</v>
      </c>
      <c r="M73" t="str">
        <f t="shared" si="55"/>
        <v/>
      </c>
      <c r="N73" t="str">
        <f t="shared" si="56"/>
        <v/>
      </c>
      <c r="O73">
        <f t="shared" si="57"/>
        <v>0</v>
      </c>
      <c r="P73">
        <f t="shared" si="58"/>
        <v>1</v>
      </c>
      <c r="Q73">
        <f t="shared" si="59"/>
        <v>0</v>
      </c>
      <c r="R73" t="str">
        <f t="shared" si="60"/>
        <v/>
      </c>
      <c r="S73" t="str">
        <f t="shared" si="61"/>
        <v/>
      </c>
      <c r="T73" t="str">
        <f t="shared" si="62"/>
        <v/>
      </c>
      <c r="U73" t="str">
        <f t="shared" si="63"/>
        <v/>
      </c>
      <c r="V73" t="str">
        <f t="shared" si="64"/>
        <v/>
      </c>
      <c r="W73">
        <f t="shared" si="65"/>
        <v>1</v>
      </c>
      <c r="X73">
        <f t="shared" si="66"/>
        <v>0</v>
      </c>
      <c r="Y73">
        <f t="shared" si="67"/>
        <v>0</v>
      </c>
      <c r="Z73" t="str">
        <f t="shared" si="68"/>
        <v/>
      </c>
      <c r="AA73" t="str">
        <f t="shared" si="69"/>
        <v/>
      </c>
      <c r="AB73" t="str">
        <f t="shared" si="70"/>
        <v/>
      </c>
      <c r="AC73">
        <f t="shared" si="71"/>
        <v>0</v>
      </c>
      <c r="AD73">
        <f t="shared" si="72"/>
        <v>0</v>
      </c>
      <c r="AE73">
        <f t="shared" si="73"/>
        <v>1</v>
      </c>
      <c r="AF73">
        <f t="shared" si="74"/>
        <v>1</v>
      </c>
      <c r="AG73">
        <f t="shared" si="75"/>
        <v>1</v>
      </c>
      <c r="AH73">
        <f t="shared" si="76"/>
        <v>0</v>
      </c>
      <c r="AI73">
        <f t="shared" si="77"/>
        <v>0</v>
      </c>
      <c r="AJ73">
        <f t="shared" si="78"/>
        <v>0</v>
      </c>
      <c r="AK73">
        <f t="shared" si="79"/>
        <v>3</v>
      </c>
      <c r="AL73" t="s">
        <v>63</v>
      </c>
      <c r="AM73">
        <f>VLOOKUP($B73,Categories!$A$2:$O$48,2,0)</f>
        <v>0</v>
      </c>
      <c r="AN73">
        <f>VLOOKUP($B73,Categories!$A$2:$O$48,3,0)</f>
        <v>0</v>
      </c>
      <c r="AO73">
        <f>VLOOKUP($B73,Categories!$A$2:$O$48,4,0)</f>
        <v>0</v>
      </c>
      <c r="AP73">
        <f>VLOOKUP($B73,Categories!$A$2:$O$48,5,0)</f>
        <v>0</v>
      </c>
      <c r="AQ73">
        <f>VLOOKUP($B73,Categories!$A$2:$O$48,6,0)</f>
        <v>0</v>
      </c>
      <c r="AR73">
        <f>VLOOKUP($B73,Categories!$A$2:$O$48,7,0)</f>
        <v>0</v>
      </c>
      <c r="AS73">
        <f>VLOOKUP($B73,Categories!$A$2:$O$48,8,0)</f>
        <v>1</v>
      </c>
      <c r="AT73">
        <f>VLOOKUP($B73,Categories!$A$2:$O$48,9,0)</f>
        <v>0</v>
      </c>
      <c r="AU73">
        <f>VLOOKUP($B73,Categories!$A$2:$O$48,10,0)</f>
        <v>0</v>
      </c>
      <c r="AV73">
        <f>VLOOKUP($B73,Categories!$A$2:$O$48,11,0)</f>
        <v>0</v>
      </c>
      <c r="AW73">
        <f>VLOOKUP($B73,Categories!$A$2:$O$48,12,0)</f>
        <v>0</v>
      </c>
      <c r="AX73">
        <f>VLOOKUP($B73,Categories!$A$2:$O$48,13,0)</f>
        <v>0</v>
      </c>
      <c r="AY73">
        <f>VLOOKUP($B73,Categories!$A$2:$O$48,14,0)</f>
        <v>0</v>
      </c>
      <c r="AZ73">
        <f>VLOOKUP($B73,Categories!$A$2:$O$48,15,0)</f>
        <v>0</v>
      </c>
      <c r="BA73">
        <f>VLOOKUP($B73,Categories!$A$2:$Z$48,16,0)</f>
        <v>3.92</v>
      </c>
      <c r="BB73">
        <f t="shared" si="80"/>
        <v>1</v>
      </c>
    </row>
    <row r="74" spans="1:54" x14ac:dyDescent="0.25">
      <c r="A74" s="1">
        <v>44011</v>
      </c>
      <c r="B74" t="s">
        <v>218</v>
      </c>
      <c r="C74" t="s">
        <v>38</v>
      </c>
      <c r="F74">
        <v>2</v>
      </c>
      <c r="G74">
        <v>3</v>
      </c>
      <c r="H74">
        <v>1</v>
      </c>
      <c r="L74" t="str">
        <f t="shared" si="54"/>
        <v>ELT</v>
      </c>
      <c r="M74" t="str">
        <f t="shared" si="55"/>
        <v/>
      </c>
      <c r="N74" t="str">
        <f t="shared" si="56"/>
        <v/>
      </c>
      <c r="O74">
        <f t="shared" si="57"/>
        <v>0</v>
      </c>
      <c r="P74">
        <f t="shared" si="58"/>
        <v>0</v>
      </c>
      <c r="Q74">
        <f t="shared" si="59"/>
        <v>1</v>
      </c>
      <c r="R74" t="str">
        <f t="shared" si="60"/>
        <v/>
      </c>
      <c r="S74" t="str">
        <f t="shared" si="61"/>
        <v/>
      </c>
      <c r="T74" t="str">
        <f t="shared" si="62"/>
        <v/>
      </c>
      <c r="U74" t="str">
        <f t="shared" si="63"/>
        <v/>
      </c>
      <c r="V74" t="str">
        <f t="shared" si="64"/>
        <v/>
      </c>
      <c r="W74">
        <f t="shared" si="65"/>
        <v>0</v>
      </c>
      <c r="X74">
        <f t="shared" si="66"/>
        <v>1</v>
      </c>
      <c r="Y74">
        <f t="shared" si="67"/>
        <v>0</v>
      </c>
      <c r="Z74" t="str">
        <f t="shared" si="68"/>
        <v/>
      </c>
      <c r="AA74" t="str">
        <f t="shared" si="69"/>
        <v/>
      </c>
      <c r="AB74" t="str">
        <f t="shared" si="70"/>
        <v/>
      </c>
      <c r="AC74">
        <f t="shared" si="71"/>
        <v>0</v>
      </c>
      <c r="AD74">
        <f t="shared" si="72"/>
        <v>0</v>
      </c>
      <c r="AE74">
        <f t="shared" si="73"/>
        <v>1</v>
      </c>
      <c r="AF74">
        <f t="shared" si="74"/>
        <v>1</v>
      </c>
      <c r="AG74">
        <f t="shared" si="75"/>
        <v>1</v>
      </c>
      <c r="AH74">
        <f t="shared" si="76"/>
        <v>0</v>
      </c>
      <c r="AI74">
        <f t="shared" si="77"/>
        <v>0</v>
      </c>
      <c r="AJ74">
        <f t="shared" si="78"/>
        <v>0</v>
      </c>
      <c r="AK74">
        <f t="shared" si="79"/>
        <v>3</v>
      </c>
      <c r="AL74" t="s">
        <v>63</v>
      </c>
      <c r="AM74">
        <f>VLOOKUP($B74,Categories!$A$2:$O$48,2,0)</f>
        <v>0</v>
      </c>
      <c r="AN74">
        <f>VLOOKUP($B74,Categories!$A$2:$O$48,3,0)</f>
        <v>0</v>
      </c>
      <c r="AO74">
        <f>VLOOKUP($B74,Categories!$A$2:$O$48,4,0)</f>
        <v>0</v>
      </c>
      <c r="AP74">
        <f>VLOOKUP($B74,Categories!$A$2:$O$48,5,0)</f>
        <v>0</v>
      </c>
      <c r="AQ74">
        <f>VLOOKUP($B74,Categories!$A$2:$O$48,6,0)</f>
        <v>0</v>
      </c>
      <c r="AR74">
        <f>VLOOKUP($B74,Categories!$A$2:$O$48,7,0)</f>
        <v>0</v>
      </c>
      <c r="AS74">
        <f>VLOOKUP($B74,Categories!$A$2:$O$48,8,0)</f>
        <v>1</v>
      </c>
      <c r="AT74">
        <f>VLOOKUP($B74,Categories!$A$2:$O$48,9,0)</f>
        <v>0</v>
      </c>
      <c r="AU74">
        <f>VLOOKUP($B74,Categories!$A$2:$O$48,10,0)</f>
        <v>0</v>
      </c>
      <c r="AV74">
        <f>VLOOKUP($B74,Categories!$A$2:$O$48,11,0)</f>
        <v>0</v>
      </c>
      <c r="AW74">
        <f>VLOOKUP($B74,Categories!$A$2:$O$48,12,0)</f>
        <v>0</v>
      </c>
      <c r="AX74">
        <f>VLOOKUP($B74,Categories!$A$2:$O$48,13,0)</f>
        <v>0</v>
      </c>
      <c r="AY74">
        <f>VLOOKUP($B74,Categories!$A$2:$O$48,14,0)</f>
        <v>0</v>
      </c>
      <c r="AZ74">
        <f>VLOOKUP($B74,Categories!$A$2:$O$48,15,0)</f>
        <v>0</v>
      </c>
      <c r="BA74">
        <f>VLOOKUP($B74,Categories!$A$2:$Z$48,16,0)</f>
        <v>3.92</v>
      </c>
      <c r="BB74">
        <f t="shared" si="80"/>
        <v>0</v>
      </c>
    </row>
    <row r="75" spans="1:54" x14ac:dyDescent="0.25">
      <c r="A75" s="1">
        <v>44011</v>
      </c>
      <c r="B75" t="s">
        <v>101</v>
      </c>
      <c r="C75" t="s">
        <v>38</v>
      </c>
      <c r="F75">
        <v>3</v>
      </c>
      <c r="G75">
        <v>2</v>
      </c>
      <c r="H75">
        <v>1</v>
      </c>
      <c r="L75" t="str">
        <f t="shared" si="54"/>
        <v>ELT</v>
      </c>
      <c r="M75" t="str">
        <f t="shared" si="55"/>
        <v/>
      </c>
      <c r="N75" t="str">
        <f t="shared" si="56"/>
        <v/>
      </c>
      <c r="O75">
        <f t="shared" si="57"/>
        <v>0</v>
      </c>
      <c r="P75">
        <f t="shared" si="58"/>
        <v>0</v>
      </c>
      <c r="Q75">
        <f t="shared" si="59"/>
        <v>1</v>
      </c>
      <c r="R75" t="str">
        <f t="shared" si="60"/>
        <v/>
      </c>
      <c r="S75" t="str">
        <f t="shared" si="61"/>
        <v/>
      </c>
      <c r="T75" t="str">
        <f t="shared" si="62"/>
        <v/>
      </c>
      <c r="U75" t="str">
        <f t="shared" si="63"/>
        <v/>
      </c>
      <c r="V75" t="str">
        <f t="shared" si="64"/>
        <v/>
      </c>
      <c r="W75">
        <f t="shared" si="65"/>
        <v>1</v>
      </c>
      <c r="X75">
        <f t="shared" si="66"/>
        <v>0</v>
      </c>
      <c r="Y75">
        <f t="shared" si="67"/>
        <v>0</v>
      </c>
      <c r="Z75" t="str">
        <f t="shared" si="68"/>
        <v/>
      </c>
      <c r="AA75" t="str">
        <f t="shared" si="69"/>
        <v/>
      </c>
      <c r="AB75" t="str">
        <f t="shared" si="70"/>
        <v/>
      </c>
      <c r="AC75">
        <f t="shared" si="71"/>
        <v>0</v>
      </c>
      <c r="AD75">
        <f t="shared" si="72"/>
        <v>0</v>
      </c>
      <c r="AE75">
        <f t="shared" si="73"/>
        <v>1</v>
      </c>
      <c r="AF75">
        <f t="shared" si="74"/>
        <v>1</v>
      </c>
      <c r="AG75">
        <f t="shared" si="75"/>
        <v>1</v>
      </c>
      <c r="AH75">
        <f t="shared" si="76"/>
        <v>0</v>
      </c>
      <c r="AI75">
        <f t="shared" si="77"/>
        <v>0</v>
      </c>
      <c r="AJ75">
        <f t="shared" si="78"/>
        <v>0</v>
      </c>
      <c r="AK75">
        <f t="shared" si="79"/>
        <v>3</v>
      </c>
      <c r="AL75" t="s">
        <v>63</v>
      </c>
      <c r="AM75">
        <f>VLOOKUP($B75,Categories!$A$2:$O$48,2,0)</f>
        <v>0</v>
      </c>
      <c r="AN75">
        <f>VLOOKUP($B75,Categories!$A$2:$O$48,3,0)</f>
        <v>0</v>
      </c>
      <c r="AO75">
        <f>VLOOKUP($B75,Categories!$A$2:$O$48,4,0)</f>
        <v>0</v>
      </c>
      <c r="AP75">
        <f>VLOOKUP($B75,Categories!$A$2:$O$48,5,0)</f>
        <v>1</v>
      </c>
      <c r="AQ75">
        <f>VLOOKUP($B75,Categories!$A$2:$O$48,6,0)</f>
        <v>0</v>
      </c>
      <c r="AR75">
        <f>VLOOKUP($B75,Categories!$A$2:$O$48,7,0)</f>
        <v>0</v>
      </c>
      <c r="AS75">
        <f>VLOOKUP($B75,Categories!$A$2:$O$48,8,0)</f>
        <v>0</v>
      </c>
      <c r="AT75">
        <f>VLOOKUP($B75,Categories!$A$2:$O$48,9,0)</f>
        <v>0</v>
      </c>
      <c r="AU75">
        <f>VLOOKUP($B75,Categories!$A$2:$O$48,10,0)</f>
        <v>0</v>
      </c>
      <c r="AV75">
        <f>VLOOKUP($B75,Categories!$A$2:$O$48,11,0)</f>
        <v>0</v>
      </c>
      <c r="AW75">
        <f>VLOOKUP($B75,Categories!$A$2:$O$48,12,0)</f>
        <v>0</v>
      </c>
      <c r="AX75">
        <f>VLOOKUP($B75,Categories!$A$2:$O$48,13,0)</f>
        <v>0</v>
      </c>
      <c r="AY75">
        <f>VLOOKUP($B75,Categories!$A$2:$O$48,14,0)</f>
        <v>0</v>
      </c>
      <c r="AZ75">
        <f>VLOOKUP($B75,Categories!$A$2:$O$48,15,0)</f>
        <v>1</v>
      </c>
      <c r="BA75">
        <f>VLOOKUP($B75,Categories!$A$2:$Z$48,16,0)</f>
        <v>1.27</v>
      </c>
      <c r="BB75">
        <f t="shared" si="80"/>
        <v>0</v>
      </c>
    </row>
    <row r="76" spans="1:54" x14ac:dyDescent="0.25">
      <c r="A76" s="1">
        <v>44019</v>
      </c>
      <c r="B76" t="s">
        <v>99</v>
      </c>
      <c r="C76" t="s">
        <v>5</v>
      </c>
      <c r="E76">
        <v>1</v>
      </c>
      <c r="H76">
        <v>2</v>
      </c>
      <c r="I76">
        <v>3</v>
      </c>
      <c r="L76" t="str">
        <f t="shared" si="54"/>
        <v>HTS</v>
      </c>
      <c r="M76" t="str">
        <f t="shared" si="55"/>
        <v/>
      </c>
      <c r="N76">
        <f t="shared" si="56"/>
        <v>1</v>
      </c>
      <c r="O76" t="str">
        <f t="shared" si="57"/>
        <v/>
      </c>
      <c r="P76" t="str">
        <f t="shared" si="58"/>
        <v/>
      </c>
      <c r="Q76">
        <f t="shared" si="59"/>
        <v>0</v>
      </c>
      <c r="R76">
        <f t="shared" si="60"/>
        <v>0</v>
      </c>
      <c r="S76" t="str">
        <f t="shared" si="61"/>
        <v/>
      </c>
      <c r="T76" t="str">
        <f t="shared" si="62"/>
        <v/>
      </c>
      <c r="U76" t="str">
        <f t="shared" si="63"/>
        <v/>
      </c>
      <c r="V76">
        <f t="shared" si="64"/>
        <v>0</v>
      </c>
      <c r="W76" t="str">
        <f t="shared" si="65"/>
        <v/>
      </c>
      <c r="X76" t="str">
        <f t="shared" si="66"/>
        <v/>
      </c>
      <c r="Y76">
        <f t="shared" si="67"/>
        <v>0</v>
      </c>
      <c r="Z76">
        <f t="shared" si="68"/>
        <v>1</v>
      </c>
      <c r="AA76" t="str">
        <f t="shared" si="69"/>
        <v/>
      </c>
      <c r="AB76" t="str">
        <f t="shared" si="70"/>
        <v/>
      </c>
      <c r="AC76">
        <f t="shared" si="71"/>
        <v>0</v>
      </c>
      <c r="AD76">
        <f t="shared" si="72"/>
        <v>1</v>
      </c>
      <c r="AE76">
        <f t="shared" si="73"/>
        <v>0</v>
      </c>
      <c r="AF76">
        <f t="shared" si="74"/>
        <v>0</v>
      </c>
      <c r="AG76">
        <f t="shared" si="75"/>
        <v>1</v>
      </c>
      <c r="AH76">
        <f t="shared" si="76"/>
        <v>1</v>
      </c>
      <c r="AI76">
        <f t="shared" si="77"/>
        <v>0</v>
      </c>
      <c r="AJ76">
        <f t="shared" si="78"/>
        <v>0</v>
      </c>
      <c r="AK76">
        <f t="shared" si="79"/>
        <v>3</v>
      </c>
      <c r="AL76" t="s">
        <v>63</v>
      </c>
      <c r="AM76">
        <f>VLOOKUP($B76,Categories!$A$2:$O$48,2,0)</f>
        <v>0</v>
      </c>
      <c r="AN76">
        <f>VLOOKUP($B76,Categories!$A$2:$O$48,3,0)</f>
        <v>0</v>
      </c>
      <c r="AO76">
        <f>VLOOKUP($B76,Categories!$A$2:$O$48,4,0)</f>
        <v>1</v>
      </c>
      <c r="AP76">
        <f>VLOOKUP($B76,Categories!$A$2:$O$48,5,0)</f>
        <v>0</v>
      </c>
      <c r="AQ76">
        <f>VLOOKUP($B76,Categories!$A$2:$O$48,6,0)</f>
        <v>1</v>
      </c>
      <c r="AR76">
        <f>VLOOKUP($B76,Categories!$A$2:$O$48,7,0)</f>
        <v>1</v>
      </c>
      <c r="AS76">
        <f>VLOOKUP($B76,Categories!$A$2:$O$48,8,0)</f>
        <v>0</v>
      </c>
      <c r="AT76">
        <f>VLOOKUP($B76,Categories!$A$2:$O$48,9,0)</f>
        <v>0</v>
      </c>
      <c r="AU76">
        <f>VLOOKUP($B76,Categories!$A$2:$O$48,10,0)</f>
        <v>0</v>
      </c>
      <c r="AV76">
        <f>VLOOKUP($B76,Categories!$A$2:$O$48,11,0)</f>
        <v>0</v>
      </c>
      <c r="AW76">
        <f>VLOOKUP($B76,Categories!$A$2:$O$48,12,0)</f>
        <v>0</v>
      </c>
      <c r="AX76">
        <f>VLOOKUP($B76,Categories!$A$2:$O$48,13,0)</f>
        <v>0</v>
      </c>
      <c r="AY76">
        <f>VLOOKUP($B76,Categories!$A$2:$O$48,14,0)</f>
        <v>0</v>
      </c>
      <c r="AZ76">
        <f>VLOOKUP($B76,Categories!$A$2:$O$48,15,0)</f>
        <v>0</v>
      </c>
      <c r="BA76">
        <f>VLOOKUP($B76,Categories!$A$2:$Z$48,16,0)</f>
        <v>2.88</v>
      </c>
      <c r="BB76">
        <f t="shared" si="80"/>
        <v>1</v>
      </c>
    </row>
    <row r="77" spans="1:54" x14ac:dyDescent="0.25">
      <c r="A77" s="1">
        <v>44019</v>
      </c>
      <c r="B77" t="s">
        <v>99</v>
      </c>
      <c r="C77" t="s">
        <v>5</v>
      </c>
      <c r="E77">
        <v>3</v>
      </c>
      <c r="H77">
        <v>2</v>
      </c>
      <c r="I77">
        <v>1</v>
      </c>
      <c r="L77" t="str">
        <f t="shared" si="54"/>
        <v>HTS</v>
      </c>
      <c r="M77" t="str">
        <f t="shared" si="55"/>
        <v/>
      </c>
      <c r="N77">
        <f t="shared" si="56"/>
        <v>0</v>
      </c>
      <c r="O77" t="str">
        <f t="shared" si="57"/>
        <v/>
      </c>
      <c r="P77" t="str">
        <f t="shared" si="58"/>
        <v/>
      </c>
      <c r="Q77">
        <f t="shared" si="59"/>
        <v>0</v>
      </c>
      <c r="R77">
        <f t="shared" si="60"/>
        <v>1</v>
      </c>
      <c r="S77" t="str">
        <f t="shared" si="61"/>
        <v/>
      </c>
      <c r="T77" t="str">
        <f t="shared" si="62"/>
        <v/>
      </c>
      <c r="U77" t="str">
        <f t="shared" si="63"/>
        <v/>
      </c>
      <c r="V77">
        <f t="shared" si="64"/>
        <v>1</v>
      </c>
      <c r="W77" t="str">
        <f t="shared" si="65"/>
        <v/>
      </c>
      <c r="X77" t="str">
        <f t="shared" si="66"/>
        <v/>
      </c>
      <c r="Y77">
        <f t="shared" si="67"/>
        <v>0</v>
      </c>
      <c r="Z77">
        <f t="shared" si="68"/>
        <v>0</v>
      </c>
      <c r="AA77" t="str">
        <f t="shared" si="69"/>
        <v/>
      </c>
      <c r="AB77" t="str">
        <f t="shared" si="70"/>
        <v/>
      </c>
      <c r="AC77">
        <f t="shared" si="71"/>
        <v>0</v>
      </c>
      <c r="AD77">
        <f t="shared" si="72"/>
        <v>1</v>
      </c>
      <c r="AE77">
        <f t="shared" si="73"/>
        <v>0</v>
      </c>
      <c r="AF77">
        <f t="shared" si="74"/>
        <v>0</v>
      </c>
      <c r="AG77">
        <f t="shared" si="75"/>
        <v>1</v>
      </c>
      <c r="AH77">
        <f t="shared" si="76"/>
        <v>1</v>
      </c>
      <c r="AI77">
        <f t="shared" si="77"/>
        <v>0</v>
      </c>
      <c r="AJ77">
        <f t="shared" si="78"/>
        <v>0</v>
      </c>
      <c r="AK77">
        <f t="shared" si="79"/>
        <v>3</v>
      </c>
      <c r="AL77" t="s">
        <v>63</v>
      </c>
      <c r="AM77">
        <f>VLOOKUP($B77,Categories!$A$2:$O$48,2,0)</f>
        <v>0</v>
      </c>
      <c r="AN77">
        <f>VLOOKUP($B77,Categories!$A$2:$O$48,3,0)</f>
        <v>0</v>
      </c>
      <c r="AO77">
        <f>VLOOKUP($B77,Categories!$A$2:$O$48,4,0)</f>
        <v>1</v>
      </c>
      <c r="AP77">
        <f>VLOOKUP($B77,Categories!$A$2:$O$48,5,0)</f>
        <v>0</v>
      </c>
      <c r="AQ77">
        <f>VLOOKUP($B77,Categories!$A$2:$O$48,6,0)</f>
        <v>1</v>
      </c>
      <c r="AR77">
        <f>VLOOKUP($B77,Categories!$A$2:$O$48,7,0)</f>
        <v>1</v>
      </c>
      <c r="AS77">
        <f>VLOOKUP($B77,Categories!$A$2:$O$48,8,0)</f>
        <v>0</v>
      </c>
      <c r="AT77">
        <f>VLOOKUP($B77,Categories!$A$2:$O$48,9,0)</f>
        <v>0</v>
      </c>
      <c r="AU77">
        <f>VLOOKUP($B77,Categories!$A$2:$O$48,10,0)</f>
        <v>0</v>
      </c>
      <c r="AV77">
        <f>VLOOKUP($B77,Categories!$A$2:$O$48,11,0)</f>
        <v>0</v>
      </c>
      <c r="AW77">
        <f>VLOOKUP($B77,Categories!$A$2:$O$48,12,0)</f>
        <v>0</v>
      </c>
      <c r="AX77">
        <f>VLOOKUP($B77,Categories!$A$2:$O$48,13,0)</f>
        <v>0</v>
      </c>
      <c r="AY77">
        <f>VLOOKUP($B77,Categories!$A$2:$O$48,14,0)</f>
        <v>0</v>
      </c>
      <c r="AZ77">
        <f>VLOOKUP($B77,Categories!$A$2:$O$48,15,0)</f>
        <v>0</v>
      </c>
      <c r="BA77">
        <f>VLOOKUP($B77,Categories!$A$2:$Z$48,16,0)</f>
        <v>2.88</v>
      </c>
      <c r="BB77">
        <f t="shared" si="80"/>
        <v>0</v>
      </c>
    </row>
    <row r="78" spans="1:54" x14ac:dyDescent="0.25">
      <c r="A78" s="1">
        <v>44025</v>
      </c>
      <c r="B78" t="s">
        <v>102</v>
      </c>
      <c r="C78" t="s">
        <v>38</v>
      </c>
      <c r="D78">
        <v>1</v>
      </c>
      <c r="F78">
        <v>3</v>
      </c>
      <c r="H78">
        <v>2</v>
      </c>
      <c r="L78" t="str">
        <f t="shared" si="54"/>
        <v>JET</v>
      </c>
      <c r="M78">
        <f t="shared" si="55"/>
        <v>1</v>
      </c>
      <c r="N78" t="str">
        <f t="shared" si="56"/>
        <v/>
      </c>
      <c r="O78">
        <f t="shared" si="57"/>
        <v>0</v>
      </c>
      <c r="P78" t="str">
        <f t="shared" si="58"/>
        <v/>
      </c>
      <c r="Q78">
        <f t="shared" si="59"/>
        <v>0</v>
      </c>
      <c r="R78" t="str">
        <f t="shared" si="60"/>
        <v/>
      </c>
      <c r="S78" t="str">
        <f t="shared" si="61"/>
        <v/>
      </c>
      <c r="T78" t="str">
        <f t="shared" si="62"/>
        <v/>
      </c>
      <c r="U78">
        <f t="shared" si="63"/>
        <v>0</v>
      </c>
      <c r="V78" t="str">
        <f t="shared" si="64"/>
        <v/>
      </c>
      <c r="W78">
        <f t="shared" si="65"/>
        <v>1</v>
      </c>
      <c r="X78" t="str">
        <f t="shared" si="66"/>
        <v/>
      </c>
      <c r="Y78">
        <f t="shared" si="67"/>
        <v>0</v>
      </c>
      <c r="Z78" t="str">
        <f t="shared" si="68"/>
        <v/>
      </c>
      <c r="AA78" t="str">
        <f t="shared" si="69"/>
        <v/>
      </c>
      <c r="AB78" t="str">
        <f t="shared" si="70"/>
        <v/>
      </c>
      <c r="AC78">
        <f t="shared" si="71"/>
        <v>1</v>
      </c>
      <c r="AD78">
        <f t="shared" si="72"/>
        <v>0</v>
      </c>
      <c r="AE78">
        <f t="shared" si="73"/>
        <v>1</v>
      </c>
      <c r="AF78">
        <f t="shared" si="74"/>
        <v>0</v>
      </c>
      <c r="AG78">
        <f t="shared" si="75"/>
        <v>1</v>
      </c>
      <c r="AH78">
        <f t="shared" si="76"/>
        <v>0</v>
      </c>
      <c r="AI78">
        <f t="shared" si="77"/>
        <v>0</v>
      </c>
      <c r="AJ78">
        <f t="shared" si="78"/>
        <v>0</v>
      </c>
      <c r="AK78">
        <f t="shared" si="79"/>
        <v>3</v>
      </c>
      <c r="AL78" t="s">
        <v>63</v>
      </c>
      <c r="AM78">
        <f>VLOOKUP($B78,Categories!$A$2:$O$48,2,0)</f>
        <v>0</v>
      </c>
      <c r="AN78">
        <f>VLOOKUP($B78,Categories!$A$2:$O$48,3,0)</f>
        <v>0</v>
      </c>
      <c r="AO78">
        <f>VLOOKUP($B78,Categories!$A$2:$O$48,4,0)</f>
        <v>0</v>
      </c>
      <c r="AP78">
        <f>VLOOKUP($B78,Categories!$A$2:$O$48,5,0)</f>
        <v>0</v>
      </c>
      <c r="AQ78">
        <f>VLOOKUP($B78,Categories!$A$2:$O$48,6,0)</f>
        <v>0</v>
      </c>
      <c r="AR78">
        <f>VLOOKUP($B78,Categories!$A$2:$O$48,7,0)</f>
        <v>0</v>
      </c>
      <c r="AS78">
        <f>VLOOKUP($B78,Categories!$A$2:$O$48,8,0)</f>
        <v>1</v>
      </c>
      <c r="AT78">
        <f>VLOOKUP($B78,Categories!$A$2:$O$48,9,0)</f>
        <v>0</v>
      </c>
      <c r="AU78">
        <f>VLOOKUP($B78,Categories!$A$2:$O$48,10,0)</f>
        <v>1</v>
      </c>
      <c r="AV78">
        <f>VLOOKUP($B78,Categories!$A$2:$O$48,11,0)</f>
        <v>0</v>
      </c>
      <c r="AW78">
        <f>VLOOKUP($B78,Categories!$A$2:$O$48,12,0)</f>
        <v>0</v>
      </c>
      <c r="AX78">
        <f>VLOOKUP($B78,Categories!$A$2:$O$48,13,0)</f>
        <v>0</v>
      </c>
      <c r="AY78">
        <f>VLOOKUP($B78,Categories!$A$2:$O$48,14,0)</f>
        <v>0</v>
      </c>
      <c r="AZ78">
        <f>VLOOKUP($B78,Categories!$A$2:$O$48,15,0)</f>
        <v>0</v>
      </c>
      <c r="BA78">
        <f>VLOOKUP($B78,Categories!$A$2:$Z$48,16,0)</f>
        <v>3.04</v>
      </c>
      <c r="BB78">
        <f t="shared" si="80"/>
        <v>1</v>
      </c>
    </row>
    <row r="79" spans="1:54" x14ac:dyDescent="0.25">
      <c r="A79" s="1">
        <v>44025</v>
      </c>
      <c r="B79" t="s">
        <v>103</v>
      </c>
      <c r="C79" t="s">
        <v>38</v>
      </c>
      <c r="D79">
        <v>2</v>
      </c>
      <c r="F79">
        <v>1</v>
      </c>
      <c r="H79">
        <v>2</v>
      </c>
      <c r="L79" t="str">
        <f t="shared" si="54"/>
        <v>JET</v>
      </c>
      <c r="M79">
        <f t="shared" si="55"/>
        <v>0</v>
      </c>
      <c r="N79" t="str">
        <f t="shared" si="56"/>
        <v/>
      </c>
      <c r="O79">
        <f t="shared" si="57"/>
        <v>1</v>
      </c>
      <c r="P79" t="str">
        <f t="shared" si="58"/>
        <v/>
      </c>
      <c r="Q79">
        <f t="shared" si="59"/>
        <v>0</v>
      </c>
      <c r="R79" t="str">
        <f t="shared" si="60"/>
        <v/>
      </c>
      <c r="S79" t="str">
        <f t="shared" si="61"/>
        <v/>
      </c>
      <c r="T79" t="str">
        <f t="shared" si="62"/>
        <v/>
      </c>
      <c r="U79">
        <f t="shared" si="63"/>
        <v>1</v>
      </c>
      <c r="V79" t="str">
        <f t="shared" si="64"/>
        <v/>
      </c>
      <c r="W79">
        <f t="shared" si="65"/>
        <v>0</v>
      </c>
      <c r="X79" t="str">
        <f t="shared" si="66"/>
        <v/>
      </c>
      <c r="Y79">
        <f t="shared" si="67"/>
        <v>1</v>
      </c>
      <c r="Z79" t="str">
        <f t="shared" si="68"/>
        <v/>
      </c>
      <c r="AA79" t="str">
        <f t="shared" si="69"/>
        <v/>
      </c>
      <c r="AB79" t="str">
        <f t="shared" si="70"/>
        <v/>
      </c>
      <c r="AC79">
        <f t="shared" si="71"/>
        <v>1</v>
      </c>
      <c r="AD79">
        <f t="shared" si="72"/>
        <v>0</v>
      </c>
      <c r="AE79">
        <f t="shared" si="73"/>
        <v>1</v>
      </c>
      <c r="AF79">
        <f t="shared" si="74"/>
        <v>0</v>
      </c>
      <c r="AG79">
        <f t="shared" si="75"/>
        <v>1</v>
      </c>
      <c r="AH79">
        <f t="shared" si="76"/>
        <v>0</v>
      </c>
      <c r="AI79">
        <f t="shared" si="77"/>
        <v>0</v>
      </c>
      <c r="AJ79">
        <f t="shared" si="78"/>
        <v>0</v>
      </c>
      <c r="AK79">
        <f t="shared" si="79"/>
        <v>3</v>
      </c>
      <c r="AL79" t="s">
        <v>63</v>
      </c>
      <c r="AM79">
        <f>VLOOKUP($B79,Categories!$A$2:$O$48,2,0)</f>
        <v>0</v>
      </c>
      <c r="AN79">
        <f>VLOOKUP($B79,Categories!$A$2:$O$48,3,0)</f>
        <v>0</v>
      </c>
      <c r="AO79">
        <f>VLOOKUP($B79,Categories!$A$2:$O$48,4,0)</f>
        <v>1</v>
      </c>
      <c r="AP79">
        <f>VLOOKUP($B79,Categories!$A$2:$O$48,5,0)</f>
        <v>0</v>
      </c>
      <c r="AQ79">
        <f>VLOOKUP($B79,Categories!$A$2:$O$48,6,0)</f>
        <v>1</v>
      </c>
      <c r="AR79">
        <f>VLOOKUP($B79,Categories!$A$2:$O$48,7,0)</f>
        <v>1</v>
      </c>
      <c r="AS79">
        <f>VLOOKUP($B79,Categories!$A$2:$O$48,8,0)</f>
        <v>0</v>
      </c>
      <c r="AT79">
        <f>VLOOKUP($B79,Categories!$A$2:$O$48,9,0)</f>
        <v>0</v>
      </c>
      <c r="AU79">
        <f>VLOOKUP($B79,Categories!$A$2:$O$48,10,0)</f>
        <v>0</v>
      </c>
      <c r="AV79">
        <f>VLOOKUP($B79,Categories!$A$2:$O$48,11,0)</f>
        <v>0</v>
      </c>
      <c r="AW79">
        <f>VLOOKUP($B79,Categories!$A$2:$O$48,12,0)</f>
        <v>0</v>
      </c>
      <c r="AX79">
        <f>VLOOKUP($B79,Categories!$A$2:$O$48,13,0)</f>
        <v>0</v>
      </c>
      <c r="AY79">
        <f>VLOOKUP($B79,Categories!$A$2:$O$48,14,0)</f>
        <v>0</v>
      </c>
      <c r="AZ79">
        <f>VLOOKUP($B79,Categories!$A$2:$O$48,15,0)</f>
        <v>0</v>
      </c>
      <c r="BA79">
        <f>VLOOKUP($B79,Categories!$A$2:$Z$48,16,0)</f>
        <v>2.88</v>
      </c>
      <c r="BB79">
        <f t="shared" si="80"/>
        <v>0</v>
      </c>
    </row>
    <row r="80" spans="1:54" x14ac:dyDescent="0.25">
      <c r="A80" s="1">
        <v>44025</v>
      </c>
      <c r="B80" t="s">
        <v>101</v>
      </c>
      <c r="C80" t="s">
        <v>38</v>
      </c>
      <c r="D80">
        <v>3</v>
      </c>
      <c r="F80">
        <v>1</v>
      </c>
      <c r="H80">
        <v>2</v>
      </c>
      <c r="L80" t="str">
        <f t="shared" si="54"/>
        <v>JET</v>
      </c>
      <c r="M80">
        <f t="shared" si="55"/>
        <v>0</v>
      </c>
      <c r="N80" t="str">
        <f t="shared" si="56"/>
        <v/>
      </c>
      <c r="O80">
        <f t="shared" si="57"/>
        <v>1</v>
      </c>
      <c r="P80" t="str">
        <f t="shared" si="58"/>
        <v/>
      </c>
      <c r="Q80">
        <f t="shared" si="59"/>
        <v>0</v>
      </c>
      <c r="R80" t="str">
        <f t="shared" si="60"/>
        <v/>
      </c>
      <c r="S80" t="str">
        <f t="shared" si="61"/>
        <v/>
      </c>
      <c r="T80" t="str">
        <f t="shared" si="62"/>
        <v/>
      </c>
      <c r="U80">
        <f t="shared" si="63"/>
        <v>1</v>
      </c>
      <c r="V80" t="str">
        <f t="shared" si="64"/>
        <v/>
      </c>
      <c r="W80">
        <f t="shared" si="65"/>
        <v>0</v>
      </c>
      <c r="X80" t="str">
        <f t="shared" si="66"/>
        <v/>
      </c>
      <c r="Y80">
        <f t="shared" si="67"/>
        <v>0</v>
      </c>
      <c r="Z80" t="str">
        <f t="shared" si="68"/>
        <v/>
      </c>
      <c r="AA80" t="str">
        <f t="shared" si="69"/>
        <v/>
      </c>
      <c r="AB80" t="str">
        <f t="shared" si="70"/>
        <v/>
      </c>
      <c r="AC80">
        <f t="shared" si="71"/>
        <v>1</v>
      </c>
      <c r="AD80">
        <f t="shared" si="72"/>
        <v>0</v>
      </c>
      <c r="AE80">
        <f t="shared" si="73"/>
        <v>1</v>
      </c>
      <c r="AF80">
        <f t="shared" si="74"/>
        <v>0</v>
      </c>
      <c r="AG80">
        <f t="shared" si="75"/>
        <v>1</v>
      </c>
      <c r="AH80">
        <f t="shared" si="76"/>
        <v>0</v>
      </c>
      <c r="AI80">
        <f t="shared" si="77"/>
        <v>0</v>
      </c>
      <c r="AJ80">
        <f t="shared" si="78"/>
        <v>0</v>
      </c>
      <c r="AK80">
        <f t="shared" si="79"/>
        <v>3</v>
      </c>
      <c r="AL80" t="s">
        <v>63</v>
      </c>
      <c r="AM80">
        <f>VLOOKUP($B80,Categories!$A$2:$O$48,2,0)</f>
        <v>0</v>
      </c>
      <c r="AN80">
        <f>VLOOKUP($B80,Categories!$A$2:$O$48,3,0)</f>
        <v>0</v>
      </c>
      <c r="AO80">
        <f>VLOOKUP($B80,Categories!$A$2:$O$48,4,0)</f>
        <v>0</v>
      </c>
      <c r="AP80">
        <f>VLOOKUP($B80,Categories!$A$2:$O$48,5,0)</f>
        <v>1</v>
      </c>
      <c r="AQ80">
        <f>VLOOKUP($B80,Categories!$A$2:$O$48,6,0)</f>
        <v>0</v>
      </c>
      <c r="AR80">
        <f>VLOOKUP($B80,Categories!$A$2:$O$48,7,0)</f>
        <v>0</v>
      </c>
      <c r="AS80">
        <f>VLOOKUP($B80,Categories!$A$2:$O$48,8,0)</f>
        <v>0</v>
      </c>
      <c r="AT80">
        <f>VLOOKUP($B80,Categories!$A$2:$O$48,9,0)</f>
        <v>0</v>
      </c>
      <c r="AU80">
        <f>VLOOKUP($B80,Categories!$A$2:$O$48,10,0)</f>
        <v>0</v>
      </c>
      <c r="AV80">
        <f>VLOOKUP($B80,Categories!$A$2:$O$48,11,0)</f>
        <v>0</v>
      </c>
      <c r="AW80">
        <f>VLOOKUP($B80,Categories!$A$2:$O$48,12,0)</f>
        <v>0</v>
      </c>
      <c r="AX80">
        <f>VLOOKUP($B80,Categories!$A$2:$O$48,13,0)</f>
        <v>0</v>
      </c>
      <c r="AY80">
        <f>VLOOKUP($B80,Categories!$A$2:$O$48,14,0)</f>
        <v>0</v>
      </c>
      <c r="AZ80">
        <f>VLOOKUP($B80,Categories!$A$2:$O$48,15,0)</f>
        <v>1</v>
      </c>
      <c r="BA80">
        <f>VLOOKUP($B80,Categories!$A$2:$Z$48,16,0)</f>
        <v>1.27</v>
      </c>
      <c r="BB80">
        <f t="shared" si="80"/>
        <v>0</v>
      </c>
    </row>
    <row r="81" spans="1:54" x14ac:dyDescent="0.25">
      <c r="A81" s="1">
        <v>44025</v>
      </c>
      <c r="B81" t="s">
        <v>101</v>
      </c>
      <c r="C81" t="s">
        <v>38</v>
      </c>
      <c r="D81">
        <v>2</v>
      </c>
      <c r="F81">
        <v>3</v>
      </c>
      <c r="H81">
        <v>1</v>
      </c>
      <c r="L81" t="str">
        <f t="shared" si="54"/>
        <v>JET</v>
      </c>
      <c r="M81">
        <f t="shared" si="55"/>
        <v>0</v>
      </c>
      <c r="N81" t="str">
        <f t="shared" si="56"/>
        <v/>
      </c>
      <c r="O81">
        <f t="shared" si="57"/>
        <v>0</v>
      </c>
      <c r="P81" t="str">
        <f t="shared" si="58"/>
        <v/>
      </c>
      <c r="Q81">
        <f t="shared" si="59"/>
        <v>1</v>
      </c>
      <c r="R81" t="str">
        <f t="shared" si="60"/>
        <v/>
      </c>
      <c r="S81" t="str">
        <f t="shared" si="61"/>
        <v/>
      </c>
      <c r="T81" t="str">
        <f t="shared" si="62"/>
        <v/>
      </c>
      <c r="U81">
        <f t="shared" si="63"/>
        <v>0</v>
      </c>
      <c r="V81" t="str">
        <f t="shared" si="64"/>
        <v/>
      </c>
      <c r="W81">
        <f t="shared" si="65"/>
        <v>1</v>
      </c>
      <c r="X81" t="str">
        <f t="shared" si="66"/>
        <v/>
      </c>
      <c r="Y81">
        <f t="shared" si="67"/>
        <v>0</v>
      </c>
      <c r="Z81" t="str">
        <f t="shared" si="68"/>
        <v/>
      </c>
      <c r="AA81" t="str">
        <f t="shared" si="69"/>
        <v/>
      </c>
      <c r="AB81" t="str">
        <f t="shared" si="70"/>
        <v/>
      </c>
      <c r="AC81">
        <f t="shared" si="71"/>
        <v>1</v>
      </c>
      <c r="AD81">
        <f t="shared" si="72"/>
        <v>0</v>
      </c>
      <c r="AE81">
        <f t="shared" si="73"/>
        <v>1</v>
      </c>
      <c r="AF81">
        <f t="shared" si="74"/>
        <v>0</v>
      </c>
      <c r="AG81">
        <f t="shared" si="75"/>
        <v>1</v>
      </c>
      <c r="AH81">
        <f t="shared" si="76"/>
        <v>0</v>
      </c>
      <c r="AI81">
        <f t="shared" si="77"/>
        <v>0</v>
      </c>
      <c r="AJ81">
        <f t="shared" si="78"/>
        <v>0</v>
      </c>
      <c r="AK81">
        <f t="shared" si="79"/>
        <v>3</v>
      </c>
      <c r="AL81" t="s">
        <v>63</v>
      </c>
      <c r="AM81">
        <f>VLOOKUP($B81,Categories!$A$2:$O$48,2,0)</f>
        <v>0</v>
      </c>
      <c r="AN81">
        <f>VLOOKUP($B81,Categories!$A$2:$O$48,3,0)</f>
        <v>0</v>
      </c>
      <c r="AO81">
        <f>VLOOKUP($B81,Categories!$A$2:$O$48,4,0)</f>
        <v>0</v>
      </c>
      <c r="AP81">
        <f>VLOOKUP($B81,Categories!$A$2:$O$48,5,0)</f>
        <v>1</v>
      </c>
      <c r="AQ81">
        <f>VLOOKUP($B81,Categories!$A$2:$O$48,6,0)</f>
        <v>0</v>
      </c>
      <c r="AR81">
        <f>VLOOKUP($B81,Categories!$A$2:$O$48,7,0)</f>
        <v>0</v>
      </c>
      <c r="AS81">
        <f>VLOOKUP($B81,Categories!$A$2:$O$48,8,0)</f>
        <v>0</v>
      </c>
      <c r="AT81">
        <f>VLOOKUP($B81,Categories!$A$2:$O$48,9,0)</f>
        <v>0</v>
      </c>
      <c r="AU81">
        <f>VLOOKUP($B81,Categories!$A$2:$O$48,10,0)</f>
        <v>0</v>
      </c>
      <c r="AV81">
        <f>VLOOKUP($B81,Categories!$A$2:$O$48,11,0)</f>
        <v>0</v>
      </c>
      <c r="AW81">
        <f>VLOOKUP($B81,Categories!$A$2:$O$48,12,0)</f>
        <v>0</v>
      </c>
      <c r="AX81">
        <f>VLOOKUP($B81,Categories!$A$2:$O$48,13,0)</f>
        <v>0</v>
      </c>
      <c r="AY81">
        <f>VLOOKUP($B81,Categories!$A$2:$O$48,14,0)</f>
        <v>0</v>
      </c>
      <c r="AZ81">
        <f>VLOOKUP($B81,Categories!$A$2:$O$48,15,0)</f>
        <v>1</v>
      </c>
      <c r="BA81">
        <f>VLOOKUP($B81,Categories!$A$2:$Z$48,16,0)</f>
        <v>1.27</v>
      </c>
      <c r="BB81">
        <f t="shared" si="80"/>
        <v>0</v>
      </c>
    </row>
    <row r="82" spans="1:54" x14ac:dyDescent="0.25">
      <c r="A82" s="1">
        <v>44033</v>
      </c>
      <c r="B82" t="s">
        <v>88</v>
      </c>
      <c r="C82" t="s">
        <v>5</v>
      </c>
      <c r="E82">
        <v>4</v>
      </c>
      <c r="G82">
        <v>1</v>
      </c>
      <c r="H82">
        <v>2</v>
      </c>
      <c r="I82">
        <v>3</v>
      </c>
      <c r="L82" t="str">
        <f t="shared" si="54"/>
        <v>HLTS</v>
      </c>
      <c r="M82" t="str">
        <f t="shared" si="55"/>
        <v/>
      </c>
      <c r="N82">
        <f t="shared" si="56"/>
        <v>0</v>
      </c>
      <c r="O82" t="str">
        <f t="shared" si="57"/>
        <v/>
      </c>
      <c r="P82">
        <f t="shared" si="58"/>
        <v>1</v>
      </c>
      <c r="Q82">
        <f t="shared" si="59"/>
        <v>0</v>
      </c>
      <c r="R82">
        <f t="shared" si="60"/>
        <v>0</v>
      </c>
      <c r="S82" t="str">
        <f t="shared" si="61"/>
        <v/>
      </c>
      <c r="T82" t="str">
        <f t="shared" si="62"/>
        <v/>
      </c>
      <c r="U82" t="str">
        <f t="shared" si="63"/>
        <v/>
      </c>
      <c r="V82">
        <f t="shared" si="64"/>
        <v>1</v>
      </c>
      <c r="W82" t="str">
        <f t="shared" si="65"/>
        <v/>
      </c>
      <c r="X82">
        <f t="shared" si="66"/>
        <v>0</v>
      </c>
      <c r="Y82">
        <f t="shared" si="67"/>
        <v>0</v>
      </c>
      <c r="Z82">
        <f t="shared" si="68"/>
        <v>0</v>
      </c>
      <c r="AA82" t="str">
        <f t="shared" si="69"/>
        <v/>
      </c>
      <c r="AB82" t="str">
        <f t="shared" si="70"/>
        <v/>
      </c>
      <c r="AC82">
        <f t="shared" si="71"/>
        <v>0</v>
      </c>
      <c r="AD82">
        <f t="shared" si="72"/>
        <v>1</v>
      </c>
      <c r="AE82">
        <f t="shared" si="73"/>
        <v>0</v>
      </c>
      <c r="AF82">
        <f t="shared" si="74"/>
        <v>1</v>
      </c>
      <c r="AG82">
        <f t="shared" si="75"/>
        <v>1</v>
      </c>
      <c r="AH82">
        <f t="shared" si="76"/>
        <v>1</v>
      </c>
      <c r="AI82">
        <f t="shared" si="77"/>
        <v>0</v>
      </c>
      <c r="AJ82">
        <f t="shared" si="78"/>
        <v>0</v>
      </c>
      <c r="AK82">
        <f t="shared" si="79"/>
        <v>4</v>
      </c>
      <c r="AL82" t="s">
        <v>63</v>
      </c>
      <c r="AM82">
        <f>VLOOKUP($B82,Categories!$A$2:$O$48,2,0)</f>
        <v>0</v>
      </c>
      <c r="AN82">
        <f>VLOOKUP($B82,Categories!$A$2:$O$48,3,0)</f>
        <v>0</v>
      </c>
      <c r="AO82">
        <f>VLOOKUP($B82,Categories!$A$2:$O$48,4,0)</f>
        <v>1</v>
      </c>
      <c r="AP82">
        <f>VLOOKUP($B82,Categories!$A$2:$O$48,5,0)</f>
        <v>0</v>
      </c>
      <c r="AQ82">
        <f>VLOOKUP($B82,Categories!$A$2:$O$48,6,0)</f>
        <v>1</v>
      </c>
      <c r="AR82">
        <f>VLOOKUP($B82,Categories!$A$2:$O$48,7,0)</f>
        <v>0</v>
      </c>
      <c r="AS82">
        <f>VLOOKUP($B82,Categories!$A$2:$O$48,8,0)</f>
        <v>1</v>
      </c>
      <c r="AT82">
        <f>VLOOKUP($B82,Categories!$A$2:$O$48,9,0)</f>
        <v>1</v>
      </c>
      <c r="AU82">
        <f>VLOOKUP($B82,Categories!$A$2:$O$48,10,0)</f>
        <v>0</v>
      </c>
      <c r="AV82">
        <f>VLOOKUP($B82,Categories!$A$2:$O$48,11,0)</f>
        <v>0</v>
      </c>
      <c r="AW82">
        <f>VLOOKUP($B82,Categories!$A$2:$O$48,12,0)</f>
        <v>0</v>
      </c>
      <c r="AX82">
        <f>VLOOKUP($B82,Categories!$A$2:$O$48,13,0)</f>
        <v>0</v>
      </c>
      <c r="AY82">
        <f>VLOOKUP($B82,Categories!$A$2:$O$48,14,0)</f>
        <v>0</v>
      </c>
      <c r="AZ82">
        <f>VLOOKUP($B82,Categories!$A$2:$O$48,15,0)</f>
        <v>0</v>
      </c>
      <c r="BA82">
        <f>VLOOKUP($B82,Categories!$A$2:$Z$48,16,0)</f>
        <v>3.7</v>
      </c>
      <c r="BB82">
        <f t="shared" si="80"/>
        <v>1</v>
      </c>
    </row>
    <row r="83" spans="1:54" x14ac:dyDescent="0.25">
      <c r="A83" s="1">
        <v>44040</v>
      </c>
      <c r="B83" t="s">
        <v>88</v>
      </c>
      <c r="C83" t="s">
        <v>5</v>
      </c>
      <c r="E83">
        <v>4</v>
      </c>
      <c r="F83">
        <v>1</v>
      </c>
      <c r="G83">
        <v>2</v>
      </c>
      <c r="H83">
        <v>3</v>
      </c>
      <c r="I83">
        <v>5</v>
      </c>
      <c r="L83" t="str">
        <f t="shared" si="54"/>
        <v>HELTS</v>
      </c>
      <c r="M83" t="str">
        <f t="shared" si="55"/>
        <v/>
      </c>
      <c r="N83">
        <f t="shared" si="56"/>
        <v>0</v>
      </c>
      <c r="O83">
        <f t="shared" si="57"/>
        <v>1</v>
      </c>
      <c r="P83">
        <f t="shared" si="58"/>
        <v>0</v>
      </c>
      <c r="Q83">
        <f t="shared" si="59"/>
        <v>0</v>
      </c>
      <c r="R83">
        <f t="shared" si="60"/>
        <v>0</v>
      </c>
      <c r="S83" t="str">
        <f t="shared" si="61"/>
        <v/>
      </c>
      <c r="T83" t="str">
        <f t="shared" si="62"/>
        <v/>
      </c>
      <c r="U83" t="str">
        <f t="shared" si="63"/>
        <v/>
      </c>
      <c r="V83">
        <f t="shared" si="64"/>
        <v>0</v>
      </c>
      <c r="W83">
        <f t="shared" si="65"/>
        <v>0</v>
      </c>
      <c r="X83">
        <f t="shared" si="66"/>
        <v>0</v>
      </c>
      <c r="Y83">
        <f t="shared" si="67"/>
        <v>0</v>
      </c>
      <c r="Z83">
        <f t="shared" si="68"/>
        <v>1</v>
      </c>
      <c r="AA83" t="str">
        <f t="shared" si="69"/>
        <v/>
      </c>
      <c r="AB83" t="str">
        <f t="shared" si="70"/>
        <v/>
      </c>
      <c r="AC83">
        <f t="shared" si="71"/>
        <v>0</v>
      </c>
      <c r="AD83">
        <f t="shared" si="72"/>
        <v>1</v>
      </c>
      <c r="AE83">
        <f t="shared" si="73"/>
        <v>1</v>
      </c>
      <c r="AF83">
        <f t="shared" si="74"/>
        <v>1</v>
      </c>
      <c r="AG83">
        <f t="shared" si="75"/>
        <v>1</v>
      </c>
      <c r="AH83">
        <f t="shared" si="76"/>
        <v>1</v>
      </c>
      <c r="AI83">
        <f t="shared" si="77"/>
        <v>0</v>
      </c>
      <c r="AJ83">
        <f t="shared" si="78"/>
        <v>0</v>
      </c>
      <c r="AK83">
        <f t="shared" si="79"/>
        <v>5</v>
      </c>
      <c r="AL83" t="s">
        <v>63</v>
      </c>
      <c r="AM83">
        <f>VLOOKUP($B83,Categories!$A$2:$O$48,2,0)</f>
        <v>0</v>
      </c>
      <c r="AN83">
        <f>VLOOKUP($B83,Categories!$A$2:$O$48,3,0)</f>
        <v>0</v>
      </c>
      <c r="AO83">
        <f>VLOOKUP($B83,Categories!$A$2:$O$48,4,0)</f>
        <v>1</v>
      </c>
      <c r="AP83">
        <f>VLOOKUP($B83,Categories!$A$2:$O$48,5,0)</f>
        <v>0</v>
      </c>
      <c r="AQ83">
        <f>VLOOKUP($B83,Categories!$A$2:$O$48,6,0)</f>
        <v>1</v>
      </c>
      <c r="AR83">
        <f>VLOOKUP($B83,Categories!$A$2:$O$48,7,0)</f>
        <v>0</v>
      </c>
      <c r="AS83">
        <f>VLOOKUP($B83,Categories!$A$2:$O$48,8,0)</f>
        <v>1</v>
      </c>
      <c r="AT83">
        <f>VLOOKUP($B83,Categories!$A$2:$O$48,9,0)</f>
        <v>1</v>
      </c>
      <c r="AU83">
        <f>VLOOKUP($B83,Categories!$A$2:$O$48,10,0)</f>
        <v>0</v>
      </c>
      <c r="AV83">
        <f>VLOOKUP($B83,Categories!$A$2:$O$48,11,0)</f>
        <v>0</v>
      </c>
      <c r="AW83">
        <f>VLOOKUP($B83,Categories!$A$2:$O$48,12,0)</f>
        <v>0</v>
      </c>
      <c r="AX83">
        <f>VLOOKUP($B83,Categories!$A$2:$O$48,13,0)</f>
        <v>0</v>
      </c>
      <c r="AY83">
        <f>VLOOKUP($B83,Categories!$A$2:$O$48,14,0)</f>
        <v>0</v>
      </c>
      <c r="AZ83">
        <f>VLOOKUP($B83,Categories!$A$2:$O$48,15,0)</f>
        <v>0</v>
      </c>
      <c r="BA83">
        <f>VLOOKUP($B83,Categories!$A$2:$Z$48,16,0)</f>
        <v>3.7</v>
      </c>
      <c r="BB83">
        <f t="shared" si="80"/>
        <v>1</v>
      </c>
    </row>
    <row r="84" spans="1:54" x14ac:dyDescent="0.25">
      <c r="A84" s="1">
        <v>44047</v>
      </c>
      <c r="B84" t="s">
        <v>138</v>
      </c>
      <c r="C84" t="s">
        <v>38</v>
      </c>
      <c r="F84">
        <v>3</v>
      </c>
      <c r="H84">
        <v>1</v>
      </c>
      <c r="K84">
        <v>2</v>
      </c>
      <c r="L84" t="str">
        <f t="shared" si="54"/>
        <v>ETO</v>
      </c>
      <c r="M84" t="str">
        <f t="shared" si="55"/>
        <v/>
      </c>
      <c r="N84" t="str">
        <f t="shared" si="56"/>
        <v/>
      </c>
      <c r="O84">
        <f t="shared" si="57"/>
        <v>0</v>
      </c>
      <c r="P84" t="str">
        <f t="shared" si="58"/>
        <v/>
      </c>
      <c r="Q84">
        <f t="shared" si="59"/>
        <v>1</v>
      </c>
      <c r="R84" t="str">
        <f t="shared" si="60"/>
        <v/>
      </c>
      <c r="S84" t="str">
        <f t="shared" si="61"/>
        <v/>
      </c>
      <c r="T84">
        <f t="shared" si="62"/>
        <v>0</v>
      </c>
      <c r="U84" t="str">
        <f t="shared" si="63"/>
        <v/>
      </c>
      <c r="V84" t="str">
        <f t="shared" si="64"/>
        <v/>
      </c>
      <c r="W84">
        <f t="shared" si="65"/>
        <v>1</v>
      </c>
      <c r="X84" t="str">
        <f t="shared" si="66"/>
        <v/>
      </c>
      <c r="Y84">
        <f t="shared" si="67"/>
        <v>0</v>
      </c>
      <c r="Z84" t="str">
        <f t="shared" si="68"/>
        <v/>
      </c>
      <c r="AA84" t="str">
        <f t="shared" si="69"/>
        <v/>
      </c>
      <c r="AB84">
        <f t="shared" si="70"/>
        <v>0</v>
      </c>
      <c r="AC84">
        <f t="shared" si="71"/>
        <v>0</v>
      </c>
      <c r="AD84">
        <f t="shared" si="72"/>
        <v>0</v>
      </c>
      <c r="AE84">
        <f t="shared" si="73"/>
        <v>1</v>
      </c>
      <c r="AF84">
        <f t="shared" si="74"/>
        <v>0</v>
      </c>
      <c r="AG84">
        <f t="shared" si="75"/>
        <v>1</v>
      </c>
      <c r="AH84">
        <f t="shared" si="76"/>
        <v>0</v>
      </c>
      <c r="AI84">
        <f t="shared" si="77"/>
        <v>0</v>
      </c>
      <c r="AJ84">
        <f t="shared" si="78"/>
        <v>1</v>
      </c>
      <c r="AK84">
        <f t="shared" si="79"/>
        <v>3</v>
      </c>
      <c r="AL84" t="s">
        <v>63</v>
      </c>
      <c r="AM84">
        <f>VLOOKUP($B84,Categories!$A$2:$O$48,2,0)</f>
        <v>1</v>
      </c>
      <c r="AN84">
        <f>VLOOKUP($B84,Categories!$A$2:$O$48,3,0)</f>
        <v>0</v>
      </c>
      <c r="AO84">
        <f>VLOOKUP($B84,Categories!$A$2:$O$48,4,0)</f>
        <v>0</v>
      </c>
      <c r="AP84">
        <f>VLOOKUP($B84,Categories!$A$2:$O$48,5,0)</f>
        <v>0</v>
      </c>
      <c r="AQ84">
        <f>VLOOKUP($B84,Categories!$A$2:$O$48,6,0)</f>
        <v>0</v>
      </c>
      <c r="AR84">
        <f>VLOOKUP($B84,Categories!$A$2:$O$48,7,0)</f>
        <v>1</v>
      </c>
      <c r="AS84">
        <f>VLOOKUP($B84,Categories!$A$2:$O$48,8,0)</f>
        <v>0</v>
      </c>
      <c r="AT84">
        <f>VLOOKUP($B84,Categories!$A$2:$O$48,9,0)</f>
        <v>0</v>
      </c>
      <c r="AU84">
        <f>VLOOKUP($B84,Categories!$A$2:$O$48,10,0)</f>
        <v>0</v>
      </c>
      <c r="AV84">
        <f>VLOOKUP($B84,Categories!$A$2:$O$48,11,0)</f>
        <v>0</v>
      </c>
      <c r="AW84">
        <f>VLOOKUP($B84,Categories!$A$2:$O$48,12,0)</f>
        <v>0</v>
      </c>
      <c r="AX84">
        <f>VLOOKUP($B84,Categories!$A$2:$O$48,13,0)</f>
        <v>0</v>
      </c>
      <c r="AY84">
        <f>VLOOKUP($B84,Categories!$A$2:$O$48,14,0)</f>
        <v>0</v>
      </c>
      <c r="AZ84">
        <f>VLOOKUP($B84,Categories!$A$2:$O$48,15,0)</f>
        <v>0</v>
      </c>
      <c r="BA84">
        <f>VLOOKUP($B84,Categories!$A$2:$Z$48,16,0)</f>
        <v>2.33</v>
      </c>
      <c r="BB84">
        <f t="shared" si="80"/>
        <v>1</v>
      </c>
    </row>
    <row r="85" spans="1:54" x14ac:dyDescent="0.25">
      <c r="A85" s="1">
        <v>44047</v>
      </c>
      <c r="B85" t="s">
        <v>138</v>
      </c>
      <c r="C85" t="s">
        <v>38</v>
      </c>
      <c r="F85">
        <v>1</v>
      </c>
      <c r="G85">
        <v>4</v>
      </c>
      <c r="H85">
        <v>2</v>
      </c>
      <c r="K85">
        <v>3</v>
      </c>
      <c r="L85" t="str">
        <f t="shared" si="54"/>
        <v>ELTO</v>
      </c>
      <c r="M85" t="str">
        <f t="shared" si="55"/>
        <v/>
      </c>
      <c r="N85" t="str">
        <f t="shared" si="56"/>
        <v/>
      </c>
      <c r="O85">
        <f t="shared" si="57"/>
        <v>1</v>
      </c>
      <c r="P85">
        <f t="shared" si="58"/>
        <v>0</v>
      </c>
      <c r="Q85">
        <f t="shared" si="59"/>
        <v>0</v>
      </c>
      <c r="R85" t="str">
        <f t="shared" si="60"/>
        <v/>
      </c>
      <c r="S85" t="str">
        <f t="shared" si="61"/>
        <v/>
      </c>
      <c r="T85">
        <f t="shared" si="62"/>
        <v>0</v>
      </c>
      <c r="U85" t="str">
        <f t="shared" si="63"/>
        <v/>
      </c>
      <c r="V85" t="str">
        <f t="shared" si="64"/>
        <v/>
      </c>
      <c r="W85">
        <f t="shared" si="65"/>
        <v>0</v>
      </c>
      <c r="X85">
        <f t="shared" si="66"/>
        <v>1</v>
      </c>
      <c r="Y85">
        <f t="shared" si="67"/>
        <v>0</v>
      </c>
      <c r="Z85" t="str">
        <f t="shared" si="68"/>
        <v/>
      </c>
      <c r="AA85" t="str">
        <f t="shared" si="69"/>
        <v/>
      </c>
      <c r="AB85">
        <f t="shared" si="70"/>
        <v>0</v>
      </c>
      <c r="AC85">
        <f t="shared" si="71"/>
        <v>0</v>
      </c>
      <c r="AD85">
        <f t="shared" si="72"/>
        <v>0</v>
      </c>
      <c r="AE85">
        <f t="shared" si="73"/>
        <v>1</v>
      </c>
      <c r="AF85">
        <f t="shared" si="74"/>
        <v>1</v>
      </c>
      <c r="AG85">
        <f t="shared" si="75"/>
        <v>1</v>
      </c>
      <c r="AH85">
        <f t="shared" si="76"/>
        <v>0</v>
      </c>
      <c r="AI85">
        <f t="shared" si="77"/>
        <v>0</v>
      </c>
      <c r="AJ85">
        <f t="shared" si="78"/>
        <v>1</v>
      </c>
      <c r="AK85">
        <f t="shared" si="79"/>
        <v>4</v>
      </c>
      <c r="AL85" t="s">
        <v>63</v>
      </c>
      <c r="AM85">
        <f>VLOOKUP($B85,Categories!$A$2:$O$48,2,0)</f>
        <v>1</v>
      </c>
      <c r="AN85">
        <f>VLOOKUP($B85,Categories!$A$2:$O$48,3,0)</f>
        <v>0</v>
      </c>
      <c r="AO85">
        <f>VLOOKUP($B85,Categories!$A$2:$O$48,4,0)</f>
        <v>0</v>
      </c>
      <c r="AP85">
        <f>VLOOKUP($B85,Categories!$A$2:$O$48,5,0)</f>
        <v>0</v>
      </c>
      <c r="AQ85">
        <f>VLOOKUP($B85,Categories!$A$2:$O$48,6,0)</f>
        <v>0</v>
      </c>
      <c r="AR85">
        <f>VLOOKUP($B85,Categories!$A$2:$O$48,7,0)</f>
        <v>1</v>
      </c>
      <c r="AS85">
        <f>VLOOKUP($B85,Categories!$A$2:$O$48,8,0)</f>
        <v>0</v>
      </c>
      <c r="AT85">
        <f>VLOOKUP($B85,Categories!$A$2:$O$48,9,0)</f>
        <v>0</v>
      </c>
      <c r="AU85">
        <f>VLOOKUP($B85,Categories!$A$2:$O$48,10,0)</f>
        <v>0</v>
      </c>
      <c r="AV85">
        <f>VLOOKUP($B85,Categories!$A$2:$O$48,11,0)</f>
        <v>0</v>
      </c>
      <c r="AW85">
        <f>VLOOKUP($B85,Categories!$A$2:$O$48,12,0)</f>
        <v>0</v>
      </c>
      <c r="AX85">
        <f>VLOOKUP($B85,Categories!$A$2:$O$48,13,0)</f>
        <v>0</v>
      </c>
      <c r="AY85">
        <f>VLOOKUP($B85,Categories!$A$2:$O$48,14,0)</f>
        <v>0</v>
      </c>
      <c r="AZ85">
        <f>VLOOKUP($B85,Categories!$A$2:$O$48,15,0)</f>
        <v>0</v>
      </c>
      <c r="BA85">
        <f>VLOOKUP($B85,Categories!$A$2:$Z$48,16,0)</f>
        <v>2.33</v>
      </c>
      <c r="BB85">
        <f t="shared" si="80"/>
        <v>0</v>
      </c>
    </row>
    <row r="86" spans="1:54" x14ac:dyDescent="0.25">
      <c r="A86" s="1">
        <v>44047</v>
      </c>
      <c r="B86" t="s">
        <v>138</v>
      </c>
      <c r="C86" t="s">
        <v>38</v>
      </c>
      <c r="F86">
        <v>4</v>
      </c>
      <c r="G86">
        <v>2</v>
      </c>
      <c r="H86">
        <v>1</v>
      </c>
      <c r="K86">
        <v>3</v>
      </c>
      <c r="L86" t="str">
        <f t="shared" si="54"/>
        <v>ELTO</v>
      </c>
      <c r="M86" t="str">
        <f t="shared" si="55"/>
        <v/>
      </c>
      <c r="N86" t="str">
        <f t="shared" si="56"/>
        <v/>
      </c>
      <c r="O86">
        <f t="shared" si="57"/>
        <v>0</v>
      </c>
      <c r="P86">
        <f t="shared" si="58"/>
        <v>0</v>
      </c>
      <c r="Q86">
        <f t="shared" si="59"/>
        <v>1</v>
      </c>
      <c r="R86" t="str">
        <f t="shared" si="60"/>
        <v/>
      </c>
      <c r="S86" t="str">
        <f t="shared" si="61"/>
        <v/>
      </c>
      <c r="T86">
        <f t="shared" si="62"/>
        <v>0</v>
      </c>
      <c r="U86" t="str">
        <f t="shared" si="63"/>
        <v/>
      </c>
      <c r="V86" t="str">
        <f t="shared" si="64"/>
        <v/>
      </c>
      <c r="W86">
        <f t="shared" si="65"/>
        <v>1</v>
      </c>
      <c r="X86">
        <f t="shared" si="66"/>
        <v>0</v>
      </c>
      <c r="Y86">
        <f t="shared" si="67"/>
        <v>0</v>
      </c>
      <c r="Z86" t="str">
        <f t="shared" si="68"/>
        <v/>
      </c>
      <c r="AA86" t="str">
        <f t="shared" si="69"/>
        <v/>
      </c>
      <c r="AB86">
        <f t="shared" si="70"/>
        <v>0</v>
      </c>
      <c r="AC86">
        <f t="shared" si="71"/>
        <v>0</v>
      </c>
      <c r="AD86">
        <f t="shared" si="72"/>
        <v>0</v>
      </c>
      <c r="AE86">
        <f t="shared" si="73"/>
        <v>1</v>
      </c>
      <c r="AF86">
        <f t="shared" si="74"/>
        <v>1</v>
      </c>
      <c r="AG86">
        <f t="shared" si="75"/>
        <v>1</v>
      </c>
      <c r="AH86">
        <f t="shared" si="76"/>
        <v>0</v>
      </c>
      <c r="AI86">
        <f t="shared" si="77"/>
        <v>0</v>
      </c>
      <c r="AJ86">
        <f t="shared" si="78"/>
        <v>1</v>
      </c>
      <c r="AK86">
        <f t="shared" si="79"/>
        <v>4</v>
      </c>
      <c r="AL86" t="s">
        <v>63</v>
      </c>
      <c r="AM86">
        <f>VLOOKUP($B86,Categories!$A$2:$O$48,2,0)</f>
        <v>1</v>
      </c>
      <c r="AN86">
        <f>VLOOKUP($B86,Categories!$A$2:$O$48,3,0)</f>
        <v>0</v>
      </c>
      <c r="AO86">
        <f>VLOOKUP($B86,Categories!$A$2:$O$48,4,0)</f>
        <v>0</v>
      </c>
      <c r="AP86">
        <f>VLOOKUP($B86,Categories!$A$2:$O$48,5,0)</f>
        <v>0</v>
      </c>
      <c r="AQ86">
        <f>VLOOKUP($B86,Categories!$A$2:$O$48,6,0)</f>
        <v>0</v>
      </c>
      <c r="AR86">
        <f>VLOOKUP($B86,Categories!$A$2:$O$48,7,0)</f>
        <v>1</v>
      </c>
      <c r="AS86">
        <f>VLOOKUP($B86,Categories!$A$2:$O$48,8,0)</f>
        <v>0</v>
      </c>
      <c r="AT86">
        <f>VLOOKUP($B86,Categories!$A$2:$O$48,9,0)</f>
        <v>0</v>
      </c>
      <c r="AU86">
        <f>VLOOKUP($B86,Categories!$A$2:$O$48,10,0)</f>
        <v>0</v>
      </c>
      <c r="AV86">
        <f>VLOOKUP($B86,Categories!$A$2:$O$48,11,0)</f>
        <v>0</v>
      </c>
      <c r="AW86">
        <f>VLOOKUP($B86,Categories!$A$2:$O$48,12,0)</f>
        <v>0</v>
      </c>
      <c r="AX86">
        <f>VLOOKUP($B86,Categories!$A$2:$O$48,13,0)</f>
        <v>0</v>
      </c>
      <c r="AY86">
        <f>VLOOKUP($B86,Categories!$A$2:$O$48,14,0)</f>
        <v>0</v>
      </c>
      <c r="AZ86">
        <f>VLOOKUP($B86,Categories!$A$2:$O$48,15,0)</f>
        <v>0</v>
      </c>
      <c r="BA86">
        <f>VLOOKUP($B86,Categories!$A$2:$Z$48,16,0)</f>
        <v>2.33</v>
      </c>
      <c r="BB86">
        <f t="shared" si="80"/>
        <v>0</v>
      </c>
    </row>
    <row r="87" spans="1:54" x14ac:dyDescent="0.25">
      <c r="A87" s="1">
        <v>44047</v>
      </c>
      <c r="B87" t="s">
        <v>138</v>
      </c>
      <c r="C87" t="s">
        <v>38</v>
      </c>
      <c r="F87">
        <v>2</v>
      </c>
      <c r="G87">
        <v>1</v>
      </c>
      <c r="H87">
        <v>3</v>
      </c>
      <c r="K87">
        <v>4</v>
      </c>
      <c r="L87" t="str">
        <f t="shared" si="54"/>
        <v>ELTO</v>
      </c>
      <c r="M87" t="str">
        <f t="shared" si="55"/>
        <v/>
      </c>
      <c r="N87" t="str">
        <f t="shared" si="56"/>
        <v/>
      </c>
      <c r="O87">
        <f t="shared" si="57"/>
        <v>0</v>
      </c>
      <c r="P87">
        <f t="shared" si="58"/>
        <v>1</v>
      </c>
      <c r="Q87">
        <f t="shared" si="59"/>
        <v>0</v>
      </c>
      <c r="R87" t="str">
        <f t="shared" si="60"/>
        <v/>
      </c>
      <c r="S87" t="str">
        <f t="shared" si="61"/>
        <v/>
      </c>
      <c r="T87">
        <f t="shared" si="62"/>
        <v>0</v>
      </c>
      <c r="U87" t="str">
        <f t="shared" si="63"/>
        <v/>
      </c>
      <c r="V87" t="str">
        <f t="shared" si="64"/>
        <v/>
      </c>
      <c r="W87">
        <f t="shared" si="65"/>
        <v>0</v>
      </c>
      <c r="X87">
        <f t="shared" si="66"/>
        <v>0</v>
      </c>
      <c r="Y87">
        <f t="shared" si="67"/>
        <v>0</v>
      </c>
      <c r="Z87" t="str">
        <f t="shared" si="68"/>
        <v/>
      </c>
      <c r="AA87" t="str">
        <f t="shared" si="69"/>
        <v/>
      </c>
      <c r="AB87">
        <f t="shared" si="70"/>
        <v>1</v>
      </c>
      <c r="AC87">
        <f t="shared" si="71"/>
        <v>0</v>
      </c>
      <c r="AD87">
        <f t="shared" si="72"/>
        <v>0</v>
      </c>
      <c r="AE87">
        <f t="shared" si="73"/>
        <v>1</v>
      </c>
      <c r="AF87">
        <f t="shared" si="74"/>
        <v>1</v>
      </c>
      <c r="AG87">
        <f t="shared" si="75"/>
        <v>1</v>
      </c>
      <c r="AH87">
        <f t="shared" si="76"/>
        <v>0</v>
      </c>
      <c r="AI87">
        <f t="shared" si="77"/>
        <v>0</v>
      </c>
      <c r="AJ87">
        <f t="shared" si="78"/>
        <v>1</v>
      </c>
      <c r="AK87">
        <f t="shared" si="79"/>
        <v>4</v>
      </c>
      <c r="AL87" t="s">
        <v>63</v>
      </c>
      <c r="AM87">
        <f>VLOOKUP($B87,Categories!$A$2:$O$48,2,0)</f>
        <v>1</v>
      </c>
      <c r="AN87">
        <f>VLOOKUP($B87,Categories!$A$2:$O$48,3,0)</f>
        <v>0</v>
      </c>
      <c r="AO87">
        <f>VLOOKUP($B87,Categories!$A$2:$O$48,4,0)</f>
        <v>0</v>
      </c>
      <c r="AP87">
        <f>VLOOKUP($B87,Categories!$A$2:$O$48,5,0)</f>
        <v>0</v>
      </c>
      <c r="AQ87">
        <f>VLOOKUP($B87,Categories!$A$2:$O$48,6,0)</f>
        <v>0</v>
      </c>
      <c r="AR87">
        <f>VLOOKUP($B87,Categories!$A$2:$O$48,7,0)</f>
        <v>1</v>
      </c>
      <c r="AS87">
        <f>VLOOKUP($B87,Categories!$A$2:$O$48,8,0)</f>
        <v>0</v>
      </c>
      <c r="AT87">
        <f>VLOOKUP($B87,Categories!$A$2:$O$48,9,0)</f>
        <v>0</v>
      </c>
      <c r="AU87">
        <f>VLOOKUP($B87,Categories!$A$2:$O$48,10,0)</f>
        <v>0</v>
      </c>
      <c r="AV87">
        <f>VLOOKUP($B87,Categories!$A$2:$O$48,11,0)</f>
        <v>0</v>
      </c>
      <c r="AW87">
        <f>VLOOKUP($B87,Categories!$A$2:$O$48,12,0)</f>
        <v>0</v>
      </c>
      <c r="AX87">
        <f>VLOOKUP($B87,Categories!$A$2:$O$48,13,0)</f>
        <v>0</v>
      </c>
      <c r="AY87">
        <f>VLOOKUP($B87,Categories!$A$2:$O$48,14,0)</f>
        <v>0</v>
      </c>
      <c r="AZ87">
        <f>VLOOKUP($B87,Categories!$A$2:$O$48,15,0)</f>
        <v>0</v>
      </c>
      <c r="BA87">
        <f>VLOOKUP($B87,Categories!$A$2:$Z$48,16,0)</f>
        <v>2.33</v>
      </c>
      <c r="BB87">
        <f t="shared" si="80"/>
        <v>0</v>
      </c>
    </row>
    <row r="88" spans="1:54" x14ac:dyDescent="0.25">
      <c r="A88" s="1">
        <v>44047</v>
      </c>
      <c r="B88" t="s">
        <v>47</v>
      </c>
      <c r="C88" t="s">
        <v>38</v>
      </c>
      <c r="F88">
        <v>2</v>
      </c>
      <c r="G88">
        <v>1</v>
      </c>
      <c r="H88">
        <v>3</v>
      </c>
      <c r="K88">
        <v>4</v>
      </c>
      <c r="L88" t="str">
        <f t="shared" si="54"/>
        <v>ELTO</v>
      </c>
      <c r="M88" t="str">
        <f t="shared" si="55"/>
        <v/>
      </c>
      <c r="N88" t="str">
        <f t="shared" si="56"/>
        <v/>
      </c>
      <c r="O88">
        <f t="shared" si="57"/>
        <v>0</v>
      </c>
      <c r="P88">
        <f t="shared" si="58"/>
        <v>1</v>
      </c>
      <c r="Q88">
        <f t="shared" si="59"/>
        <v>0</v>
      </c>
      <c r="R88" t="str">
        <f t="shared" si="60"/>
        <v/>
      </c>
      <c r="S88" t="str">
        <f t="shared" si="61"/>
        <v/>
      </c>
      <c r="T88">
        <f t="shared" si="62"/>
        <v>0</v>
      </c>
      <c r="U88" t="str">
        <f t="shared" si="63"/>
        <v/>
      </c>
      <c r="V88" t="str">
        <f t="shared" si="64"/>
        <v/>
      </c>
      <c r="W88">
        <f t="shared" si="65"/>
        <v>0</v>
      </c>
      <c r="X88">
        <f t="shared" si="66"/>
        <v>0</v>
      </c>
      <c r="Y88">
        <f t="shared" si="67"/>
        <v>0</v>
      </c>
      <c r="Z88" t="str">
        <f t="shared" si="68"/>
        <v/>
      </c>
      <c r="AA88" t="str">
        <f t="shared" si="69"/>
        <v/>
      </c>
      <c r="AB88">
        <f t="shared" si="70"/>
        <v>1</v>
      </c>
      <c r="AC88">
        <f t="shared" si="71"/>
        <v>0</v>
      </c>
      <c r="AD88">
        <f t="shared" si="72"/>
        <v>0</v>
      </c>
      <c r="AE88">
        <f t="shared" si="73"/>
        <v>1</v>
      </c>
      <c r="AF88">
        <f t="shared" si="74"/>
        <v>1</v>
      </c>
      <c r="AG88">
        <f t="shared" si="75"/>
        <v>1</v>
      </c>
      <c r="AH88">
        <f t="shared" si="76"/>
        <v>0</v>
      </c>
      <c r="AI88">
        <f t="shared" si="77"/>
        <v>0</v>
      </c>
      <c r="AJ88">
        <f t="shared" si="78"/>
        <v>1</v>
      </c>
      <c r="AK88">
        <f t="shared" si="79"/>
        <v>4</v>
      </c>
      <c r="AL88" t="s">
        <v>63</v>
      </c>
      <c r="AM88">
        <f>VLOOKUP($B88,Categories!$A$2:$O$48,2,0)</f>
        <v>0</v>
      </c>
      <c r="AN88">
        <f>VLOOKUP($B88,Categories!$A$2:$O$48,3,0)</f>
        <v>0</v>
      </c>
      <c r="AO88">
        <f>VLOOKUP($B88,Categories!$A$2:$O$48,4,0)</f>
        <v>0</v>
      </c>
      <c r="AP88">
        <f>VLOOKUP($B88,Categories!$A$2:$O$48,5,0)</f>
        <v>1</v>
      </c>
      <c r="AQ88">
        <f>VLOOKUP($B88,Categories!$A$2:$O$48,6,0)</f>
        <v>0</v>
      </c>
      <c r="AR88">
        <f>VLOOKUP($B88,Categories!$A$2:$O$48,7,0)</f>
        <v>0</v>
      </c>
      <c r="AS88">
        <f>VLOOKUP($B88,Categories!$A$2:$O$48,8,0)</f>
        <v>0</v>
      </c>
      <c r="AT88">
        <f>VLOOKUP($B88,Categories!$A$2:$O$48,9,0)</f>
        <v>0</v>
      </c>
      <c r="AU88">
        <f>VLOOKUP($B88,Categories!$A$2:$O$48,10,0)</f>
        <v>0</v>
      </c>
      <c r="AV88">
        <f>VLOOKUP($B88,Categories!$A$2:$O$48,11,0)</f>
        <v>0</v>
      </c>
      <c r="AW88">
        <f>VLOOKUP($B88,Categories!$A$2:$O$48,12,0)</f>
        <v>1</v>
      </c>
      <c r="AX88">
        <f>VLOOKUP($B88,Categories!$A$2:$O$48,13,0)</f>
        <v>0</v>
      </c>
      <c r="AY88">
        <f>VLOOKUP($B88,Categories!$A$2:$O$48,14,0)</f>
        <v>0</v>
      </c>
      <c r="AZ88">
        <f>VLOOKUP($B88,Categories!$A$2:$O$48,15,0)</f>
        <v>0</v>
      </c>
      <c r="BA88">
        <f>VLOOKUP($B88,Categories!$A$2:$Z$48,16,0)</f>
        <v>2.11</v>
      </c>
      <c r="BB88">
        <f t="shared" si="80"/>
        <v>0</v>
      </c>
    </row>
    <row r="89" spans="1:54" x14ac:dyDescent="0.25">
      <c r="A89" s="1">
        <v>44068</v>
      </c>
      <c r="B89" t="s">
        <v>142</v>
      </c>
      <c r="C89" t="s">
        <v>38</v>
      </c>
      <c r="F89">
        <v>2</v>
      </c>
      <c r="G89">
        <v>1</v>
      </c>
      <c r="K89">
        <v>3</v>
      </c>
      <c r="L89" t="str">
        <f t="shared" si="54"/>
        <v>ELO</v>
      </c>
      <c r="M89" t="str">
        <f t="shared" si="55"/>
        <v/>
      </c>
      <c r="N89" t="str">
        <f t="shared" si="56"/>
        <v/>
      </c>
      <c r="O89">
        <f t="shared" si="57"/>
        <v>0</v>
      </c>
      <c r="P89">
        <f t="shared" si="58"/>
        <v>1</v>
      </c>
      <c r="Q89" t="str">
        <f t="shared" si="59"/>
        <v/>
      </c>
      <c r="R89" t="str">
        <f t="shared" si="60"/>
        <v/>
      </c>
      <c r="S89" t="str">
        <f t="shared" si="61"/>
        <v/>
      </c>
      <c r="T89">
        <f t="shared" si="62"/>
        <v>0</v>
      </c>
      <c r="U89" t="str">
        <f t="shared" si="63"/>
        <v/>
      </c>
      <c r="V89" t="str">
        <f t="shared" si="64"/>
        <v/>
      </c>
      <c r="W89">
        <f t="shared" si="65"/>
        <v>0</v>
      </c>
      <c r="X89">
        <f t="shared" si="66"/>
        <v>0</v>
      </c>
      <c r="Y89" t="str">
        <f t="shared" si="67"/>
        <v/>
      </c>
      <c r="Z89" t="str">
        <f t="shared" si="68"/>
        <v/>
      </c>
      <c r="AA89" t="str">
        <f t="shared" si="69"/>
        <v/>
      </c>
      <c r="AB89">
        <f t="shared" si="70"/>
        <v>1</v>
      </c>
      <c r="AC89">
        <f t="shared" si="71"/>
        <v>0</v>
      </c>
      <c r="AD89">
        <f t="shared" si="72"/>
        <v>0</v>
      </c>
      <c r="AE89">
        <f t="shared" si="73"/>
        <v>1</v>
      </c>
      <c r="AF89">
        <f t="shared" si="74"/>
        <v>1</v>
      </c>
      <c r="AG89">
        <f t="shared" si="75"/>
        <v>0</v>
      </c>
      <c r="AH89">
        <f t="shared" si="76"/>
        <v>0</v>
      </c>
      <c r="AI89">
        <f t="shared" si="77"/>
        <v>0</v>
      </c>
      <c r="AJ89">
        <f t="shared" si="78"/>
        <v>1</v>
      </c>
      <c r="AK89">
        <f t="shared" si="79"/>
        <v>3</v>
      </c>
      <c r="AL89" t="s">
        <v>63</v>
      </c>
      <c r="AM89">
        <f>VLOOKUP($B89,Categories!$A$2:$O$48,2,0)</f>
        <v>0</v>
      </c>
      <c r="AN89">
        <f>VLOOKUP($B89,Categories!$A$2:$O$48,3,0)</f>
        <v>0</v>
      </c>
      <c r="AO89">
        <f>VLOOKUP($B89,Categories!$A$2:$O$48,4,0)</f>
        <v>0</v>
      </c>
      <c r="AP89">
        <f>VLOOKUP($B89,Categories!$A$2:$O$48,5,0)</f>
        <v>0</v>
      </c>
      <c r="AQ89">
        <f>VLOOKUP($B89,Categories!$A$2:$O$48,6,0)</f>
        <v>0</v>
      </c>
      <c r="AR89">
        <f>VLOOKUP($B89,Categories!$A$2:$O$48,7,0)</f>
        <v>0</v>
      </c>
      <c r="AS89">
        <f>VLOOKUP($B89,Categories!$A$2:$O$48,8,0)</f>
        <v>0</v>
      </c>
      <c r="AT89">
        <f>VLOOKUP($B89,Categories!$A$2:$O$48,9,0)</f>
        <v>0</v>
      </c>
      <c r="AU89">
        <f>VLOOKUP($B89,Categories!$A$2:$O$48,10,0)</f>
        <v>0</v>
      </c>
      <c r="AV89">
        <f>VLOOKUP($B89,Categories!$A$2:$O$48,11,0)</f>
        <v>0</v>
      </c>
      <c r="AW89">
        <f>VLOOKUP($B89,Categories!$A$2:$O$48,12,0)</f>
        <v>0</v>
      </c>
      <c r="AX89">
        <f>VLOOKUP($B89,Categories!$A$2:$O$48,13,0)</f>
        <v>0</v>
      </c>
      <c r="AY89">
        <f>VLOOKUP($B89,Categories!$A$2:$O$48,14,0)</f>
        <v>0</v>
      </c>
      <c r="AZ89">
        <f>VLOOKUP($B89,Categories!$A$2:$O$48,15,0)</f>
        <v>0</v>
      </c>
      <c r="BA89">
        <f>VLOOKUP($B89,Categories!$A$2:$Z$48,16,0)</f>
        <v>4.28</v>
      </c>
      <c r="BB89">
        <f t="shared" si="80"/>
        <v>1</v>
      </c>
    </row>
    <row r="90" spans="1:54" x14ac:dyDescent="0.25">
      <c r="A90" s="1">
        <v>44537</v>
      </c>
      <c r="B90" t="s">
        <v>218</v>
      </c>
      <c r="C90" t="s">
        <v>149</v>
      </c>
      <c r="F90">
        <v>1</v>
      </c>
      <c r="G90">
        <v>2</v>
      </c>
      <c r="H90">
        <v>3</v>
      </c>
      <c r="L90" t="str">
        <f t="shared" si="54"/>
        <v>ELT</v>
      </c>
      <c r="M90" t="str">
        <f t="shared" si="55"/>
        <v/>
      </c>
      <c r="N90" t="str">
        <f t="shared" si="56"/>
        <v/>
      </c>
      <c r="O90">
        <f t="shared" si="57"/>
        <v>1</v>
      </c>
      <c r="P90">
        <f t="shared" si="58"/>
        <v>0</v>
      </c>
      <c r="Q90">
        <f t="shared" si="59"/>
        <v>0</v>
      </c>
      <c r="R90" t="str">
        <f t="shared" si="60"/>
        <v/>
      </c>
      <c r="S90" t="str">
        <f t="shared" si="61"/>
        <v/>
      </c>
      <c r="T90" t="str">
        <f t="shared" si="62"/>
        <v/>
      </c>
      <c r="U90" t="str">
        <f t="shared" si="63"/>
        <v/>
      </c>
      <c r="V90" t="str">
        <f t="shared" si="64"/>
        <v/>
      </c>
      <c r="W90">
        <f t="shared" si="65"/>
        <v>0</v>
      </c>
      <c r="X90">
        <f t="shared" si="66"/>
        <v>0</v>
      </c>
      <c r="Y90">
        <f t="shared" si="67"/>
        <v>1</v>
      </c>
      <c r="Z90" t="str">
        <f t="shared" si="68"/>
        <v/>
      </c>
      <c r="AA90" t="str">
        <f t="shared" si="69"/>
        <v/>
      </c>
      <c r="AB90" t="str">
        <f t="shared" si="70"/>
        <v/>
      </c>
      <c r="AC90">
        <f t="shared" si="71"/>
        <v>0</v>
      </c>
      <c r="AD90">
        <f t="shared" si="72"/>
        <v>0</v>
      </c>
      <c r="AE90">
        <f t="shared" si="73"/>
        <v>1</v>
      </c>
      <c r="AF90">
        <f t="shared" si="74"/>
        <v>1</v>
      </c>
      <c r="AG90">
        <f t="shared" si="75"/>
        <v>1</v>
      </c>
      <c r="AH90">
        <f t="shared" si="76"/>
        <v>0</v>
      </c>
      <c r="AI90">
        <f t="shared" si="77"/>
        <v>0</v>
      </c>
      <c r="AJ90">
        <f t="shared" si="78"/>
        <v>0</v>
      </c>
      <c r="AK90">
        <f t="shared" si="79"/>
        <v>3</v>
      </c>
      <c r="AL90" t="s">
        <v>63</v>
      </c>
      <c r="AM90">
        <f>VLOOKUP($B90,Categories!$A$2:$O$48,2,0)</f>
        <v>0</v>
      </c>
      <c r="AN90">
        <f>VLOOKUP($B90,Categories!$A$2:$O$48,3,0)</f>
        <v>0</v>
      </c>
      <c r="AO90">
        <f>VLOOKUP($B90,Categories!$A$2:$O$48,4,0)</f>
        <v>0</v>
      </c>
      <c r="AP90">
        <f>VLOOKUP($B90,Categories!$A$2:$O$48,5,0)</f>
        <v>0</v>
      </c>
      <c r="AQ90">
        <f>VLOOKUP($B90,Categories!$A$2:$O$48,6,0)</f>
        <v>0</v>
      </c>
      <c r="AR90">
        <f>VLOOKUP($B90,Categories!$A$2:$O$48,7,0)</f>
        <v>0</v>
      </c>
      <c r="AS90">
        <f>VLOOKUP($B90,Categories!$A$2:$O$48,8,0)</f>
        <v>1</v>
      </c>
      <c r="AT90">
        <f>VLOOKUP($B90,Categories!$A$2:$O$48,9,0)</f>
        <v>0</v>
      </c>
      <c r="AU90">
        <f>VLOOKUP($B90,Categories!$A$2:$O$48,10,0)</f>
        <v>0</v>
      </c>
      <c r="AV90">
        <f>VLOOKUP($B90,Categories!$A$2:$O$48,11,0)</f>
        <v>0</v>
      </c>
      <c r="AW90">
        <f>VLOOKUP($B90,Categories!$A$2:$O$48,12,0)</f>
        <v>0</v>
      </c>
      <c r="AX90">
        <f>VLOOKUP($B90,Categories!$A$2:$O$48,13,0)</f>
        <v>0</v>
      </c>
      <c r="AY90">
        <f>VLOOKUP($B90,Categories!$A$2:$O$48,14,0)</f>
        <v>0</v>
      </c>
      <c r="AZ90">
        <f>VLOOKUP($B90,Categories!$A$2:$O$48,15,0)</f>
        <v>0</v>
      </c>
      <c r="BA90">
        <f>VLOOKUP($B90,Categories!$A$2:$Z$48,16,0)</f>
        <v>3.92</v>
      </c>
      <c r="BB90">
        <f t="shared" si="80"/>
        <v>1</v>
      </c>
    </row>
    <row r="91" spans="1:54" x14ac:dyDescent="0.25">
      <c r="A91" s="1">
        <v>44551</v>
      </c>
      <c r="B91" t="s">
        <v>218</v>
      </c>
      <c r="C91" t="s">
        <v>150</v>
      </c>
      <c r="F91">
        <v>1</v>
      </c>
      <c r="G91">
        <v>2</v>
      </c>
      <c r="H91">
        <v>3</v>
      </c>
      <c r="L91" t="str">
        <f t="shared" si="54"/>
        <v>ELT</v>
      </c>
      <c r="M91" t="str">
        <f t="shared" si="55"/>
        <v/>
      </c>
      <c r="N91" t="str">
        <f t="shared" si="56"/>
        <v/>
      </c>
      <c r="O91">
        <f t="shared" si="57"/>
        <v>1</v>
      </c>
      <c r="P91">
        <f t="shared" si="58"/>
        <v>0</v>
      </c>
      <c r="Q91">
        <f t="shared" si="59"/>
        <v>0</v>
      </c>
      <c r="R91" t="str">
        <f t="shared" si="60"/>
        <v/>
      </c>
      <c r="S91" t="str">
        <f t="shared" si="61"/>
        <v/>
      </c>
      <c r="T91" t="str">
        <f t="shared" si="62"/>
        <v/>
      </c>
      <c r="U91" t="str">
        <f t="shared" si="63"/>
        <v/>
      </c>
      <c r="V91" t="str">
        <f t="shared" si="64"/>
        <v/>
      </c>
      <c r="W91">
        <f t="shared" si="65"/>
        <v>0</v>
      </c>
      <c r="X91">
        <f t="shared" si="66"/>
        <v>0</v>
      </c>
      <c r="Y91">
        <f t="shared" si="67"/>
        <v>1</v>
      </c>
      <c r="Z91" t="str">
        <f t="shared" si="68"/>
        <v/>
      </c>
      <c r="AA91" t="str">
        <f t="shared" si="69"/>
        <v/>
      </c>
      <c r="AB91" t="str">
        <f t="shared" si="70"/>
        <v/>
      </c>
      <c r="AC91">
        <f t="shared" si="71"/>
        <v>0</v>
      </c>
      <c r="AD91">
        <f t="shared" si="72"/>
        <v>0</v>
      </c>
      <c r="AE91">
        <f t="shared" si="73"/>
        <v>1</v>
      </c>
      <c r="AF91">
        <f t="shared" si="74"/>
        <v>1</v>
      </c>
      <c r="AG91">
        <f t="shared" si="75"/>
        <v>1</v>
      </c>
      <c r="AH91">
        <f t="shared" si="76"/>
        <v>0</v>
      </c>
      <c r="AI91">
        <f t="shared" si="77"/>
        <v>0</v>
      </c>
      <c r="AJ91">
        <f t="shared" si="78"/>
        <v>0</v>
      </c>
      <c r="AK91">
        <f t="shared" si="79"/>
        <v>3</v>
      </c>
      <c r="AL91" t="s">
        <v>63</v>
      </c>
      <c r="AM91">
        <f>VLOOKUP($B91,Categories!$A$2:$O$48,2,0)</f>
        <v>0</v>
      </c>
      <c r="AN91">
        <f>VLOOKUP($B91,Categories!$A$2:$O$48,3,0)</f>
        <v>0</v>
      </c>
      <c r="AO91">
        <f>VLOOKUP($B91,Categories!$A$2:$O$48,4,0)</f>
        <v>0</v>
      </c>
      <c r="AP91">
        <f>VLOOKUP($B91,Categories!$A$2:$O$48,5,0)</f>
        <v>0</v>
      </c>
      <c r="AQ91">
        <f>VLOOKUP($B91,Categories!$A$2:$O$48,6,0)</f>
        <v>0</v>
      </c>
      <c r="AR91">
        <f>VLOOKUP($B91,Categories!$A$2:$O$48,7,0)</f>
        <v>0</v>
      </c>
      <c r="AS91">
        <f>VLOOKUP($B91,Categories!$A$2:$O$48,8,0)</f>
        <v>1</v>
      </c>
      <c r="AT91">
        <f>VLOOKUP($B91,Categories!$A$2:$O$48,9,0)</f>
        <v>0</v>
      </c>
      <c r="AU91">
        <f>VLOOKUP($B91,Categories!$A$2:$O$48,10,0)</f>
        <v>0</v>
      </c>
      <c r="AV91">
        <f>VLOOKUP($B91,Categories!$A$2:$O$48,11,0)</f>
        <v>0</v>
      </c>
      <c r="AW91">
        <f>VLOOKUP($B91,Categories!$A$2:$O$48,12,0)</f>
        <v>0</v>
      </c>
      <c r="AX91">
        <f>VLOOKUP($B91,Categories!$A$2:$O$48,13,0)</f>
        <v>0</v>
      </c>
      <c r="AY91">
        <f>VLOOKUP($B91,Categories!$A$2:$O$48,14,0)</f>
        <v>0</v>
      </c>
      <c r="AZ91">
        <f>VLOOKUP($B91,Categories!$A$2:$O$48,15,0)</f>
        <v>0</v>
      </c>
      <c r="BA91">
        <f>VLOOKUP($B91,Categories!$A$2:$Z$48,16,0)</f>
        <v>3.92</v>
      </c>
      <c r="BB91">
        <f t="shared" si="80"/>
        <v>1</v>
      </c>
    </row>
    <row r="92" spans="1:54" x14ac:dyDescent="0.25">
      <c r="A92" s="1">
        <v>44599</v>
      </c>
      <c r="B92" t="s">
        <v>151</v>
      </c>
      <c r="C92" t="s">
        <v>149</v>
      </c>
      <c r="D92">
        <v>3</v>
      </c>
      <c r="G92">
        <v>2</v>
      </c>
      <c r="H92">
        <v>1</v>
      </c>
      <c r="L92" t="str">
        <f t="shared" si="54"/>
        <v>JLT</v>
      </c>
      <c r="M92">
        <f t="shared" si="55"/>
        <v>0</v>
      </c>
      <c r="N92" t="str">
        <f t="shared" si="56"/>
        <v/>
      </c>
      <c r="O92" t="str">
        <f t="shared" si="57"/>
        <v/>
      </c>
      <c r="P92">
        <f t="shared" si="58"/>
        <v>0</v>
      </c>
      <c r="Q92">
        <f t="shared" si="59"/>
        <v>1</v>
      </c>
      <c r="R92" t="str">
        <f t="shared" si="60"/>
        <v/>
      </c>
      <c r="S92" t="str">
        <f t="shared" si="61"/>
        <v/>
      </c>
      <c r="T92" t="str">
        <f t="shared" si="62"/>
        <v/>
      </c>
      <c r="U92">
        <f t="shared" si="63"/>
        <v>1</v>
      </c>
      <c r="V92" t="str">
        <f t="shared" si="64"/>
        <v/>
      </c>
      <c r="W92" t="str">
        <f t="shared" si="65"/>
        <v/>
      </c>
      <c r="X92">
        <f t="shared" si="66"/>
        <v>0</v>
      </c>
      <c r="Y92">
        <f t="shared" si="67"/>
        <v>0</v>
      </c>
      <c r="Z92" t="str">
        <f t="shared" si="68"/>
        <v/>
      </c>
      <c r="AA92" t="str">
        <f t="shared" si="69"/>
        <v/>
      </c>
      <c r="AB92" t="str">
        <f t="shared" si="70"/>
        <v/>
      </c>
      <c r="AC92">
        <f t="shared" si="71"/>
        <v>1</v>
      </c>
      <c r="AD92">
        <f t="shared" si="72"/>
        <v>0</v>
      </c>
      <c r="AE92">
        <f t="shared" si="73"/>
        <v>0</v>
      </c>
      <c r="AF92">
        <f t="shared" si="74"/>
        <v>1</v>
      </c>
      <c r="AG92">
        <f t="shared" si="75"/>
        <v>1</v>
      </c>
      <c r="AH92">
        <f t="shared" si="76"/>
        <v>0</v>
      </c>
      <c r="AI92">
        <f t="shared" si="77"/>
        <v>0</v>
      </c>
      <c r="AJ92">
        <f t="shared" si="78"/>
        <v>0</v>
      </c>
      <c r="AK92">
        <f t="shared" si="79"/>
        <v>3</v>
      </c>
      <c r="AL92" t="s">
        <v>63</v>
      </c>
      <c r="AM92">
        <f>VLOOKUP($B92,Categories!$A$2:$O$48,2,0)</f>
        <v>1</v>
      </c>
      <c r="AN92">
        <f>VLOOKUP($B92,Categories!$A$2:$O$48,3,0)</f>
        <v>0</v>
      </c>
      <c r="AO92">
        <f>VLOOKUP($B92,Categories!$A$2:$O$48,4,0)</f>
        <v>1</v>
      </c>
      <c r="AP92">
        <f>VLOOKUP($B92,Categories!$A$2:$O$48,5,0)</f>
        <v>0</v>
      </c>
      <c r="AQ92">
        <f>VLOOKUP($B92,Categories!$A$2:$O$48,6,0)</f>
        <v>0</v>
      </c>
      <c r="AR92">
        <f>VLOOKUP($B92,Categories!$A$2:$O$48,7,0)</f>
        <v>0</v>
      </c>
      <c r="AS92">
        <f>VLOOKUP($B92,Categories!$A$2:$O$48,8,0)</f>
        <v>1</v>
      </c>
      <c r="AT92">
        <f>VLOOKUP($B92,Categories!$A$2:$O$48,9,0)</f>
        <v>0</v>
      </c>
      <c r="AU92">
        <f>VLOOKUP($B92,Categories!$A$2:$O$48,10,0)</f>
        <v>0</v>
      </c>
      <c r="AV92">
        <f>VLOOKUP($B92,Categories!$A$2:$O$48,11,0)</f>
        <v>0</v>
      </c>
      <c r="AW92">
        <f>VLOOKUP($B92,Categories!$A$2:$O$48,12,0)</f>
        <v>0</v>
      </c>
      <c r="AX92">
        <f>VLOOKUP($B92,Categories!$A$2:$O$48,13,0)</f>
        <v>0</v>
      </c>
      <c r="AY92">
        <f>VLOOKUP($B92,Categories!$A$2:$O$48,14,0)</f>
        <v>0</v>
      </c>
      <c r="AZ92">
        <f>VLOOKUP($B92,Categories!$A$2:$O$48,15,0)</f>
        <v>0</v>
      </c>
      <c r="BA92">
        <f>VLOOKUP($B92,Categories!$A$2:$Z$48,16,0)</f>
        <v>4.37</v>
      </c>
      <c r="BB92">
        <f t="shared" si="80"/>
        <v>1</v>
      </c>
    </row>
    <row r="93" spans="1:54" x14ac:dyDescent="0.25">
      <c r="A93" s="1">
        <v>44631</v>
      </c>
      <c r="B93" t="s">
        <v>151</v>
      </c>
      <c r="C93" t="s">
        <v>5</v>
      </c>
      <c r="F93">
        <v>2</v>
      </c>
      <c r="G93">
        <v>1</v>
      </c>
      <c r="H93">
        <v>3</v>
      </c>
      <c r="L93" t="str">
        <f t="shared" si="54"/>
        <v>ELT</v>
      </c>
      <c r="M93" t="str">
        <f t="shared" si="55"/>
        <v/>
      </c>
      <c r="N93" t="str">
        <f t="shared" si="56"/>
        <v/>
      </c>
      <c r="O93">
        <f t="shared" si="57"/>
        <v>0</v>
      </c>
      <c r="P93">
        <f t="shared" si="58"/>
        <v>1</v>
      </c>
      <c r="Q93">
        <f t="shared" si="59"/>
        <v>0</v>
      </c>
      <c r="R93" t="str">
        <f t="shared" si="60"/>
        <v/>
      </c>
      <c r="S93" t="str">
        <f t="shared" si="61"/>
        <v/>
      </c>
      <c r="T93" t="str">
        <f t="shared" si="62"/>
        <v/>
      </c>
      <c r="U93" t="str">
        <f t="shared" si="63"/>
        <v/>
      </c>
      <c r="V93" t="str">
        <f t="shared" si="64"/>
        <v/>
      </c>
      <c r="W93">
        <f t="shared" si="65"/>
        <v>0</v>
      </c>
      <c r="X93">
        <f t="shared" si="66"/>
        <v>0</v>
      </c>
      <c r="Y93">
        <f t="shared" si="67"/>
        <v>1</v>
      </c>
      <c r="Z93" t="str">
        <f t="shared" si="68"/>
        <v/>
      </c>
      <c r="AA93" t="str">
        <f t="shared" si="69"/>
        <v/>
      </c>
      <c r="AB93" t="str">
        <f t="shared" si="70"/>
        <v/>
      </c>
      <c r="AC93">
        <f t="shared" si="71"/>
        <v>0</v>
      </c>
      <c r="AD93">
        <f t="shared" si="72"/>
        <v>0</v>
      </c>
      <c r="AE93">
        <f t="shared" si="73"/>
        <v>1</v>
      </c>
      <c r="AF93">
        <f t="shared" si="74"/>
        <v>1</v>
      </c>
      <c r="AG93">
        <f t="shared" si="75"/>
        <v>1</v>
      </c>
      <c r="AH93">
        <f t="shared" si="76"/>
        <v>0</v>
      </c>
      <c r="AI93">
        <f t="shared" si="77"/>
        <v>0</v>
      </c>
      <c r="AJ93">
        <f t="shared" si="78"/>
        <v>0</v>
      </c>
      <c r="AK93">
        <f t="shared" si="79"/>
        <v>3</v>
      </c>
      <c r="AL93" t="s">
        <v>63</v>
      </c>
      <c r="AM93">
        <f>VLOOKUP($B93,Categories!$A$2:$O$48,2,0)</f>
        <v>1</v>
      </c>
      <c r="AN93">
        <f>VLOOKUP($B93,Categories!$A$2:$O$48,3,0)</f>
        <v>0</v>
      </c>
      <c r="AO93">
        <f>VLOOKUP($B93,Categories!$A$2:$O$48,4,0)</f>
        <v>1</v>
      </c>
      <c r="AP93">
        <f>VLOOKUP($B93,Categories!$A$2:$O$48,5,0)</f>
        <v>0</v>
      </c>
      <c r="AQ93">
        <f>VLOOKUP($B93,Categories!$A$2:$O$48,6,0)</f>
        <v>0</v>
      </c>
      <c r="AR93">
        <f>VLOOKUP($B93,Categories!$A$2:$O$48,7,0)</f>
        <v>0</v>
      </c>
      <c r="AS93">
        <f>VLOOKUP($B93,Categories!$A$2:$O$48,8,0)</f>
        <v>1</v>
      </c>
      <c r="AT93">
        <f>VLOOKUP($B93,Categories!$A$2:$O$48,9,0)</f>
        <v>0</v>
      </c>
      <c r="AU93">
        <f>VLOOKUP($B93,Categories!$A$2:$O$48,10,0)</f>
        <v>0</v>
      </c>
      <c r="AV93">
        <f>VLOOKUP($B93,Categories!$A$2:$O$48,11,0)</f>
        <v>0</v>
      </c>
      <c r="AW93">
        <f>VLOOKUP($B93,Categories!$A$2:$O$48,12,0)</f>
        <v>0</v>
      </c>
      <c r="AX93">
        <f>VLOOKUP($B93,Categories!$A$2:$O$48,13,0)</f>
        <v>0</v>
      </c>
      <c r="AY93">
        <f>VLOOKUP($B93,Categories!$A$2:$O$48,14,0)</f>
        <v>0</v>
      </c>
      <c r="AZ93">
        <f>VLOOKUP($B93,Categories!$A$2:$O$48,15,0)</f>
        <v>0</v>
      </c>
      <c r="BA93">
        <f>VLOOKUP($B93,Categories!$A$2:$Z$48,16,0)</f>
        <v>4.37</v>
      </c>
      <c r="BB93">
        <f t="shared" si="80"/>
        <v>1</v>
      </c>
    </row>
    <row r="94" spans="1:54" x14ac:dyDescent="0.25">
      <c r="A94" s="1">
        <v>44631</v>
      </c>
      <c r="B94" t="s">
        <v>152</v>
      </c>
      <c r="C94" t="s">
        <v>5</v>
      </c>
      <c r="F94">
        <v>3</v>
      </c>
      <c r="G94">
        <v>2</v>
      </c>
      <c r="H94">
        <v>1</v>
      </c>
      <c r="L94" t="str">
        <f t="shared" si="54"/>
        <v>ELT</v>
      </c>
      <c r="M94" t="str">
        <f t="shared" si="55"/>
        <v/>
      </c>
      <c r="N94" t="str">
        <f t="shared" si="56"/>
        <v/>
      </c>
      <c r="O94">
        <f t="shared" si="57"/>
        <v>0</v>
      </c>
      <c r="P94">
        <f t="shared" si="58"/>
        <v>0</v>
      </c>
      <c r="Q94">
        <f t="shared" si="59"/>
        <v>1</v>
      </c>
      <c r="R94" t="str">
        <f t="shared" si="60"/>
        <v/>
      </c>
      <c r="S94" t="str">
        <f t="shared" si="61"/>
        <v/>
      </c>
      <c r="T94" t="str">
        <f t="shared" si="62"/>
        <v/>
      </c>
      <c r="U94" t="str">
        <f t="shared" si="63"/>
        <v/>
      </c>
      <c r="V94" t="str">
        <f t="shared" si="64"/>
        <v/>
      </c>
      <c r="W94">
        <f t="shared" si="65"/>
        <v>1</v>
      </c>
      <c r="X94">
        <f t="shared" si="66"/>
        <v>0</v>
      </c>
      <c r="Y94">
        <f t="shared" si="67"/>
        <v>0</v>
      </c>
      <c r="Z94" t="str">
        <f t="shared" si="68"/>
        <v/>
      </c>
      <c r="AA94" t="str">
        <f t="shared" si="69"/>
        <v/>
      </c>
      <c r="AB94" t="str">
        <f t="shared" si="70"/>
        <v/>
      </c>
      <c r="AC94">
        <f t="shared" si="71"/>
        <v>0</v>
      </c>
      <c r="AD94">
        <f t="shared" si="72"/>
        <v>0</v>
      </c>
      <c r="AE94">
        <f t="shared" si="73"/>
        <v>1</v>
      </c>
      <c r="AF94">
        <f t="shared" si="74"/>
        <v>1</v>
      </c>
      <c r="AG94">
        <f t="shared" si="75"/>
        <v>1</v>
      </c>
      <c r="AH94">
        <f t="shared" si="76"/>
        <v>0</v>
      </c>
      <c r="AI94">
        <f t="shared" si="77"/>
        <v>0</v>
      </c>
      <c r="AJ94">
        <f t="shared" si="78"/>
        <v>0</v>
      </c>
      <c r="AK94">
        <f t="shared" si="79"/>
        <v>3</v>
      </c>
      <c r="AL94" t="s">
        <v>63</v>
      </c>
      <c r="AM94">
        <f>VLOOKUP($B94,Categories!$A$2:$O$48,2,0)</f>
        <v>0</v>
      </c>
      <c r="AN94">
        <f>VLOOKUP($B94,Categories!$A$2:$O$48,3,0)</f>
        <v>0</v>
      </c>
      <c r="AO94">
        <f>VLOOKUP($B94,Categories!$A$2:$O$48,4,0)</f>
        <v>1</v>
      </c>
      <c r="AP94">
        <f>VLOOKUP($B94,Categories!$A$2:$O$48,5,0)</f>
        <v>0</v>
      </c>
      <c r="AQ94">
        <f>VLOOKUP($B94,Categories!$A$2:$O$48,6,0)</f>
        <v>0</v>
      </c>
      <c r="AR94">
        <f>VLOOKUP($B94,Categories!$A$2:$O$48,7,0)</f>
        <v>0</v>
      </c>
      <c r="AS94">
        <f>VLOOKUP($B94,Categories!$A$2:$O$48,8,0)</f>
        <v>0</v>
      </c>
      <c r="AT94">
        <f>VLOOKUP($B94,Categories!$A$2:$O$48,9,0)</f>
        <v>0</v>
      </c>
      <c r="AU94">
        <f>VLOOKUP($B94,Categories!$A$2:$O$48,10,0)</f>
        <v>0</v>
      </c>
      <c r="AV94">
        <f>VLOOKUP($B94,Categories!$A$2:$O$48,11,0)</f>
        <v>0</v>
      </c>
      <c r="AW94">
        <f>VLOOKUP($B94,Categories!$A$2:$O$48,12,0)</f>
        <v>1</v>
      </c>
      <c r="AX94">
        <f>VLOOKUP($B94,Categories!$A$2:$O$48,13,0)</f>
        <v>0</v>
      </c>
      <c r="AY94">
        <f>VLOOKUP($B94,Categories!$A$2:$O$48,14,0)</f>
        <v>0</v>
      </c>
      <c r="AZ94">
        <f>VLOOKUP($B94,Categories!$A$2:$O$48,15,0)</f>
        <v>0</v>
      </c>
      <c r="BA94">
        <f>VLOOKUP($B94,Categories!$A$2:$Z$48,16,0)</f>
        <v>2.08</v>
      </c>
      <c r="BB94">
        <f t="shared" si="80"/>
        <v>0</v>
      </c>
    </row>
    <row r="95" spans="1:54" x14ac:dyDescent="0.25">
      <c r="A95" s="1">
        <v>44697</v>
      </c>
      <c r="B95" t="s">
        <v>153</v>
      </c>
      <c r="C95" t="s">
        <v>5</v>
      </c>
      <c r="F95">
        <v>2</v>
      </c>
      <c r="H95">
        <v>3</v>
      </c>
      <c r="I95">
        <v>1</v>
      </c>
      <c r="L95" t="str">
        <f t="shared" si="54"/>
        <v>ETS</v>
      </c>
      <c r="M95" t="str">
        <f t="shared" si="55"/>
        <v/>
      </c>
      <c r="N95" t="str">
        <f t="shared" si="56"/>
        <v/>
      </c>
      <c r="O95">
        <f t="shared" si="57"/>
        <v>0</v>
      </c>
      <c r="P95" t="str">
        <f t="shared" si="58"/>
        <v/>
      </c>
      <c r="Q95">
        <f t="shared" si="59"/>
        <v>0</v>
      </c>
      <c r="R95">
        <f t="shared" si="60"/>
        <v>1</v>
      </c>
      <c r="S95" t="str">
        <f t="shared" si="61"/>
        <v/>
      </c>
      <c r="T95" t="str">
        <f t="shared" si="62"/>
        <v/>
      </c>
      <c r="U95" t="str">
        <f t="shared" si="63"/>
        <v/>
      </c>
      <c r="V95" t="str">
        <f t="shared" si="64"/>
        <v/>
      </c>
      <c r="W95">
        <f t="shared" si="65"/>
        <v>0</v>
      </c>
      <c r="X95" t="str">
        <f t="shared" si="66"/>
        <v/>
      </c>
      <c r="Y95">
        <f t="shared" si="67"/>
        <v>1</v>
      </c>
      <c r="Z95">
        <f t="shared" si="68"/>
        <v>0</v>
      </c>
      <c r="AA95" t="str">
        <f t="shared" si="69"/>
        <v/>
      </c>
      <c r="AB95" t="str">
        <f t="shared" si="70"/>
        <v/>
      </c>
      <c r="AC95">
        <f t="shared" si="71"/>
        <v>0</v>
      </c>
      <c r="AD95">
        <f t="shared" si="72"/>
        <v>0</v>
      </c>
      <c r="AE95">
        <f t="shared" si="73"/>
        <v>1</v>
      </c>
      <c r="AF95">
        <f t="shared" si="74"/>
        <v>0</v>
      </c>
      <c r="AG95">
        <f t="shared" si="75"/>
        <v>1</v>
      </c>
      <c r="AH95">
        <f t="shared" si="76"/>
        <v>1</v>
      </c>
      <c r="AI95">
        <f t="shared" si="77"/>
        <v>0</v>
      </c>
      <c r="AJ95">
        <f t="shared" si="78"/>
        <v>0</v>
      </c>
      <c r="AK95">
        <f t="shared" si="79"/>
        <v>3</v>
      </c>
      <c r="AL95" t="s">
        <v>63</v>
      </c>
      <c r="AM95">
        <f>VLOOKUP($B95,Categories!$A$2:$O$48,2,0)</f>
        <v>1</v>
      </c>
      <c r="AN95">
        <f>VLOOKUP($B95,Categories!$A$2:$O$48,3,0)</f>
        <v>0</v>
      </c>
      <c r="AO95">
        <f>VLOOKUP($B95,Categories!$A$2:$O$48,4,0)</f>
        <v>0</v>
      </c>
      <c r="AP95">
        <f>VLOOKUP($B95,Categories!$A$2:$O$48,5,0)</f>
        <v>0</v>
      </c>
      <c r="AQ95">
        <f>VLOOKUP($B95,Categories!$A$2:$O$48,6,0)</f>
        <v>0</v>
      </c>
      <c r="AR95">
        <f>VLOOKUP($B95,Categories!$A$2:$O$48,7,0)</f>
        <v>0</v>
      </c>
      <c r="AS95">
        <f>VLOOKUP($B95,Categories!$A$2:$O$48,8,0)</f>
        <v>0</v>
      </c>
      <c r="AT95">
        <f>VLOOKUP($B95,Categories!$A$2:$O$48,9,0)</f>
        <v>1</v>
      </c>
      <c r="AU95">
        <f>VLOOKUP($B95,Categories!$A$2:$O$48,10,0)</f>
        <v>0</v>
      </c>
      <c r="AV95">
        <f>VLOOKUP($B95,Categories!$A$2:$O$48,11,0)</f>
        <v>0</v>
      </c>
      <c r="AW95">
        <f>VLOOKUP($B95,Categories!$A$2:$O$48,12,0)</f>
        <v>0</v>
      </c>
      <c r="AX95">
        <f>VLOOKUP($B95,Categories!$A$2:$O$48,13,0)</f>
        <v>0</v>
      </c>
      <c r="AY95">
        <f>VLOOKUP($B95,Categories!$A$2:$O$48,14,0)</f>
        <v>0</v>
      </c>
      <c r="AZ95">
        <f>VLOOKUP($B95,Categories!$A$2:$O$48,15,0)</f>
        <v>0</v>
      </c>
      <c r="BA95">
        <f>VLOOKUP($B95,Categories!$A$2:$Z$48,16,0)</f>
        <v>1.95</v>
      </c>
      <c r="BB95">
        <f t="shared" si="80"/>
        <v>1</v>
      </c>
    </row>
    <row r="96" spans="1:54" x14ac:dyDescent="0.25">
      <c r="A96" s="1">
        <v>44721</v>
      </c>
      <c r="B96" t="s">
        <v>156</v>
      </c>
      <c r="C96" t="s">
        <v>5</v>
      </c>
      <c r="F96">
        <v>1</v>
      </c>
      <c r="H96">
        <v>2</v>
      </c>
      <c r="L96" t="str">
        <f t="shared" si="54"/>
        <v>ET</v>
      </c>
      <c r="M96" t="str">
        <f t="shared" si="55"/>
        <v/>
      </c>
      <c r="N96" t="str">
        <f t="shared" si="56"/>
        <v/>
      </c>
      <c r="O96">
        <f t="shared" si="57"/>
        <v>1</v>
      </c>
      <c r="P96" t="str">
        <f t="shared" si="58"/>
        <v/>
      </c>
      <c r="Q96">
        <f t="shared" si="59"/>
        <v>0</v>
      </c>
      <c r="R96" t="str">
        <f t="shared" si="60"/>
        <v/>
      </c>
      <c r="S96" t="str">
        <f t="shared" si="61"/>
        <v/>
      </c>
      <c r="T96" t="str">
        <f t="shared" si="62"/>
        <v/>
      </c>
      <c r="U96" t="str">
        <f t="shared" si="63"/>
        <v/>
      </c>
      <c r="V96" t="str">
        <f t="shared" si="64"/>
        <v/>
      </c>
      <c r="W96">
        <f t="shared" si="65"/>
        <v>0</v>
      </c>
      <c r="X96" t="str">
        <f t="shared" si="66"/>
        <v/>
      </c>
      <c r="Y96">
        <f t="shared" si="67"/>
        <v>1</v>
      </c>
      <c r="Z96" t="str">
        <f t="shared" si="68"/>
        <v/>
      </c>
      <c r="AA96" t="str">
        <f t="shared" si="69"/>
        <v/>
      </c>
      <c r="AB96" t="str">
        <f t="shared" si="70"/>
        <v/>
      </c>
      <c r="AC96">
        <f t="shared" si="71"/>
        <v>0</v>
      </c>
      <c r="AD96">
        <f t="shared" si="72"/>
        <v>0</v>
      </c>
      <c r="AE96">
        <f t="shared" si="73"/>
        <v>1</v>
      </c>
      <c r="AF96">
        <f t="shared" si="74"/>
        <v>0</v>
      </c>
      <c r="AG96">
        <f t="shared" si="75"/>
        <v>1</v>
      </c>
      <c r="AH96">
        <f t="shared" si="76"/>
        <v>0</v>
      </c>
      <c r="AI96">
        <f t="shared" si="77"/>
        <v>0</v>
      </c>
      <c r="AJ96">
        <f t="shared" si="78"/>
        <v>0</v>
      </c>
      <c r="AK96">
        <f t="shared" si="79"/>
        <v>2</v>
      </c>
      <c r="AL96" t="s">
        <v>63</v>
      </c>
      <c r="AM96">
        <f>VLOOKUP($B96,Categories!$A$2:$O$48,2,0)</f>
        <v>1</v>
      </c>
      <c r="AN96">
        <f>VLOOKUP($B96,Categories!$A$2:$O$48,3,0)</f>
        <v>1</v>
      </c>
      <c r="AO96">
        <f>VLOOKUP($B96,Categories!$A$2:$O$48,4,0)</f>
        <v>0</v>
      </c>
      <c r="AP96">
        <f>VLOOKUP($B96,Categories!$A$2:$O$48,5,0)</f>
        <v>0</v>
      </c>
      <c r="AQ96">
        <f>VLOOKUP($B96,Categories!$A$2:$O$48,6,0)</f>
        <v>0</v>
      </c>
      <c r="AR96">
        <f>VLOOKUP($B96,Categories!$A$2:$O$48,7,0)</f>
        <v>0</v>
      </c>
      <c r="AS96">
        <f>VLOOKUP($B96,Categories!$A$2:$O$48,8,0)</f>
        <v>0</v>
      </c>
      <c r="AT96">
        <f>VLOOKUP($B96,Categories!$A$2:$O$48,9,0)</f>
        <v>0</v>
      </c>
      <c r="AU96">
        <f>VLOOKUP($B96,Categories!$A$2:$O$48,10,0)</f>
        <v>0</v>
      </c>
      <c r="AV96">
        <f>VLOOKUP($B96,Categories!$A$2:$O$48,11,0)</f>
        <v>0</v>
      </c>
      <c r="AW96">
        <f>VLOOKUP($B96,Categories!$A$2:$O$48,12,0)</f>
        <v>0</v>
      </c>
      <c r="AX96">
        <f>VLOOKUP($B96,Categories!$A$2:$O$48,13,0)</f>
        <v>0</v>
      </c>
      <c r="AY96">
        <f>VLOOKUP($B96,Categories!$A$2:$O$48,14,0)</f>
        <v>1</v>
      </c>
      <c r="AZ96">
        <f>VLOOKUP($B96,Categories!$A$2:$O$48,15,0)</f>
        <v>0</v>
      </c>
      <c r="BA96">
        <f>VLOOKUP($B96,Categories!$A$2:$Z$48,16,0)</f>
        <v>3.71</v>
      </c>
      <c r="BB96">
        <f t="shared" si="80"/>
        <v>1</v>
      </c>
    </row>
    <row r="97" spans="1:54" x14ac:dyDescent="0.25">
      <c r="A97" s="1">
        <v>44750</v>
      </c>
      <c r="B97" t="s">
        <v>156</v>
      </c>
      <c r="C97" t="s">
        <v>5</v>
      </c>
      <c r="F97">
        <v>2</v>
      </c>
      <c r="H97">
        <v>1</v>
      </c>
      <c r="L97" t="str">
        <f t="shared" si="54"/>
        <v>ET</v>
      </c>
      <c r="M97" t="str">
        <f t="shared" si="55"/>
        <v/>
      </c>
      <c r="N97" t="str">
        <f t="shared" si="56"/>
        <v/>
      </c>
      <c r="O97">
        <f t="shared" si="57"/>
        <v>0</v>
      </c>
      <c r="P97" t="str">
        <f t="shared" si="58"/>
        <v/>
      </c>
      <c r="Q97">
        <f t="shared" si="59"/>
        <v>1</v>
      </c>
      <c r="R97" t="str">
        <f t="shared" si="60"/>
        <v/>
      </c>
      <c r="S97" t="str">
        <f t="shared" si="61"/>
        <v/>
      </c>
      <c r="T97" t="str">
        <f t="shared" si="62"/>
        <v/>
      </c>
      <c r="U97" t="str">
        <f t="shared" si="63"/>
        <v/>
      </c>
      <c r="V97" t="str">
        <f t="shared" si="64"/>
        <v/>
      </c>
      <c r="W97">
        <f t="shared" si="65"/>
        <v>1</v>
      </c>
      <c r="X97" t="str">
        <f t="shared" si="66"/>
        <v/>
      </c>
      <c r="Y97">
        <f t="shared" si="67"/>
        <v>0</v>
      </c>
      <c r="Z97" t="str">
        <f t="shared" si="68"/>
        <v/>
      </c>
      <c r="AA97" t="str">
        <f t="shared" si="69"/>
        <v/>
      </c>
      <c r="AB97" t="str">
        <f t="shared" si="70"/>
        <v/>
      </c>
      <c r="AC97">
        <f t="shared" si="71"/>
        <v>0</v>
      </c>
      <c r="AD97">
        <f t="shared" si="72"/>
        <v>0</v>
      </c>
      <c r="AE97">
        <f t="shared" si="73"/>
        <v>1</v>
      </c>
      <c r="AF97">
        <f t="shared" si="74"/>
        <v>0</v>
      </c>
      <c r="AG97">
        <f t="shared" si="75"/>
        <v>1</v>
      </c>
      <c r="AH97">
        <f t="shared" si="76"/>
        <v>0</v>
      </c>
      <c r="AI97">
        <f t="shared" si="77"/>
        <v>0</v>
      </c>
      <c r="AJ97">
        <f t="shared" si="78"/>
        <v>0</v>
      </c>
      <c r="AK97">
        <f t="shared" si="79"/>
        <v>2</v>
      </c>
      <c r="AL97" t="s">
        <v>63</v>
      </c>
      <c r="AM97">
        <f>VLOOKUP($B97,Categories!$A$2:$O$48,2,0)</f>
        <v>1</v>
      </c>
      <c r="AN97">
        <f>VLOOKUP($B97,Categories!$A$2:$O$48,3,0)</f>
        <v>1</v>
      </c>
      <c r="AO97">
        <f>VLOOKUP($B97,Categories!$A$2:$O$48,4,0)</f>
        <v>0</v>
      </c>
      <c r="AP97">
        <f>VLOOKUP($B97,Categories!$A$2:$O$48,5,0)</f>
        <v>0</v>
      </c>
      <c r="AQ97">
        <f>VLOOKUP($B97,Categories!$A$2:$O$48,6,0)</f>
        <v>0</v>
      </c>
      <c r="AR97">
        <f>VLOOKUP($B97,Categories!$A$2:$O$48,7,0)</f>
        <v>0</v>
      </c>
      <c r="AS97">
        <f>VLOOKUP($B97,Categories!$A$2:$O$48,8,0)</f>
        <v>0</v>
      </c>
      <c r="AT97">
        <f>VLOOKUP($B97,Categories!$A$2:$O$48,9,0)</f>
        <v>0</v>
      </c>
      <c r="AU97">
        <f>VLOOKUP($B97,Categories!$A$2:$O$48,10,0)</f>
        <v>0</v>
      </c>
      <c r="AV97">
        <f>VLOOKUP($B97,Categories!$A$2:$O$48,11,0)</f>
        <v>0</v>
      </c>
      <c r="AW97">
        <f>VLOOKUP($B97,Categories!$A$2:$O$48,12,0)</f>
        <v>0</v>
      </c>
      <c r="AX97">
        <f>VLOOKUP($B97,Categories!$A$2:$O$48,13,0)</f>
        <v>0</v>
      </c>
      <c r="AY97">
        <f>VLOOKUP($B97,Categories!$A$2:$O$48,14,0)</f>
        <v>1</v>
      </c>
      <c r="AZ97">
        <f>VLOOKUP($B97,Categories!$A$2:$O$48,15,0)</f>
        <v>0</v>
      </c>
      <c r="BA97">
        <f>VLOOKUP($B97,Categories!$A$2:$Z$48,16,0)</f>
        <v>3.71</v>
      </c>
      <c r="BB97">
        <f t="shared" si="80"/>
        <v>1</v>
      </c>
    </row>
    <row r="98" spans="1:54" x14ac:dyDescent="0.25">
      <c r="A98" s="1">
        <v>44750</v>
      </c>
      <c r="B98" t="s">
        <v>156</v>
      </c>
      <c r="C98" t="s">
        <v>5</v>
      </c>
      <c r="F98">
        <v>1</v>
      </c>
      <c r="H98">
        <v>2</v>
      </c>
      <c r="L98" t="str">
        <f t="shared" ref="L98:L129" si="81">IF(D98&lt;&gt;"","J","")&amp;IF(E98&lt;&gt;"","H","")&amp;IF(F98&lt;&gt;"","E","")&amp;IF(G98&lt;&gt;"","L","")&amp;IF(H98&lt;&gt;"","T","")&amp;IF(I98&lt;&gt;"","S","")&amp;IF(K98&lt;&gt;"","O","")&amp;IF(J98&lt;&gt;"","M","")</f>
        <v>ET</v>
      </c>
      <c r="M98" t="str">
        <f t="shared" ref="M98:M129" si="82">IF(D98="","",IF(D98=1,1,0))</f>
        <v/>
      </c>
      <c r="N98" t="str">
        <f t="shared" ref="N98:N129" si="83">IF(E98="","",IF(E98=1,1,0))</f>
        <v/>
      </c>
      <c r="O98">
        <f t="shared" ref="O98:O129" si="84">IF(F98="","",IF(F98=1,1,0))</f>
        <v>1</v>
      </c>
      <c r="P98" t="str">
        <f t="shared" ref="P98:P129" si="85">IF(G98="","",IF(G98=1,1,0))</f>
        <v/>
      </c>
      <c r="Q98">
        <f t="shared" ref="Q98:Q129" si="86">IF(H98="","",IF(H98=1,1,0))</f>
        <v>0</v>
      </c>
      <c r="R98" t="str">
        <f t="shared" ref="R98:R129" si="87">IF(I98="","",IF(I98=1,1,0))</f>
        <v/>
      </c>
      <c r="S98" t="str">
        <f t="shared" ref="S98:S129" si="88">IF(J98="","",IF(J98=1,1,0))</f>
        <v/>
      </c>
      <c r="T98" t="str">
        <f t="shared" ref="T98:T129" si="89">IF(K98="","",IF(K98=1,1,0))</f>
        <v/>
      </c>
      <c r="U98" t="str">
        <f t="shared" ref="U98:U129" si="90">IF($AL98="Competitive",IF(D98="","",IF(D98=MAX($D98:$K98),1,0)),IF(D98="","",IF(D98=$AK98,1,0)))</f>
        <v/>
      </c>
      <c r="V98" t="str">
        <f t="shared" ref="V98:V129" si="91">IF($AL98="Competitive",IF(E98="","",IF(E98=MAX($D98:$K98),1,0)),IF(E98="","",IF(E98=$AK98,1,0)))</f>
        <v/>
      </c>
      <c r="W98">
        <f t="shared" ref="W98:W129" si="92">IF($AL98="Competitive",IF(F98="","",IF(F98=MAX($D98:$K98),1,0)),IF(F98="","",IF(F98=$AK98,1,0)))</f>
        <v>0</v>
      </c>
      <c r="X98" t="str">
        <f t="shared" ref="X98:X129" si="93">IF($AL98="Competitive",IF(G98="","",IF(G98=MAX($D98:$K98),1,0)),IF(G98="","",IF(G98=$AK98,1,0)))</f>
        <v/>
      </c>
      <c r="Y98">
        <f t="shared" ref="Y98:Y129" si="94">IF($AL98="Competitive",IF(H98="","",IF(H98=MAX($D98:$K98),1,0)),IF(H98="","",IF(H98=$AK98,1,0)))</f>
        <v>1</v>
      </c>
      <c r="Z98" t="str">
        <f t="shared" ref="Z98:Z129" si="95">IF($AL98="Competitive",IF(I98="","",IF(I98=MAX($D98:$K98),1,0)),IF(I98="","",IF(I98=$AK98,1,0)))</f>
        <v/>
      </c>
      <c r="AA98" t="str">
        <f t="shared" ref="AA98:AA129" si="96">IF($AL98="Competitive",IF(J98="","",IF(J98=MAX($D98:$K98),1,0)),IF(J98="","",IF(J98=$AK98,1,0)))</f>
        <v/>
      </c>
      <c r="AB98" t="str">
        <f t="shared" ref="AB98:AB129" si="97">IF($AL98="Competitive",IF(K98="","",IF(K98=MAX($D98:$K98),1,0)),IF(K98="","",IF(K98=$AK98,1,0)))</f>
        <v/>
      </c>
      <c r="AC98">
        <f t="shared" ref="AC98:AC129" si="98">IF(D98&lt;&gt;"",1,0)</f>
        <v>0</v>
      </c>
      <c r="AD98">
        <f t="shared" ref="AD98:AD129" si="99">IF(E98&lt;&gt;"",1,0)</f>
        <v>0</v>
      </c>
      <c r="AE98">
        <f t="shared" ref="AE98:AE129" si="100">IF(F98&lt;&gt;"",1,0)</f>
        <v>1</v>
      </c>
      <c r="AF98">
        <f t="shared" ref="AF98:AF129" si="101">IF(G98&lt;&gt;"",1,0)</f>
        <v>0</v>
      </c>
      <c r="AG98">
        <f t="shared" ref="AG98:AG129" si="102">IF(H98&lt;&gt;"",1,0)</f>
        <v>1</v>
      </c>
      <c r="AH98">
        <f t="shared" ref="AH98:AH129" si="103">IF(I98&lt;&gt;"",1,0)</f>
        <v>0</v>
      </c>
      <c r="AI98">
        <f t="shared" ref="AI98:AI129" si="104">IF(J98&lt;&gt;"",1,0)</f>
        <v>0</v>
      </c>
      <c r="AJ98">
        <f t="shared" ref="AJ98:AJ129" si="105">IF(K98&lt;&gt;"",1,0)</f>
        <v>0</v>
      </c>
      <c r="AK98">
        <f t="shared" ref="AK98:AK129" si="106">COUNTA(D98:K98)</f>
        <v>2</v>
      </c>
      <c r="AL98" t="s">
        <v>63</v>
      </c>
      <c r="AM98">
        <f>VLOOKUP($B98,Categories!$A$2:$O$48,2,0)</f>
        <v>1</v>
      </c>
      <c r="AN98">
        <f>VLOOKUP($B98,Categories!$A$2:$O$48,3,0)</f>
        <v>1</v>
      </c>
      <c r="AO98">
        <f>VLOOKUP($B98,Categories!$A$2:$O$48,4,0)</f>
        <v>0</v>
      </c>
      <c r="AP98">
        <f>VLOOKUP($B98,Categories!$A$2:$O$48,5,0)</f>
        <v>0</v>
      </c>
      <c r="AQ98">
        <f>VLOOKUP($B98,Categories!$A$2:$O$48,6,0)</f>
        <v>0</v>
      </c>
      <c r="AR98">
        <f>VLOOKUP($B98,Categories!$A$2:$O$48,7,0)</f>
        <v>0</v>
      </c>
      <c r="AS98">
        <f>VLOOKUP($B98,Categories!$A$2:$O$48,8,0)</f>
        <v>0</v>
      </c>
      <c r="AT98">
        <f>VLOOKUP($B98,Categories!$A$2:$O$48,9,0)</f>
        <v>0</v>
      </c>
      <c r="AU98">
        <f>VLOOKUP($B98,Categories!$A$2:$O$48,10,0)</f>
        <v>0</v>
      </c>
      <c r="AV98">
        <f>VLOOKUP($B98,Categories!$A$2:$O$48,11,0)</f>
        <v>0</v>
      </c>
      <c r="AW98">
        <f>VLOOKUP($B98,Categories!$A$2:$O$48,12,0)</f>
        <v>0</v>
      </c>
      <c r="AX98">
        <f>VLOOKUP($B98,Categories!$A$2:$O$48,13,0)</f>
        <v>0</v>
      </c>
      <c r="AY98">
        <f>VLOOKUP($B98,Categories!$A$2:$O$48,14,0)</f>
        <v>1</v>
      </c>
      <c r="AZ98">
        <f>VLOOKUP($B98,Categories!$A$2:$O$48,15,0)</f>
        <v>0</v>
      </c>
      <c r="BA98">
        <f>VLOOKUP($B98,Categories!$A$2:$Z$48,16,0)</f>
        <v>3.71</v>
      </c>
      <c r="BB98">
        <f t="shared" si="80"/>
        <v>0</v>
      </c>
    </row>
    <row r="99" spans="1:54" x14ac:dyDescent="0.25">
      <c r="A99" s="1">
        <v>44778</v>
      </c>
      <c r="B99" t="s">
        <v>156</v>
      </c>
      <c r="C99" t="s">
        <v>5</v>
      </c>
      <c r="F99">
        <v>2</v>
      </c>
      <c r="H99">
        <v>1</v>
      </c>
      <c r="L99" t="str">
        <f t="shared" si="81"/>
        <v>ET</v>
      </c>
      <c r="M99" t="str">
        <f t="shared" si="82"/>
        <v/>
      </c>
      <c r="N99" t="str">
        <f t="shared" si="83"/>
        <v/>
      </c>
      <c r="O99">
        <f t="shared" si="84"/>
        <v>0</v>
      </c>
      <c r="P99" t="str">
        <f t="shared" si="85"/>
        <v/>
      </c>
      <c r="Q99">
        <f t="shared" si="86"/>
        <v>1</v>
      </c>
      <c r="R99" t="str">
        <f t="shared" si="87"/>
        <v/>
      </c>
      <c r="S99" t="str">
        <f t="shared" si="88"/>
        <v/>
      </c>
      <c r="T99" t="str">
        <f t="shared" si="89"/>
        <v/>
      </c>
      <c r="U99" t="str">
        <f t="shared" si="90"/>
        <v/>
      </c>
      <c r="V99" t="str">
        <f t="shared" si="91"/>
        <v/>
      </c>
      <c r="W99">
        <f t="shared" si="92"/>
        <v>1</v>
      </c>
      <c r="X99" t="str">
        <f t="shared" si="93"/>
        <v/>
      </c>
      <c r="Y99">
        <f t="shared" si="94"/>
        <v>0</v>
      </c>
      <c r="Z99" t="str">
        <f t="shared" si="95"/>
        <v/>
      </c>
      <c r="AA99" t="str">
        <f t="shared" si="96"/>
        <v/>
      </c>
      <c r="AB99" t="str">
        <f t="shared" si="97"/>
        <v/>
      </c>
      <c r="AC99">
        <f t="shared" si="98"/>
        <v>0</v>
      </c>
      <c r="AD99">
        <f t="shared" si="99"/>
        <v>0</v>
      </c>
      <c r="AE99">
        <f t="shared" si="100"/>
        <v>1</v>
      </c>
      <c r="AF99">
        <f t="shared" si="101"/>
        <v>0</v>
      </c>
      <c r="AG99">
        <f t="shared" si="102"/>
        <v>1</v>
      </c>
      <c r="AH99">
        <f t="shared" si="103"/>
        <v>0</v>
      </c>
      <c r="AI99">
        <f t="shared" si="104"/>
        <v>0</v>
      </c>
      <c r="AJ99">
        <f t="shared" si="105"/>
        <v>0</v>
      </c>
      <c r="AK99">
        <f t="shared" si="106"/>
        <v>2</v>
      </c>
      <c r="AL99" t="s">
        <v>63</v>
      </c>
      <c r="AM99">
        <f>VLOOKUP($B99,Categories!$A$2:$O$48,2,0)</f>
        <v>1</v>
      </c>
      <c r="AN99">
        <f>VLOOKUP($B99,Categories!$A$2:$O$48,3,0)</f>
        <v>1</v>
      </c>
      <c r="AO99">
        <f>VLOOKUP($B99,Categories!$A$2:$O$48,4,0)</f>
        <v>0</v>
      </c>
      <c r="AP99">
        <f>VLOOKUP($B99,Categories!$A$2:$O$48,5,0)</f>
        <v>0</v>
      </c>
      <c r="AQ99">
        <f>VLOOKUP($B99,Categories!$A$2:$O$48,6,0)</f>
        <v>0</v>
      </c>
      <c r="AR99">
        <f>VLOOKUP($B99,Categories!$A$2:$O$48,7,0)</f>
        <v>0</v>
      </c>
      <c r="AS99">
        <f>VLOOKUP($B99,Categories!$A$2:$O$48,8,0)</f>
        <v>0</v>
      </c>
      <c r="AT99">
        <f>VLOOKUP($B99,Categories!$A$2:$O$48,9,0)</f>
        <v>0</v>
      </c>
      <c r="AU99">
        <f>VLOOKUP($B99,Categories!$A$2:$O$48,10,0)</f>
        <v>0</v>
      </c>
      <c r="AV99">
        <f>VLOOKUP($B99,Categories!$A$2:$O$48,11,0)</f>
        <v>0</v>
      </c>
      <c r="AW99">
        <f>VLOOKUP($B99,Categories!$A$2:$O$48,12,0)</f>
        <v>0</v>
      </c>
      <c r="AX99">
        <f>VLOOKUP($B99,Categories!$A$2:$O$48,13,0)</f>
        <v>0</v>
      </c>
      <c r="AY99">
        <f>VLOOKUP($B99,Categories!$A$2:$O$48,14,0)</f>
        <v>1</v>
      </c>
      <c r="AZ99">
        <f>VLOOKUP($B99,Categories!$A$2:$O$48,15,0)</f>
        <v>0</v>
      </c>
      <c r="BA99">
        <f>VLOOKUP($B99,Categories!$A$2:$Z$48,16,0)</f>
        <v>3.71</v>
      </c>
      <c r="BB99">
        <f t="shared" si="80"/>
        <v>1</v>
      </c>
    </row>
    <row r="100" spans="1:54" x14ac:dyDescent="0.25">
      <c r="A100" s="1">
        <v>44778</v>
      </c>
      <c r="B100" t="s">
        <v>159</v>
      </c>
      <c r="C100" t="s">
        <v>5</v>
      </c>
      <c r="F100">
        <v>1</v>
      </c>
      <c r="H100">
        <v>2</v>
      </c>
      <c r="L100" t="str">
        <f t="shared" si="81"/>
        <v>ET</v>
      </c>
      <c r="M100" t="str">
        <f t="shared" si="82"/>
        <v/>
      </c>
      <c r="N100" t="str">
        <f t="shared" si="83"/>
        <v/>
      </c>
      <c r="O100">
        <f t="shared" si="84"/>
        <v>1</v>
      </c>
      <c r="P100" t="str">
        <f t="shared" si="85"/>
        <v/>
      </c>
      <c r="Q100">
        <f t="shared" si="86"/>
        <v>0</v>
      </c>
      <c r="R100" t="str">
        <f t="shared" si="87"/>
        <v/>
      </c>
      <c r="S100" t="str">
        <f t="shared" si="88"/>
        <v/>
      </c>
      <c r="T100" t="str">
        <f t="shared" si="89"/>
        <v/>
      </c>
      <c r="U100" t="str">
        <f t="shared" si="90"/>
        <v/>
      </c>
      <c r="V100" t="str">
        <f t="shared" si="91"/>
        <v/>
      </c>
      <c r="W100">
        <f t="shared" si="92"/>
        <v>0</v>
      </c>
      <c r="X100" t="str">
        <f t="shared" si="93"/>
        <v/>
      </c>
      <c r="Y100">
        <f t="shared" si="94"/>
        <v>1</v>
      </c>
      <c r="Z100" t="str">
        <f t="shared" si="95"/>
        <v/>
      </c>
      <c r="AA100" t="str">
        <f t="shared" si="96"/>
        <v/>
      </c>
      <c r="AB100" t="str">
        <f t="shared" si="97"/>
        <v/>
      </c>
      <c r="AC100">
        <f t="shared" si="98"/>
        <v>0</v>
      </c>
      <c r="AD100">
        <f t="shared" si="99"/>
        <v>0</v>
      </c>
      <c r="AE100">
        <f t="shared" si="100"/>
        <v>1</v>
      </c>
      <c r="AF100">
        <f t="shared" si="101"/>
        <v>0</v>
      </c>
      <c r="AG100">
        <f t="shared" si="102"/>
        <v>1</v>
      </c>
      <c r="AH100">
        <f t="shared" si="103"/>
        <v>0</v>
      </c>
      <c r="AI100">
        <f t="shared" si="104"/>
        <v>0</v>
      </c>
      <c r="AJ100">
        <f t="shared" si="105"/>
        <v>0</v>
      </c>
      <c r="AK100">
        <f t="shared" si="106"/>
        <v>2</v>
      </c>
      <c r="AL100" t="s">
        <v>63</v>
      </c>
      <c r="AM100">
        <f>VLOOKUP($B100,Categories!$A$2:$O$48,2,0)</f>
        <v>0</v>
      </c>
      <c r="AN100">
        <f>VLOOKUP($B100,Categories!$A$2:$O$48,3,0)</f>
        <v>1</v>
      </c>
      <c r="AO100">
        <f>VLOOKUP($B100,Categories!$A$2:$O$48,4,0)</f>
        <v>0</v>
      </c>
      <c r="AP100">
        <f>VLOOKUP($B100,Categories!$A$2:$O$48,5,0)</f>
        <v>0</v>
      </c>
      <c r="AQ100">
        <f>VLOOKUP($B100,Categories!$A$2:$O$48,6,0)</f>
        <v>0</v>
      </c>
      <c r="AR100">
        <f>VLOOKUP($B100,Categories!$A$2:$O$48,7,0)</f>
        <v>0</v>
      </c>
      <c r="AS100">
        <f>VLOOKUP($B100,Categories!$A$2:$O$48,8,0)</f>
        <v>0</v>
      </c>
      <c r="AT100">
        <f>VLOOKUP($B100,Categories!$A$2:$O$48,9,0)</f>
        <v>1</v>
      </c>
      <c r="AU100">
        <f>VLOOKUP($B100,Categories!$A$2:$O$48,10,0)</f>
        <v>0</v>
      </c>
      <c r="AV100">
        <f>VLOOKUP($B100,Categories!$A$2:$O$48,11,0)</f>
        <v>0</v>
      </c>
      <c r="AW100">
        <f>VLOOKUP($B100,Categories!$A$2:$O$48,12,0)</f>
        <v>0</v>
      </c>
      <c r="AX100">
        <f>VLOOKUP($B100,Categories!$A$2:$O$48,13,0)</f>
        <v>0</v>
      </c>
      <c r="AY100">
        <f>VLOOKUP($B100,Categories!$A$2:$O$48,14,0)</f>
        <v>0</v>
      </c>
      <c r="AZ100">
        <f>VLOOKUP($B100,Categories!$A$2:$O$48,15,0)</f>
        <v>0</v>
      </c>
      <c r="BA100">
        <f>VLOOKUP($B100,Categories!$A$2:$Z$48,16,0)</f>
        <v>3</v>
      </c>
      <c r="BB100">
        <f t="shared" ref="BB100:BB131" si="107">IF(A100&lt;&gt;A99,1,0)</f>
        <v>0</v>
      </c>
    </row>
    <row r="101" spans="1:54" x14ac:dyDescent="0.25">
      <c r="A101" s="1">
        <v>44778</v>
      </c>
      <c r="B101" t="s">
        <v>159</v>
      </c>
      <c r="C101" t="s">
        <v>5</v>
      </c>
      <c r="F101">
        <v>1</v>
      </c>
      <c r="H101">
        <v>2</v>
      </c>
      <c r="L101" t="str">
        <f t="shared" si="81"/>
        <v>ET</v>
      </c>
      <c r="M101" t="str">
        <f t="shared" si="82"/>
        <v/>
      </c>
      <c r="N101" t="str">
        <f t="shared" si="83"/>
        <v/>
      </c>
      <c r="O101">
        <f t="shared" si="84"/>
        <v>1</v>
      </c>
      <c r="P101" t="str">
        <f t="shared" si="85"/>
        <v/>
      </c>
      <c r="Q101">
        <f t="shared" si="86"/>
        <v>0</v>
      </c>
      <c r="R101" t="str">
        <f t="shared" si="87"/>
        <v/>
      </c>
      <c r="S101" t="str">
        <f t="shared" si="88"/>
        <v/>
      </c>
      <c r="T101" t="str">
        <f t="shared" si="89"/>
        <v/>
      </c>
      <c r="U101" t="str">
        <f t="shared" si="90"/>
        <v/>
      </c>
      <c r="V101" t="str">
        <f t="shared" si="91"/>
        <v/>
      </c>
      <c r="W101">
        <f t="shared" si="92"/>
        <v>0</v>
      </c>
      <c r="X101" t="str">
        <f t="shared" si="93"/>
        <v/>
      </c>
      <c r="Y101">
        <f t="shared" si="94"/>
        <v>1</v>
      </c>
      <c r="Z101" t="str">
        <f t="shared" si="95"/>
        <v/>
      </c>
      <c r="AA101" t="str">
        <f t="shared" si="96"/>
        <v/>
      </c>
      <c r="AB101" t="str">
        <f t="shared" si="97"/>
        <v/>
      </c>
      <c r="AC101">
        <f t="shared" si="98"/>
        <v>0</v>
      </c>
      <c r="AD101">
        <f t="shared" si="99"/>
        <v>0</v>
      </c>
      <c r="AE101">
        <f t="shared" si="100"/>
        <v>1</v>
      </c>
      <c r="AF101">
        <f t="shared" si="101"/>
        <v>0</v>
      </c>
      <c r="AG101">
        <f t="shared" si="102"/>
        <v>1</v>
      </c>
      <c r="AH101">
        <f t="shared" si="103"/>
        <v>0</v>
      </c>
      <c r="AI101">
        <f t="shared" si="104"/>
        <v>0</v>
      </c>
      <c r="AJ101">
        <f t="shared" si="105"/>
        <v>0</v>
      </c>
      <c r="AK101">
        <f t="shared" si="106"/>
        <v>2</v>
      </c>
      <c r="AL101" t="s">
        <v>63</v>
      </c>
      <c r="AM101">
        <f>VLOOKUP($B101,Categories!$A$2:$O$48,2,0)</f>
        <v>0</v>
      </c>
      <c r="AN101">
        <f>VLOOKUP($B101,Categories!$A$2:$O$48,3,0)</f>
        <v>1</v>
      </c>
      <c r="AO101">
        <f>VLOOKUP($B101,Categories!$A$2:$O$48,4,0)</f>
        <v>0</v>
      </c>
      <c r="AP101">
        <f>VLOOKUP($B101,Categories!$A$2:$O$48,5,0)</f>
        <v>0</v>
      </c>
      <c r="AQ101">
        <f>VLOOKUP($B101,Categories!$A$2:$O$48,6,0)</f>
        <v>0</v>
      </c>
      <c r="AR101">
        <f>VLOOKUP($B101,Categories!$A$2:$O$48,7,0)</f>
        <v>0</v>
      </c>
      <c r="AS101">
        <f>VLOOKUP($B101,Categories!$A$2:$O$48,8,0)</f>
        <v>0</v>
      </c>
      <c r="AT101">
        <f>VLOOKUP($B101,Categories!$A$2:$O$48,9,0)</f>
        <v>1</v>
      </c>
      <c r="AU101">
        <f>VLOOKUP($B101,Categories!$A$2:$O$48,10,0)</f>
        <v>0</v>
      </c>
      <c r="AV101">
        <f>VLOOKUP($B101,Categories!$A$2:$O$48,11,0)</f>
        <v>0</v>
      </c>
      <c r="AW101">
        <f>VLOOKUP($B101,Categories!$A$2:$O$48,12,0)</f>
        <v>0</v>
      </c>
      <c r="AX101">
        <f>VLOOKUP($B101,Categories!$A$2:$O$48,13,0)</f>
        <v>0</v>
      </c>
      <c r="AY101">
        <f>VLOOKUP($B101,Categories!$A$2:$O$48,14,0)</f>
        <v>0</v>
      </c>
      <c r="AZ101">
        <f>VLOOKUP($B101,Categories!$A$2:$O$48,15,0)</f>
        <v>0</v>
      </c>
      <c r="BA101">
        <f>VLOOKUP($B101,Categories!$A$2:$Z$48,16,0)</f>
        <v>3</v>
      </c>
      <c r="BB101">
        <f t="shared" si="107"/>
        <v>0</v>
      </c>
    </row>
    <row r="102" spans="1:54" x14ac:dyDescent="0.25">
      <c r="A102" s="1">
        <v>44785</v>
      </c>
      <c r="B102" t="s">
        <v>160</v>
      </c>
      <c r="C102" t="s">
        <v>5</v>
      </c>
      <c r="F102">
        <v>1</v>
      </c>
      <c r="H102">
        <v>2</v>
      </c>
      <c r="L102" t="str">
        <f t="shared" si="81"/>
        <v>ET</v>
      </c>
      <c r="M102" t="str">
        <f t="shared" si="82"/>
        <v/>
      </c>
      <c r="N102" t="str">
        <f t="shared" si="83"/>
        <v/>
      </c>
      <c r="O102">
        <f t="shared" si="84"/>
        <v>1</v>
      </c>
      <c r="P102" t="str">
        <f t="shared" si="85"/>
        <v/>
      </c>
      <c r="Q102">
        <f t="shared" si="86"/>
        <v>0</v>
      </c>
      <c r="R102" t="str">
        <f t="shared" si="87"/>
        <v/>
      </c>
      <c r="S102" t="str">
        <f t="shared" si="88"/>
        <v/>
      </c>
      <c r="T102" t="str">
        <f t="shared" si="89"/>
        <v/>
      </c>
      <c r="U102" t="str">
        <f t="shared" si="90"/>
        <v/>
      </c>
      <c r="V102" t="str">
        <f t="shared" si="91"/>
        <v/>
      </c>
      <c r="W102">
        <f t="shared" si="92"/>
        <v>0</v>
      </c>
      <c r="X102" t="str">
        <f t="shared" si="93"/>
        <v/>
      </c>
      <c r="Y102">
        <f t="shared" si="94"/>
        <v>1</v>
      </c>
      <c r="Z102" t="str">
        <f t="shared" si="95"/>
        <v/>
      </c>
      <c r="AA102" t="str">
        <f t="shared" si="96"/>
        <v/>
      </c>
      <c r="AB102" t="str">
        <f t="shared" si="97"/>
        <v/>
      </c>
      <c r="AC102">
        <f t="shared" si="98"/>
        <v>0</v>
      </c>
      <c r="AD102">
        <f t="shared" si="99"/>
        <v>0</v>
      </c>
      <c r="AE102">
        <f t="shared" si="100"/>
        <v>1</v>
      </c>
      <c r="AF102">
        <f t="shared" si="101"/>
        <v>0</v>
      </c>
      <c r="AG102">
        <f t="shared" si="102"/>
        <v>1</v>
      </c>
      <c r="AH102">
        <f t="shared" si="103"/>
        <v>0</v>
      </c>
      <c r="AI102">
        <f t="shared" si="104"/>
        <v>0</v>
      </c>
      <c r="AJ102">
        <f t="shared" si="105"/>
        <v>0</v>
      </c>
      <c r="AK102">
        <f t="shared" si="106"/>
        <v>2</v>
      </c>
      <c r="AL102" t="s">
        <v>63</v>
      </c>
      <c r="AM102">
        <f>VLOOKUP($B102,Categories!$A$2:$O$48,2,0)</f>
        <v>0</v>
      </c>
      <c r="AN102">
        <f>VLOOKUP($B102,Categories!$A$2:$O$48,3,0)</f>
        <v>0</v>
      </c>
      <c r="AO102">
        <f>VLOOKUP($B102,Categories!$A$2:$O$48,4,0)</f>
        <v>0</v>
      </c>
      <c r="AP102">
        <f>VLOOKUP($B102,Categories!$A$2:$O$48,5,0)</f>
        <v>0</v>
      </c>
      <c r="AQ102">
        <f>VLOOKUP($B102,Categories!$A$2:$O$48,6,0)</f>
        <v>0</v>
      </c>
      <c r="AR102">
        <f>VLOOKUP($B102,Categories!$A$2:$O$48,7,0)</f>
        <v>0</v>
      </c>
      <c r="AS102">
        <f>VLOOKUP($B102,Categories!$A$2:$O$48,8,0)</f>
        <v>0</v>
      </c>
      <c r="AT102">
        <f>VLOOKUP($B102,Categories!$A$2:$O$48,9,0)</f>
        <v>0</v>
      </c>
      <c r="AU102">
        <f>VLOOKUP($B102,Categories!$A$2:$O$48,10,0)</f>
        <v>0</v>
      </c>
      <c r="AV102">
        <f>VLOOKUP($B102,Categories!$A$2:$O$48,11,0)</f>
        <v>1</v>
      </c>
      <c r="AW102">
        <f>VLOOKUP($B102,Categories!$A$2:$O$48,12,0)</f>
        <v>0</v>
      </c>
      <c r="AX102">
        <f>VLOOKUP($B102,Categories!$A$2:$O$48,13,0)</f>
        <v>1</v>
      </c>
      <c r="AY102">
        <f>VLOOKUP($B102,Categories!$A$2:$O$48,14,0)</f>
        <v>0</v>
      </c>
      <c r="AZ102">
        <f>VLOOKUP($B102,Categories!$A$2:$O$48,15,0)</f>
        <v>1</v>
      </c>
      <c r="BA102">
        <f>VLOOKUP($B102,Categories!$A$2:$Z$48,16,0)</f>
        <v>2.38</v>
      </c>
      <c r="BB102">
        <f t="shared" si="107"/>
        <v>1</v>
      </c>
    </row>
    <row r="103" spans="1:54" x14ac:dyDescent="0.25">
      <c r="A103" s="1">
        <v>44785</v>
      </c>
      <c r="B103" t="s">
        <v>160</v>
      </c>
      <c r="C103" t="s">
        <v>5</v>
      </c>
      <c r="F103">
        <v>1</v>
      </c>
      <c r="H103">
        <v>2</v>
      </c>
      <c r="L103" t="str">
        <f t="shared" si="81"/>
        <v>ET</v>
      </c>
      <c r="M103" t="str">
        <f t="shared" si="82"/>
        <v/>
      </c>
      <c r="N103" t="str">
        <f t="shared" si="83"/>
        <v/>
      </c>
      <c r="O103">
        <f t="shared" si="84"/>
        <v>1</v>
      </c>
      <c r="P103" t="str">
        <f t="shared" si="85"/>
        <v/>
      </c>
      <c r="Q103">
        <f t="shared" si="86"/>
        <v>0</v>
      </c>
      <c r="R103" t="str">
        <f t="shared" si="87"/>
        <v/>
      </c>
      <c r="S103" t="str">
        <f t="shared" si="88"/>
        <v/>
      </c>
      <c r="T103" t="str">
        <f t="shared" si="89"/>
        <v/>
      </c>
      <c r="U103" t="str">
        <f t="shared" si="90"/>
        <v/>
      </c>
      <c r="V103" t="str">
        <f t="shared" si="91"/>
        <v/>
      </c>
      <c r="W103">
        <f t="shared" si="92"/>
        <v>0</v>
      </c>
      <c r="X103" t="str">
        <f t="shared" si="93"/>
        <v/>
      </c>
      <c r="Y103">
        <f t="shared" si="94"/>
        <v>1</v>
      </c>
      <c r="Z103" t="str">
        <f t="shared" si="95"/>
        <v/>
      </c>
      <c r="AA103" t="str">
        <f t="shared" si="96"/>
        <v/>
      </c>
      <c r="AB103" t="str">
        <f t="shared" si="97"/>
        <v/>
      </c>
      <c r="AC103">
        <f t="shared" si="98"/>
        <v>0</v>
      </c>
      <c r="AD103">
        <f t="shared" si="99"/>
        <v>0</v>
      </c>
      <c r="AE103">
        <f t="shared" si="100"/>
        <v>1</v>
      </c>
      <c r="AF103">
        <f t="shared" si="101"/>
        <v>0</v>
      </c>
      <c r="AG103">
        <f t="shared" si="102"/>
        <v>1</v>
      </c>
      <c r="AH103">
        <f t="shared" si="103"/>
        <v>0</v>
      </c>
      <c r="AI103">
        <f t="shared" si="104"/>
        <v>0</v>
      </c>
      <c r="AJ103">
        <f t="shared" si="105"/>
        <v>0</v>
      </c>
      <c r="AK103">
        <f t="shared" si="106"/>
        <v>2</v>
      </c>
      <c r="AL103" t="s">
        <v>63</v>
      </c>
      <c r="AM103">
        <f>VLOOKUP($B103,Categories!$A$2:$O$48,2,0)</f>
        <v>0</v>
      </c>
      <c r="AN103">
        <f>VLOOKUP($B103,Categories!$A$2:$O$48,3,0)</f>
        <v>0</v>
      </c>
      <c r="AO103">
        <f>VLOOKUP($B103,Categories!$A$2:$O$48,4,0)</f>
        <v>0</v>
      </c>
      <c r="AP103">
        <f>VLOOKUP($B103,Categories!$A$2:$O$48,5,0)</f>
        <v>0</v>
      </c>
      <c r="AQ103">
        <f>VLOOKUP($B103,Categories!$A$2:$O$48,6,0)</f>
        <v>0</v>
      </c>
      <c r="AR103">
        <f>VLOOKUP($B103,Categories!$A$2:$O$48,7,0)</f>
        <v>0</v>
      </c>
      <c r="AS103">
        <f>VLOOKUP($B103,Categories!$A$2:$O$48,8,0)</f>
        <v>0</v>
      </c>
      <c r="AT103">
        <f>VLOOKUP($B103,Categories!$A$2:$O$48,9,0)</f>
        <v>0</v>
      </c>
      <c r="AU103">
        <f>VLOOKUP($B103,Categories!$A$2:$O$48,10,0)</f>
        <v>0</v>
      </c>
      <c r="AV103">
        <f>VLOOKUP($B103,Categories!$A$2:$O$48,11,0)</f>
        <v>1</v>
      </c>
      <c r="AW103">
        <f>VLOOKUP($B103,Categories!$A$2:$O$48,12,0)</f>
        <v>0</v>
      </c>
      <c r="AX103">
        <f>VLOOKUP($B103,Categories!$A$2:$O$48,13,0)</f>
        <v>1</v>
      </c>
      <c r="AY103">
        <f>VLOOKUP($B103,Categories!$A$2:$O$48,14,0)</f>
        <v>0</v>
      </c>
      <c r="AZ103">
        <f>VLOOKUP($B103,Categories!$A$2:$O$48,15,0)</f>
        <v>1</v>
      </c>
      <c r="BA103">
        <f>VLOOKUP($B103,Categories!$A$2:$Z$48,16,0)</f>
        <v>2.38</v>
      </c>
      <c r="BB103">
        <f t="shared" si="107"/>
        <v>0</v>
      </c>
    </row>
    <row r="104" spans="1:54" x14ac:dyDescent="0.25">
      <c r="A104" s="1">
        <v>44785</v>
      </c>
      <c r="B104" t="s">
        <v>160</v>
      </c>
      <c r="C104" t="s">
        <v>5</v>
      </c>
      <c r="F104">
        <v>1</v>
      </c>
      <c r="H104">
        <v>2</v>
      </c>
      <c r="L104" t="str">
        <f t="shared" si="81"/>
        <v>ET</v>
      </c>
      <c r="M104" t="str">
        <f t="shared" si="82"/>
        <v/>
      </c>
      <c r="N104" t="str">
        <f t="shared" si="83"/>
        <v/>
      </c>
      <c r="O104">
        <f t="shared" si="84"/>
        <v>1</v>
      </c>
      <c r="P104" t="str">
        <f t="shared" si="85"/>
        <v/>
      </c>
      <c r="Q104">
        <f t="shared" si="86"/>
        <v>0</v>
      </c>
      <c r="R104" t="str">
        <f t="shared" si="87"/>
        <v/>
      </c>
      <c r="S104" t="str">
        <f t="shared" si="88"/>
        <v/>
      </c>
      <c r="T104" t="str">
        <f t="shared" si="89"/>
        <v/>
      </c>
      <c r="U104" t="str">
        <f t="shared" si="90"/>
        <v/>
      </c>
      <c r="V104" t="str">
        <f t="shared" si="91"/>
        <v/>
      </c>
      <c r="W104">
        <f t="shared" si="92"/>
        <v>0</v>
      </c>
      <c r="X104" t="str">
        <f t="shared" si="93"/>
        <v/>
      </c>
      <c r="Y104">
        <f t="shared" si="94"/>
        <v>1</v>
      </c>
      <c r="Z104" t="str">
        <f t="shared" si="95"/>
        <v/>
      </c>
      <c r="AA104" t="str">
        <f t="shared" si="96"/>
        <v/>
      </c>
      <c r="AB104" t="str">
        <f t="shared" si="97"/>
        <v/>
      </c>
      <c r="AC104">
        <f t="shared" si="98"/>
        <v>0</v>
      </c>
      <c r="AD104">
        <f t="shared" si="99"/>
        <v>0</v>
      </c>
      <c r="AE104">
        <f t="shared" si="100"/>
        <v>1</v>
      </c>
      <c r="AF104">
        <f t="shared" si="101"/>
        <v>0</v>
      </c>
      <c r="AG104">
        <f t="shared" si="102"/>
        <v>1</v>
      </c>
      <c r="AH104">
        <f t="shared" si="103"/>
        <v>0</v>
      </c>
      <c r="AI104">
        <f t="shared" si="104"/>
        <v>0</v>
      </c>
      <c r="AJ104">
        <f t="shared" si="105"/>
        <v>0</v>
      </c>
      <c r="AK104">
        <f t="shared" si="106"/>
        <v>2</v>
      </c>
      <c r="AL104" t="s">
        <v>63</v>
      </c>
      <c r="AM104">
        <f>VLOOKUP($B104,Categories!$A$2:$O$48,2,0)</f>
        <v>0</v>
      </c>
      <c r="AN104">
        <f>VLOOKUP($B104,Categories!$A$2:$O$48,3,0)</f>
        <v>0</v>
      </c>
      <c r="AO104">
        <f>VLOOKUP($B104,Categories!$A$2:$O$48,4,0)</f>
        <v>0</v>
      </c>
      <c r="AP104">
        <f>VLOOKUP($B104,Categories!$A$2:$O$48,5,0)</f>
        <v>0</v>
      </c>
      <c r="AQ104">
        <f>VLOOKUP($B104,Categories!$A$2:$O$48,6,0)</f>
        <v>0</v>
      </c>
      <c r="AR104">
        <f>VLOOKUP($B104,Categories!$A$2:$O$48,7,0)</f>
        <v>0</v>
      </c>
      <c r="AS104">
        <f>VLOOKUP($B104,Categories!$A$2:$O$48,8,0)</f>
        <v>0</v>
      </c>
      <c r="AT104">
        <f>VLOOKUP($B104,Categories!$A$2:$O$48,9,0)</f>
        <v>0</v>
      </c>
      <c r="AU104">
        <f>VLOOKUP($B104,Categories!$A$2:$O$48,10,0)</f>
        <v>0</v>
      </c>
      <c r="AV104">
        <f>VLOOKUP($B104,Categories!$A$2:$O$48,11,0)</f>
        <v>1</v>
      </c>
      <c r="AW104">
        <f>VLOOKUP($B104,Categories!$A$2:$O$48,12,0)</f>
        <v>0</v>
      </c>
      <c r="AX104">
        <f>VLOOKUP($B104,Categories!$A$2:$O$48,13,0)</f>
        <v>1</v>
      </c>
      <c r="AY104">
        <f>VLOOKUP($B104,Categories!$A$2:$O$48,14,0)</f>
        <v>0</v>
      </c>
      <c r="AZ104">
        <f>VLOOKUP($B104,Categories!$A$2:$O$48,15,0)</f>
        <v>1</v>
      </c>
      <c r="BA104">
        <f>VLOOKUP($B104,Categories!$A$2:$Z$48,16,0)</f>
        <v>2.38</v>
      </c>
      <c r="BB104">
        <f t="shared" si="107"/>
        <v>0</v>
      </c>
    </row>
    <row r="105" spans="1:54" x14ac:dyDescent="0.25">
      <c r="A105" s="1">
        <v>44785</v>
      </c>
      <c r="B105" t="s">
        <v>160</v>
      </c>
      <c r="C105" t="s">
        <v>5</v>
      </c>
      <c r="F105">
        <v>2</v>
      </c>
      <c r="H105">
        <v>1</v>
      </c>
      <c r="L105" t="str">
        <f t="shared" si="81"/>
        <v>ET</v>
      </c>
      <c r="M105" t="str">
        <f t="shared" si="82"/>
        <v/>
      </c>
      <c r="N105" t="str">
        <f t="shared" si="83"/>
        <v/>
      </c>
      <c r="O105">
        <f t="shared" si="84"/>
        <v>0</v>
      </c>
      <c r="P105" t="str">
        <f t="shared" si="85"/>
        <v/>
      </c>
      <c r="Q105">
        <f t="shared" si="86"/>
        <v>1</v>
      </c>
      <c r="R105" t="str">
        <f t="shared" si="87"/>
        <v/>
      </c>
      <c r="S105" t="str">
        <f t="shared" si="88"/>
        <v/>
      </c>
      <c r="T105" t="str">
        <f t="shared" si="89"/>
        <v/>
      </c>
      <c r="U105" t="str">
        <f t="shared" si="90"/>
        <v/>
      </c>
      <c r="V105" t="str">
        <f t="shared" si="91"/>
        <v/>
      </c>
      <c r="W105">
        <f t="shared" si="92"/>
        <v>1</v>
      </c>
      <c r="X105" t="str">
        <f t="shared" si="93"/>
        <v/>
      </c>
      <c r="Y105">
        <f t="shared" si="94"/>
        <v>0</v>
      </c>
      <c r="Z105" t="str">
        <f t="shared" si="95"/>
        <v/>
      </c>
      <c r="AA105" t="str">
        <f t="shared" si="96"/>
        <v/>
      </c>
      <c r="AB105" t="str">
        <f t="shared" si="97"/>
        <v/>
      </c>
      <c r="AC105">
        <f t="shared" si="98"/>
        <v>0</v>
      </c>
      <c r="AD105">
        <f t="shared" si="99"/>
        <v>0</v>
      </c>
      <c r="AE105">
        <f t="shared" si="100"/>
        <v>1</v>
      </c>
      <c r="AF105">
        <f t="shared" si="101"/>
        <v>0</v>
      </c>
      <c r="AG105">
        <f t="shared" si="102"/>
        <v>1</v>
      </c>
      <c r="AH105">
        <f t="shared" si="103"/>
        <v>0</v>
      </c>
      <c r="AI105">
        <f t="shared" si="104"/>
        <v>0</v>
      </c>
      <c r="AJ105">
        <f t="shared" si="105"/>
        <v>0</v>
      </c>
      <c r="AK105">
        <f t="shared" si="106"/>
        <v>2</v>
      </c>
      <c r="AL105" t="s">
        <v>63</v>
      </c>
      <c r="AM105">
        <f>VLOOKUP($B105,Categories!$A$2:$O$48,2,0)</f>
        <v>0</v>
      </c>
      <c r="AN105">
        <f>VLOOKUP($B105,Categories!$A$2:$O$48,3,0)</f>
        <v>0</v>
      </c>
      <c r="AO105">
        <f>VLOOKUP($B105,Categories!$A$2:$O$48,4,0)</f>
        <v>0</v>
      </c>
      <c r="AP105">
        <f>VLOOKUP($B105,Categories!$A$2:$O$48,5,0)</f>
        <v>0</v>
      </c>
      <c r="AQ105">
        <f>VLOOKUP($B105,Categories!$A$2:$O$48,6,0)</f>
        <v>0</v>
      </c>
      <c r="AR105">
        <f>VLOOKUP($B105,Categories!$A$2:$O$48,7,0)</f>
        <v>0</v>
      </c>
      <c r="AS105">
        <f>VLOOKUP($B105,Categories!$A$2:$O$48,8,0)</f>
        <v>0</v>
      </c>
      <c r="AT105">
        <f>VLOOKUP($B105,Categories!$A$2:$O$48,9,0)</f>
        <v>0</v>
      </c>
      <c r="AU105">
        <f>VLOOKUP($B105,Categories!$A$2:$O$48,10,0)</f>
        <v>0</v>
      </c>
      <c r="AV105">
        <f>VLOOKUP($B105,Categories!$A$2:$O$48,11,0)</f>
        <v>1</v>
      </c>
      <c r="AW105">
        <f>VLOOKUP($B105,Categories!$A$2:$O$48,12,0)</f>
        <v>0</v>
      </c>
      <c r="AX105">
        <f>VLOOKUP($B105,Categories!$A$2:$O$48,13,0)</f>
        <v>1</v>
      </c>
      <c r="AY105">
        <f>VLOOKUP($B105,Categories!$A$2:$O$48,14,0)</f>
        <v>0</v>
      </c>
      <c r="AZ105">
        <f>VLOOKUP($B105,Categories!$A$2:$O$48,15,0)</f>
        <v>1</v>
      </c>
      <c r="BA105">
        <f>VLOOKUP($B105,Categories!$A$2:$Z$48,16,0)</f>
        <v>2.38</v>
      </c>
      <c r="BB105">
        <f t="shared" si="107"/>
        <v>0</v>
      </c>
    </row>
    <row r="106" spans="1:54" x14ac:dyDescent="0.25">
      <c r="A106" s="1">
        <v>44806</v>
      </c>
      <c r="B106" t="s">
        <v>161</v>
      </c>
      <c r="C106" t="s">
        <v>5</v>
      </c>
      <c r="F106">
        <v>1</v>
      </c>
      <c r="H106">
        <v>2</v>
      </c>
      <c r="L106" t="str">
        <f t="shared" si="81"/>
        <v>ET</v>
      </c>
      <c r="M106" t="str">
        <f t="shared" si="82"/>
        <v/>
      </c>
      <c r="N106" t="str">
        <f t="shared" si="83"/>
        <v/>
      </c>
      <c r="O106">
        <f t="shared" si="84"/>
        <v>1</v>
      </c>
      <c r="P106" t="str">
        <f t="shared" si="85"/>
        <v/>
      </c>
      <c r="Q106">
        <f t="shared" si="86"/>
        <v>0</v>
      </c>
      <c r="R106" t="str">
        <f t="shared" si="87"/>
        <v/>
      </c>
      <c r="S106" t="str">
        <f t="shared" si="88"/>
        <v/>
      </c>
      <c r="T106" t="str">
        <f t="shared" si="89"/>
        <v/>
      </c>
      <c r="U106" t="str">
        <f t="shared" si="90"/>
        <v/>
      </c>
      <c r="V106" t="str">
        <f t="shared" si="91"/>
        <v/>
      </c>
      <c r="W106">
        <f t="shared" si="92"/>
        <v>0</v>
      </c>
      <c r="X106" t="str">
        <f t="shared" si="93"/>
        <v/>
      </c>
      <c r="Y106">
        <f t="shared" si="94"/>
        <v>1</v>
      </c>
      <c r="Z106" t="str">
        <f t="shared" si="95"/>
        <v/>
      </c>
      <c r="AA106" t="str">
        <f t="shared" si="96"/>
        <v/>
      </c>
      <c r="AB106" t="str">
        <f t="shared" si="97"/>
        <v/>
      </c>
      <c r="AC106">
        <f t="shared" si="98"/>
        <v>0</v>
      </c>
      <c r="AD106">
        <f t="shared" si="99"/>
        <v>0</v>
      </c>
      <c r="AE106">
        <f t="shared" si="100"/>
        <v>1</v>
      </c>
      <c r="AF106">
        <f t="shared" si="101"/>
        <v>0</v>
      </c>
      <c r="AG106">
        <f t="shared" si="102"/>
        <v>1</v>
      </c>
      <c r="AH106">
        <f t="shared" si="103"/>
        <v>0</v>
      </c>
      <c r="AI106">
        <f t="shared" si="104"/>
        <v>0</v>
      </c>
      <c r="AJ106">
        <f t="shared" si="105"/>
        <v>0</v>
      </c>
      <c r="AK106">
        <f t="shared" si="106"/>
        <v>2</v>
      </c>
      <c r="AL106" t="s">
        <v>63</v>
      </c>
      <c r="AM106">
        <f>VLOOKUP($B106,Categories!$A$2:$O$48,2,0)</f>
        <v>1</v>
      </c>
      <c r="AN106">
        <f>VLOOKUP($B106,Categories!$A$2:$O$48,3,0)</f>
        <v>1</v>
      </c>
      <c r="AO106">
        <f>VLOOKUP($B106,Categories!$A$2:$O$48,4,0)</f>
        <v>0</v>
      </c>
      <c r="AP106">
        <f>VLOOKUP($B106,Categories!$A$2:$O$48,5,0)</f>
        <v>0</v>
      </c>
      <c r="AQ106">
        <f>VLOOKUP($B106,Categories!$A$2:$O$48,6,0)</f>
        <v>0</v>
      </c>
      <c r="AR106">
        <f>VLOOKUP($B106,Categories!$A$2:$O$48,7,0)</f>
        <v>0</v>
      </c>
      <c r="AS106">
        <f>VLOOKUP($B106,Categories!$A$2:$O$48,8,0)</f>
        <v>0</v>
      </c>
      <c r="AT106">
        <f>VLOOKUP($B106,Categories!$A$2:$O$48,9,0)</f>
        <v>0</v>
      </c>
      <c r="AU106">
        <f>VLOOKUP($B106,Categories!$A$2:$O$48,10,0)</f>
        <v>1</v>
      </c>
      <c r="AV106">
        <f>VLOOKUP($B106,Categories!$A$2:$O$48,11,0)</f>
        <v>0</v>
      </c>
      <c r="AW106">
        <f>VLOOKUP($B106,Categories!$A$2:$O$48,12,0)</f>
        <v>0</v>
      </c>
      <c r="AX106">
        <f>VLOOKUP($B106,Categories!$A$2:$O$48,13,0)</f>
        <v>0</v>
      </c>
      <c r="AY106">
        <f>VLOOKUP($B106,Categories!$A$2:$O$48,14,0)</f>
        <v>0</v>
      </c>
      <c r="AZ106">
        <f>VLOOKUP($B106,Categories!$A$2:$O$48,15,0)</f>
        <v>0</v>
      </c>
      <c r="BA106">
        <f>VLOOKUP($B106,Categories!$A$2:$Z$48,16,0)</f>
        <v>3.04</v>
      </c>
      <c r="BB106">
        <f t="shared" si="107"/>
        <v>1</v>
      </c>
    </row>
    <row r="107" spans="1:54" x14ac:dyDescent="0.25">
      <c r="A107" s="1">
        <v>44806</v>
      </c>
      <c r="B107" t="s">
        <v>161</v>
      </c>
      <c r="C107" t="s">
        <v>5</v>
      </c>
      <c r="F107">
        <v>2</v>
      </c>
      <c r="H107">
        <v>1</v>
      </c>
      <c r="L107" t="str">
        <f t="shared" si="81"/>
        <v>ET</v>
      </c>
      <c r="M107" t="str">
        <f t="shared" si="82"/>
        <v/>
      </c>
      <c r="N107" t="str">
        <f t="shared" si="83"/>
        <v/>
      </c>
      <c r="O107">
        <f t="shared" si="84"/>
        <v>0</v>
      </c>
      <c r="P107" t="str">
        <f t="shared" si="85"/>
        <v/>
      </c>
      <c r="Q107">
        <f t="shared" si="86"/>
        <v>1</v>
      </c>
      <c r="R107" t="str">
        <f t="shared" si="87"/>
        <v/>
      </c>
      <c r="S107" t="str">
        <f t="shared" si="88"/>
        <v/>
      </c>
      <c r="T107" t="str">
        <f t="shared" si="89"/>
        <v/>
      </c>
      <c r="U107" t="str">
        <f t="shared" si="90"/>
        <v/>
      </c>
      <c r="V107" t="str">
        <f t="shared" si="91"/>
        <v/>
      </c>
      <c r="W107">
        <f t="shared" si="92"/>
        <v>1</v>
      </c>
      <c r="X107" t="str">
        <f t="shared" si="93"/>
        <v/>
      </c>
      <c r="Y107">
        <f t="shared" si="94"/>
        <v>0</v>
      </c>
      <c r="Z107" t="str">
        <f t="shared" si="95"/>
        <v/>
      </c>
      <c r="AA107" t="str">
        <f t="shared" si="96"/>
        <v/>
      </c>
      <c r="AB107" t="str">
        <f t="shared" si="97"/>
        <v/>
      </c>
      <c r="AC107">
        <f t="shared" si="98"/>
        <v>0</v>
      </c>
      <c r="AD107">
        <f t="shared" si="99"/>
        <v>0</v>
      </c>
      <c r="AE107">
        <f t="shared" si="100"/>
        <v>1</v>
      </c>
      <c r="AF107">
        <f t="shared" si="101"/>
        <v>0</v>
      </c>
      <c r="AG107">
        <f t="shared" si="102"/>
        <v>1</v>
      </c>
      <c r="AH107">
        <f t="shared" si="103"/>
        <v>0</v>
      </c>
      <c r="AI107">
        <f t="shared" si="104"/>
        <v>0</v>
      </c>
      <c r="AJ107">
        <f t="shared" si="105"/>
        <v>0</v>
      </c>
      <c r="AK107">
        <f t="shared" si="106"/>
        <v>2</v>
      </c>
      <c r="AL107" t="s">
        <v>63</v>
      </c>
      <c r="AM107">
        <f>VLOOKUP($B107,Categories!$A$2:$O$48,2,0)</f>
        <v>1</v>
      </c>
      <c r="AN107">
        <f>VLOOKUP($B107,Categories!$A$2:$O$48,3,0)</f>
        <v>1</v>
      </c>
      <c r="AO107">
        <f>VLOOKUP($B107,Categories!$A$2:$O$48,4,0)</f>
        <v>0</v>
      </c>
      <c r="AP107">
        <f>VLOOKUP($B107,Categories!$A$2:$O$48,5,0)</f>
        <v>0</v>
      </c>
      <c r="AQ107">
        <f>VLOOKUP($B107,Categories!$A$2:$O$48,6,0)</f>
        <v>0</v>
      </c>
      <c r="AR107">
        <f>VLOOKUP($B107,Categories!$A$2:$O$48,7,0)</f>
        <v>0</v>
      </c>
      <c r="AS107">
        <f>VLOOKUP($B107,Categories!$A$2:$O$48,8,0)</f>
        <v>0</v>
      </c>
      <c r="AT107">
        <f>VLOOKUP($B107,Categories!$A$2:$O$48,9,0)</f>
        <v>0</v>
      </c>
      <c r="AU107">
        <f>VLOOKUP($B107,Categories!$A$2:$O$48,10,0)</f>
        <v>1</v>
      </c>
      <c r="AV107">
        <f>VLOOKUP($B107,Categories!$A$2:$O$48,11,0)</f>
        <v>0</v>
      </c>
      <c r="AW107">
        <f>VLOOKUP($B107,Categories!$A$2:$O$48,12,0)</f>
        <v>0</v>
      </c>
      <c r="AX107">
        <f>VLOOKUP($B107,Categories!$A$2:$O$48,13,0)</f>
        <v>0</v>
      </c>
      <c r="AY107">
        <f>VLOOKUP($B107,Categories!$A$2:$O$48,14,0)</f>
        <v>0</v>
      </c>
      <c r="AZ107">
        <f>VLOOKUP($B107,Categories!$A$2:$O$48,15,0)</f>
        <v>0</v>
      </c>
      <c r="BA107">
        <f>VLOOKUP($B107,Categories!$A$2:$Z$48,16,0)</f>
        <v>3.04</v>
      </c>
      <c r="BB107">
        <f t="shared" si="107"/>
        <v>0</v>
      </c>
    </row>
    <row r="108" spans="1:54" x14ac:dyDescent="0.25">
      <c r="A108" s="1">
        <v>44827</v>
      </c>
      <c r="B108" t="s">
        <v>162</v>
      </c>
      <c r="C108" t="s">
        <v>5</v>
      </c>
      <c r="D108">
        <v>4</v>
      </c>
      <c r="F108">
        <v>1</v>
      </c>
      <c r="G108">
        <v>2</v>
      </c>
      <c r="H108">
        <v>3</v>
      </c>
      <c r="L108" t="str">
        <f t="shared" si="81"/>
        <v>JELT</v>
      </c>
      <c r="M108">
        <f t="shared" si="82"/>
        <v>0</v>
      </c>
      <c r="N108" t="str">
        <f t="shared" si="83"/>
        <v/>
      </c>
      <c r="O108">
        <f t="shared" si="84"/>
        <v>1</v>
      </c>
      <c r="P108">
        <f t="shared" si="85"/>
        <v>0</v>
      </c>
      <c r="Q108">
        <f t="shared" si="86"/>
        <v>0</v>
      </c>
      <c r="R108" t="str">
        <f t="shared" si="87"/>
        <v/>
      </c>
      <c r="S108" t="str">
        <f t="shared" si="88"/>
        <v/>
      </c>
      <c r="T108" t="str">
        <f t="shared" si="89"/>
        <v/>
      </c>
      <c r="U108">
        <f t="shared" si="90"/>
        <v>1</v>
      </c>
      <c r="V108" t="str">
        <f t="shared" si="91"/>
        <v/>
      </c>
      <c r="W108">
        <f t="shared" si="92"/>
        <v>0</v>
      </c>
      <c r="X108">
        <f t="shared" si="93"/>
        <v>0</v>
      </c>
      <c r="Y108">
        <f t="shared" si="94"/>
        <v>0</v>
      </c>
      <c r="Z108" t="str">
        <f t="shared" si="95"/>
        <v/>
      </c>
      <c r="AA108" t="str">
        <f t="shared" si="96"/>
        <v/>
      </c>
      <c r="AB108" t="str">
        <f t="shared" si="97"/>
        <v/>
      </c>
      <c r="AC108">
        <f t="shared" si="98"/>
        <v>1</v>
      </c>
      <c r="AD108">
        <f t="shared" si="99"/>
        <v>0</v>
      </c>
      <c r="AE108">
        <f t="shared" si="100"/>
        <v>1</v>
      </c>
      <c r="AF108">
        <f t="shared" si="101"/>
        <v>1</v>
      </c>
      <c r="AG108">
        <f t="shared" si="102"/>
        <v>1</v>
      </c>
      <c r="AH108">
        <f t="shared" si="103"/>
        <v>0</v>
      </c>
      <c r="AI108">
        <f t="shared" si="104"/>
        <v>0</v>
      </c>
      <c r="AJ108">
        <f t="shared" si="105"/>
        <v>0</v>
      </c>
      <c r="AK108">
        <f t="shared" si="106"/>
        <v>4</v>
      </c>
      <c r="AL108" t="s">
        <v>63</v>
      </c>
      <c r="AM108">
        <f>VLOOKUP($B108,Categories!$A$2:$O$48,2,0)</f>
        <v>1</v>
      </c>
      <c r="AN108">
        <f>VLOOKUP($B108,Categories!$A$2:$O$48,3,0)</f>
        <v>1</v>
      </c>
      <c r="AO108">
        <f>VLOOKUP($B108,Categories!$A$2:$O$48,4,0)</f>
        <v>0</v>
      </c>
      <c r="AP108">
        <f>VLOOKUP($B108,Categories!$A$2:$O$48,5,0)</f>
        <v>0</v>
      </c>
      <c r="AQ108">
        <f>VLOOKUP($B108,Categories!$A$2:$O$48,6,0)</f>
        <v>0</v>
      </c>
      <c r="AR108">
        <f>VLOOKUP($B108,Categories!$A$2:$O$48,7,0)</f>
        <v>0</v>
      </c>
      <c r="AS108">
        <f>VLOOKUP($B108,Categories!$A$2:$O$48,8,0)</f>
        <v>1</v>
      </c>
      <c r="AT108">
        <f>VLOOKUP($B108,Categories!$A$2:$O$48,9,0)</f>
        <v>0</v>
      </c>
      <c r="AU108">
        <f>VLOOKUP($B108,Categories!$A$2:$O$48,10,0)</f>
        <v>0</v>
      </c>
      <c r="AV108">
        <f>VLOOKUP($B108,Categories!$A$2:$O$48,11,0)</f>
        <v>0</v>
      </c>
      <c r="AW108">
        <f>VLOOKUP($B108,Categories!$A$2:$O$48,12,0)</f>
        <v>0</v>
      </c>
      <c r="AX108">
        <f>VLOOKUP($B108,Categories!$A$2:$O$48,13,0)</f>
        <v>0</v>
      </c>
      <c r="AY108">
        <f>VLOOKUP($B108,Categories!$A$2:$O$48,14,0)</f>
        <v>0</v>
      </c>
      <c r="AZ108">
        <f>VLOOKUP($B108,Categories!$A$2:$O$48,15,0)</f>
        <v>0</v>
      </c>
      <c r="BA108">
        <f>VLOOKUP($B108,Categories!$A$2:$Z$48,16,0)</f>
        <v>4.07</v>
      </c>
      <c r="BB108">
        <f t="shared" si="107"/>
        <v>1</v>
      </c>
    </row>
    <row r="109" spans="1:54" x14ac:dyDescent="0.25">
      <c r="A109" s="1">
        <v>44883</v>
      </c>
      <c r="B109" t="s">
        <v>161</v>
      </c>
      <c r="C109" t="s">
        <v>5</v>
      </c>
      <c r="F109">
        <v>2</v>
      </c>
      <c r="H109">
        <v>1</v>
      </c>
      <c r="L109" t="str">
        <f t="shared" si="81"/>
        <v>ET</v>
      </c>
      <c r="M109" t="str">
        <f t="shared" si="82"/>
        <v/>
      </c>
      <c r="N109" t="str">
        <f t="shared" si="83"/>
        <v/>
      </c>
      <c r="O109">
        <f t="shared" si="84"/>
        <v>0</v>
      </c>
      <c r="P109" t="str">
        <f t="shared" si="85"/>
        <v/>
      </c>
      <c r="Q109">
        <f t="shared" si="86"/>
        <v>1</v>
      </c>
      <c r="R109" t="str">
        <f t="shared" si="87"/>
        <v/>
      </c>
      <c r="S109" t="str">
        <f t="shared" si="88"/>
        <v/>
      </c>
      <c r="T109" t="str">
        <f t="shared" si="89"/>
        <v/>
      </c>
      <c r="U109" t="str">
        <f t="shared" si="90"/>
        <v/>
      </c>
      <c r="V109" t="str">
        <f t="shared" si="91"/>
        <v/>
      </c>
      <c r="W109">
        <f t="shared" si="92"/>
        <v>1</v>
      </c>
      <c r="X109" t="str">
        <f t="shared" si="93"/>
        <v/>
      </c>
      <c r="Y109">
        <f t="shared" si="94"/>
        <v>0</v>
      </c>
      <c r="Z109" t="str">
        <f t="shared" si="95"/>
        <v/>
      </c>
      <c r="AA109" t="str">
        <f t="shared" si="96"/>
        <v/>
      </c>
      <c r="AB109" t="str">
        <f t="shared" si="97"/>
        <v/>
      </c>
      <c r="AC109">
        <f t="shared" si="98"/>
        <v>0</v>
      </c>
      <c r="AD109">
        <f t="shared" si="99"/>
        <v>0</v>
      </c>
      <c r="AE109">
        <f t="shared" si="100"/>
        <v>1</v>
      </c>
      <c r="AF109">
        <f t="shared" si="101"/>
        <v>0</v>
      </c>
      <c r="AG109">
        <f t="shared" si="102"/>
        <v>1</v>
      </c>
      <c r="AH109">
        <f t="shared" si="103"/>
        <v>0</v>
      </c>
      <c r="AI109">
        <f t="shared" si="104"/>
        <v>0</v>
      </c>
      <c r="AJ109">
        <f t="shared" si="105"/>
        <v>0</v>
      </c>
      <c r="AK109">
        <f t="shared" si="106"/>
        <v>2</v>
      </c>
      <c r="AL109" t="s">
        <v>63</v>
      </c>
      <c r="AM109">
        <f>VLOOKUP($B109,Categories!$A$2:$O$48,2,0)</f>
        <v>1</v>
      </c>
      <c r="AN109">
        <f>VLOOKUP($B109,Categories!$A$2:$O$48,3,0)</f>
        <v>1</v>
      </c>
      <c r="AO109">
        <f>VLOOKUP($B109,Categories!$A$2:$O$48,4,0)</f>
        <v>0</v>
      </c>
      <c r="AP109">
        <f>VLOOKUP($B109,Categories!$A$2:$O$48,5,0)</f>
        <v>0</v>
      </c>
      <c r="AQ109">
        <f>VLOOKUP($B109,Categories!$A$2:$O$48,6,0)</f>
        <v>0</v>
      </c>
      <c r="AR109">
        <f>VLOOKUP($B109,Categories!$A$2:$O$48,7,0)</f>
        <v>0</v>
      </c>
      <c r="AS109">
        <f>VLOOKUP($B109,Categories!$A$2:$O$48,8,0)</f>
        <v>0</v>
      </c>
      <c r="AT109">
        <f>VLOOKUP($B109,Categories!$A$2:$O$48,9,0)</f>
        <v>0</v>
      </c>
      <c r="AU109">
        <f>VLOOKUP($B109,Categories!$A$2:$O$48,10,0)</f>
        <v>1</v>
      </c>
      <c r="AV109">
        <f>VLOOKUP($B109,Categories!$A$2:$O$48,11,0)</f>
        <v>0</v>
      </c>
      <c r="AW109">
        <f>VLOOKUP($B109,Categories!$A$2:$O$48,12,0)</f>
        <v>0</v>
      </c>
      <c r="AX109">
        <f>VLOOKUP($B109,Categories!$A$2:$O$48,13,0)</f>
        <v>0</v>
      </c>
      <c r="AY109">
        <f>VLOOKUP($B109,Categories!$A$2:$O$48,14,0)</f>
        <v>0</v>
      </c>
      <c r="AZ109">
        <f>VLOOKUP($B109,Categories!$A$2:$O$48,15,0)</f>
        <v>0</v>
      </c>
      <c r="BA109">
        <f>VLOOKUP($B109,Categories!$A$2:$Z$48,16,0)</f>
        <v>3.04</v>
      </c>
      <c r="BB109">
        <f t="shared" si="107"/>
        <v>1</v>
      </c>
    </row>
    <row r="110" spans="1:54" x14ac:dyDescent="0.25">
      <c r="A110" s="1">
        <v>44883</v>
      </c>
      <c r="B110" t="s">
        <v>159</v>
      </c>
      <c r="C110" t="s">
        <v>5</v>
      </c>
      <c r="F110">
        <v>1</v>
      </c>
      <c r="H110">
        <v>2</v>
      </c>
      <c r="L110" t="str">
        <f t="shared" si="81"/>
        <v>ET</v>
      </c>
      <c r="M110" t="str">
        <f t="shared" si="82"/>
        <v/>
      </c>
      <c r="N110" t="str">
        <f t="shared" si="83"/>
        <v/>
      </c>
      <c r="O110">
        <f t="shared" si="84"/>
        <v>1</v>
      </c>
      <c r="P110" t="str">
        <f t="shared" si="85"/>
        <v/>
      </c>
      <c r="Q110">
        <f t="shared" si="86"/>
        <v>0</v>
      </c>
      <c r="R110" t="str">
        <f t="shared" si="87"/>
        <v/>
      </c>
      <c r="S110" t="str">
        <f t="shared" si="88"/>
        <v/>
      </c>
      <c r="T110" t="str">
        <f t="shared" si="89"/>
        <v/>
      </c>
      <c r="U110" t="str">
        <f t="shared" si="90"/>
        <v/>
      </c>
      <c r="V110" t="str">
        <f t="shared" si="91"/>
        <v/>
      </c>
      <c r="W110">
        <f t="shared" si="92"/>
        <v>0</v>
      </c>
      <c r="X110" t="str">
        <f t="shared" si="93"/>
        <v/>
      </c>
      <c r="Y110">
        <f t="shared" si="94"/>
        <v>1</v>
      </c>
      <c r="Z110" t="str">
        <f t="shared" si="95"/>
        <v/>
      </c>
      <c r="AA110" t="str">
        <f t="shared" si="96"/>
        <v/>
      </c>
      <c r="AB110" t="str">
        <f t="shared" si="97"/>
        <v/>
      </c>
      <c r="AC110">
        <f t="shared" si="98"/>
        <v>0</v>
      </c>
      <c r="AD110">
        <f t="shared" si="99"/>
        <v>0</v>
      </c>
      <c r="AE110">
        <f t="shared" si="100"/>
        <v>1</v>
      </c>
      <c r="AF110">
        <f t="shared" si="101"/>
        <v>0</v>
      </c>
      <c r="AG110">
        <f t="shared" si="102"/>
        <v>1</v>
      </c>
      <c r="AH110">
        <f t="shared" si="103"/>
        <v>0</v>
      </c>
      <c r="AI110">
        <f t="shared" si="104"/>
        <v>0</v>
      </c>
      <c r="AJ110">
        <f t="shared" si="105"/>
        <v>0</v>
      </c>
      <c r="AK110">
        <f t="shared" si="106"/>
        <v>2</v>
      </c>
      <c r="AL110" t="s">
        <v>63</v>
      </c>
      <c r="AM110">
        <f>VLOOKUP($B110,Categories!$A$2:$O$48,2,0)</f>
        <v>0</v>
      </c>
      <c r="AN110">
        <f>VLOOKUP($B110,Categories!$A$2:$O$48,3,0)</f>
        <v>1</v>
      </c>
      <c r="AO110">
        <f>VLOOKUP($B110,Categories!$A$2:$O$48,4,0)</f>
        <v>0</v>
      </c>
      <c r="AP110">
        <f>VLOOKUP($B110,Categories!$A$2:$O$48,5,0)</f>
        <v>0</v>
      </c>
      <c r="AQ110">
        <f>VLOOKUP($B110,Categories!$A$2:$O$48,6,0)</f>
        <v>0</v>
      </c>
      <c r="AR110">
        <f>VLOOKUP($B110,Categories!$A$2:$O$48,7,0)</f>
        <v>0</v>
      </c>
      <c r="AS110">
        <f>VLOOKUP($B110,Categories!$A$2:$O$48,8,0)</f>
        <v>0</v>
      </c>
      <c r="AT110">
        <f>VLOOKUP($B110,Categories!$A$2:$O$48,9,0)</f>
        <v>1</v>
      </c>
      <c r="AU110">
        <f>VLOOKUP($B110,Categories!$A$2:$O$48,10,0)</f>
        <v>0</v>
      </c>
      <c r="AV110">
        <f>VLOOKUP($B110,Categories!$A$2:$O$48,11,0)</f>
        <v>0</v>
      </c>
      <c r="AW110">
        <f>VLOOKUP($B110,Categories!$A$2:$O$48,12,0)</f>
        <v>0</v>
      </c>
      <c r="AX110">
        <f>VLOOKUP($B110,Categories!$A$2:$O$48,13,0)</f>
        <v>0</v>
      </c>
      <c r="AY110">
        <f>VLOOKUP($B110,Categories!$A$2:$O$48,14,0)</f>
        <v>0</v>
      </c>
      <c r="AZ110">
        <f>VLOOKUP($B110,Categories!$A$2:$O$48,15,0)</f>
        <v>0</v>
      </c>
      <c r="BA110">
        <f>VLOOKUP($B110,Categories!$A$2:$Z$48,16,0)</f>
        <v>3</v>
      </c>
      <c r="BB110">
        <f t="shared" si="107"/>
        <v>0</v>
      </c>
    </row>
    <row r="111" spans="1:54" x14ac:dyDescent="0.25">
      <c r="A111" s="1">
        <v>44932</v>
      </c>
      <c r="B111" t="s">
        <v>163</v>
      </c>
      <c r="C111" t="s">
        <v>5</v>
      </c>
      <c r="F111">
        <v>1</v>
      </c>
      <c r="H111">
        <v>2</v>
      </c>
      <c r="L111" t="str">
        <f t="shared" si="81"/>
        <v>ET</v>
      </c>
      <c r="M111" t="str">
        <f t="shared" si="82"/>
        <v/>
      </c>
      <c r="N111" t="str">
        <f t="shared" si="83"/>
        <v/>
      </c>
      <c r="O111">
        <f t="shared" si="84"/>
        <v>1</v>
      </c>
      <c r="P111" t="str">
        <f t="shared" si="85"/>
        <v/>
      </c>
      <c r="Q111">
        <f t="shared" si="86"/>
        <v>0</v>
      </c>
      <c r="R111" t="str">
        <f t="shared" si="87"/>
        <v/>
      </c>
      <c r="S111" t="str">
        <f t="shared" si="88"/>
        <v/>
      </c>
      <c r="T111" t="str">
        <f t="shared" si="89"/>
        <v/>
      </c>
      <c r="U111" t="str">
        <f t="shared" si="90"/>
        <v/>
      </c>
      <c r="V111" t="str">
        <f t="shared" si="91"/>
        <v/>
      </c>
      <c r="W111">
        <f t="shared" si="92"/>
        <v>0</v>
      </c>
      <c r="X111" t="str">
        <f t="shared" si="93"/>
        <v/>
      </c>
      <c r="Y111">
        <f t="shared" si="94"/>
        <v>1</v>
      </c>
      <c r="Z111" t="str">
        <f t="shared" si="95"/>
        <v/>
      </c>
      <c r="AA111" t="str">
        <f t="shared" si="96"/>
        <v/>
      </c>
      <c r="AB111" t="str">
        <f t="shared" si="97"/>
        <v/>
      </c>
      <c r="AC111">
        <f t="shared" si="98"/>
        <v>0</v>
      </c>
      <c r="AD111">
        <f t="shared" si="99"/>
        <v>0</v>
      </c>
      <c r="AE111">
        <f t="shared" si="100"/>
        <v>1</v>
      </c>
      <c r="AF111">
        <f t="shared" si="101"/>
        <v>0</v>
      </c>
      <c r="AG111">
        <f t="shared" si="102"/>
        <v>1</v>
      </c>
      <c r="AH111">
        <f t="shared" si="103"/>
        <v>0</v>
      </c>
      <c r="AI111">
        <f t="shared" si="104"/>
        <v>0</v>
      </c>
      <c r="AJ111">
        <f t="shared" si="105"/>
        <v>0</v>
      </c>
      <c r="AK111">
        <f t="shared" si="106"/>
        <v>2</v>
      </c>
      <c r="AL111" t="s">
        <v>63</v>
      </c>
      <c r="AM111">
        <f>VLOOKUP($B111,Categories!$A$2:$O$48,2,0)</f>
        <v>0</v>
      </c>
      <c r="AN111">
        <f>VLOOKUP($B111,Categories!$A$2:$O$48,3,0)</f>
        <v>0</v>
      </c>
      <c r="AO111">
        <f>VLOOKUP($B111,Categories!$A$2:$O$48,4,0)</f>
        <v>0</v>
      </c>
      <c r="AP111">
        <f>VLOOKUP($B111,Categories!$A$2:$O$48,5,0)</f>
        <v>0</v>
      </c>
      <c r="AQ111">
        <f>VLOOKUP($B111,Categories!$A$2:$O$48,6,0)</f>
        <v>0</v>
      </c>
      <c r="AR111">
        <f>VLOOKUP($B111,Categories!$A$2:$O$48,7,0)</f>
        <v>1</v>
      </c>
      <c r="AS111">
        <f>VLOOKUP($B111,Categories!$A$2:$O$48,8,0)</f>
        <v>0</v>
      </c>
      <c r="AT111">
        <f>VLOOKUP($B111,Categories!$A$2:$O$48,9,0)</f>
        <v>0</v>
      </c>
      <c r="AU111">
        <f>VLOOKUP($B111,Categories!$A$2:$O$48,10,0)</f>
        <v>0</v>
      </c>
      <c r="AV111">
        <f>VLOOKUP($B111,Categories!$A$2:$O$48,11,0)</f>
        <v>0</v>
      </c>
      <c r="AW111">
        <f>VLOOKUP($B111,Categories!$A$2:$O$48,12,0)</f>
        <v>0</v>
      </c>
      <c r="AX111">
        <f>VLOOKUP($B111,Categories!$A$2:$O$48,13,0)</f>
        <v>0</v>
      </c>
      <c r="AY111">
        <f>VLOOKUP($B111,Categories!$A$2:$O$48,14,0)</f>
        <v>0</v>
      </c>
      <c r="AZ111">
        <f>VLOOKUP($B111,Categories!$A$2:$O$48,15,0)</f>
        <v>0</v>
      </c>
      <c r="BA111">
        <f>VLOOKUP($B111,Categories!$A$2:$Z$48,16,0)</f>
        <v>1.84</v>
      </c>
      <c r="BB111">
        <f t="shared" si="107"/>
        <v>1</v>
      </c>
    </row>
    <row r="112" spans="1:54" x14ac:dyDescent="0.25">
      <c r="A112" s="1">
        <v>44932</v>
      </c>
      <c r="B112" t="s">
        <v>163</v>
      </c>
      <c r="C112" t="s">
        <v>5</v>
      </c>
      <c r="F112">
        <v>1</v>
      </c>
      <c r="H112">
        <v>2</v>
      </c>
      <c r="L112" t="str">
        <f t="shared" si="81"/>
        <v>ET</v>
      </c>
      <c r="M112" t="str">
        <f t="shared" si="82"/>
        <v/>
      </c>
      <c r="N112" t="str">
        <f t="shared" si="83"/>
        <v/>
      </c>
      <c r="O112">
        <f t="shared" si="84"/>
        <v>1</v>
      </c>
      <c r="P112" t="str">
        <f t="shared" si="85"/>
        <v/>
      </c>
      <c r="Q112">
        <f t="shared" si="86"/>
        <v>0</v>
      </c>
      <c r="R112" t="str">
        <f t="shared" si="87"/>
        <v/>
      </c>
      <c r="S112" t="str">
        <f t="shared" si="88"/>
        <v/>
      </c>
      <c r="T112" t="str">
        <f t="shared" si="89"/>
        <v/>
      </c>
      <c r="U112" t="str">
        <f t="shared" si="90"/>
        <v/>
      </c>
      <c r="V112" t="str">
        <f t="shared" si="91"/>
        <v/>
      </c>
      <c r="W112">
        <f t="shared" si="92"/>
        <v>0</v>
      </c>
      <c r="X112" t="str">
        <f t="shared" si="93"/>
        <v/>
      </c>
      <c r="Y112">
        <f t="shared" si="94"/>
        <v>1</v>
      </c>
      <c r="Z112" t="str">
        <f t="shared" si="95"/>
        <v/>
      </c>
      <c r="AA112" t="str">
        <f t="shared" si="96"/>
        <v/>
      </c>
      <c r="AB112" t="str">
        <f t="shared" si="97"/>
        <v/>
      </c>
      <c r="AC112">
        <f t="shared" si="98"/>
        <v>0</v>
      </c>
      <c r="AD112">
        <f t="shared" si="99"/>
        <v>0</v>
      </c>
      <c r="AE112">
        <f t="shared" si="100"/>
        <v>1</v>
      </c>
      <c r="AF112">
        <f t="shared" si="101"/>
        <v>0</v>
      </c>
      <c r="AG112">
        <f t="shared" si="102"/>
        <v>1</v>
      </c>
      <c r="AH112">
        <f t="shared" si="103"/>
        <v>0</v>
      </c>
      <c r="AI112">
        <f t="shared" si="104"/>
        <v>0</v>
      </c>
      <c r="AJ112">
        <f t="shared" si="105"/>
        <v>0</v>
      </c>
      <c r="AK112">
        <f t="shared" si="106"/>
        <v>2</v>
      </c>
      <c r="AL112" t="s">
        <v>63</v>
      </c>
      <c r="AM112">
        <f>VLOOKUP($B112,Categories!$A$2:$O$48,2,0)</f>
        <v>0</v>
      </c>
      <c r="AN112">
        <f>VLOOKUP($B112,Categories!$A$2:$O$48,3,0)</f>
        <v>0</v>
      </c>
      <c r="AO112">
        <f>VLOOKUP($B112,Categories!$A$2:$O$48,4,0)</f>
        <v>0</v>
      </c>
      <c r="AP112">
        <f>VLOOKUP($B112,Categories!$A$2:$O$48,5,0)</f>
        <v>0</v>
      </c>
      <c r="AQ112">
        <f>VLOOKUP($B112,Categories!$A$2:$O$48,6,0)</f>
        <v>0</v>
      </c>
      <c r="AR112">
        <f>VLOOKUP($B112,Categories!$A$2:$O$48,7,0)</f>
        <v>1</v>
      </c>
      <c r="AS112">
        <f>VLOOKUP($B112,Categories!$A$2:$O$48,8,0)</f>
        <v>0</v>
      </c>
      <c r="AT112">
        <f>VLOOKUP($B112,Categories!$A$2:$O$48,9,0)</f>
        <v>0</v>
      </c>
      <c r="AU112">
        <f>VLOOKUP($B112,Categories!$A$2:$O$48,10,0)</f>
        <v>0</v>
      </c>
      <c r="AV112">
        <f>VLOOKUP($B112,Categories!$A$2:$O$48,11,0)</f>
        <v>0</v>
      </c>
      <c r="AW112">
        <f>VLOOKUP($B112,Categories!$A$2:$O$48,12,0)</f>
        <v>0</v>
      </c>
      <c r="AX112">
        <f>VLOOKUP($B112,Categories!$A$2:$O$48,13,0)</f>
        <v>0</v>
      </c>
      <c r="AY112">
        <f>VLOOKUP($B112,Categories!$A$2:$O$48,14,0)</f>
        <v>0</v>
      </c>
      <c r="AZ112">
        <f>VLOOKUP($B112,Categories!$A$2:$O$48,15,0)</f>
        <v>0</v>
      </c>
      <c r="BA112">
        <f>VLOOKUP($B112,Categories!$A$2:$Z$48,16,0)</f>
        <v>1.84</v>
      </c>
      <c r="BB112">
        <f t="shared" si="107"/>
        <v>0</v>
      </c>
    </row>
    <row r="113" spans="1:54" x14ac:dyDescent="0.25">
      <c r="A113" s="1">
        <v>44932</v>
      </c>
      <c r="B113" t="s">
        <v>163</v>
      </c>
      <c r="C113" t="s">
        <v>5</v>
      </c>
      <c r="F113">
        <v>1</v>
      </c>
      <c r="H113">
        <v>2</v>
      </c>
      <c r="L113" t="str">
        <f t="shared" si="81"/>
        <v>ET</v>
      </c>
      <c r="M113" t="str">
        <f t="shared" si="82"/>
        <v/>
      </c>
      <c r="N113" t="str">
        <f t="shared" si="83"/>
        <v/>
      </c>
      <c r="O113">
        <f t="shared" si="84"/>
        <v>1</v>
      </c>
      <c r="P113" t="str">
        <f t="shared" si="85"/>
        <v/>
      </c>
      <c r="Q113">
        <f t="shared" si="86"/>
        <v>0</v>
      </c>
      <c r="R113" t="str">
        <f t="shared" si="87"/>
        <v/>
      </c>
      <c r="S113" t="str">
        <f t="shared" si="88"/>
        <v/>
      </c>
      <c r="T113" t="str">
        <f t="shared" si="89"/>
        <v/>
      </c>
      <c r="U113" t="str">
        <f t="shared" si="90"/>
        <v/>
      </c>
      <c r="V113" t="str">
        <f t="shared" si="91"/>
        <v/>
      </c>
      <c r="W113">
        <f t="shared" si="92"/>
        <v>0</v>
      </c>
      <c r="X113" t="str">
        <f t="shared" si="93"/>
        <v/>
      </c>
      <c r="Y113">
        <f t="shared" si="94"/>
        <v>1</v>
      </c>
      <c r="Z113" t="str">
        <f t="shared" si="95"/>
        <v/>
      </c>
      <c r="AA113" t="str">
        <f t="shared" si="96"/>
        <v/>
      </c>
      <c r="AB113" t="str">
        <f t="shared" si="97"/>
        <v/>
      </c>
      <c r="AC113">
        <f t="shared" si="98"/>
        <v>0</v>
      </c>
      <c r="AD113">
        <f t="shared" si="99"/>
        <v>0</v>
      </c>
      <c r="AE113">
        <f t="shared" si="100"/>
        <v>1</v>
      </c>
      <c r="AF113">
        <f t="shared" si="101"/>
        <v>0</v>
      </c>
      <c r="AG113">
        <f t="shared" si="102"/>
        <v>1</v>
      </c>
      <c r="AH113">
        <f t="shared" si="103"/>
        <v>0</v>
      </c>
      <c r="AI113">
        <f t="shared" si="104"/>
        <v>0</v>
      </c>
      <c r="AJ113">
        <f t="shared" si="105"/>
        <v>0</v>
      </c>
      <c r="AK113">
        <f t="shared" si="106"/>
        <v>2</v>
      </c>
      <c r="AL113" t="s">
        <v>63</v>
      </c>
      <c r="AM113">
        <f>VLOOKUP($B113,Categories!$A$2:$O$48,2,0)</f>
        <v>0</v>
      </c>
      <c r="AN113">
        <f>VLOOKUP($B113,Categories!$A$2:$O$48,3,0)</f>
        <v>0</v>
      </c>
      <c r="AO113">
        <f>VLOOKUP($B113,Categories!$A$2:$O$48,4,0)</f>
        <v>0</v>
      </c>
      <c r="AP113">
        <f>VLOOKUP($B113,Categories!$A$2:$O$48,5,0)</f>
        <v>0</v>
      </c>
      <c r="AQ113">
        <f>VLOOKUP($B113,Categories!$A$2:$O$48,6,0)</f>
        <v>0</v>
      </c>
      <c r="AR113">
        <f>VLOOKUP($B113,Categories!$A$2:$O$48,7,0)</f>
        <v>1</v>
      </c>
      <c r="AS113">
        <f>VLOOKUP($B113,Categories!$A$2:$O$48,8,0)</f>
        <v>0</v>
      </c>
      <c r="AT113">
        <f>VLOOKUP($B113,Categories!$A$2:$O$48,9,0)</f>
        <v>0</v>
      </c>
      <c r="AU113">
        <f>VLOOKUP($B113,Categories!$A$2:$O$48,10,0)</f>
        <v>0</v>
      </c>
      <c r="AV113">
        <f>VLOOKUP($B113,Categories!$A$2:$O$48,11,0)</f>
        <v>0</v>
      </c>
      <c r="AW113">
        <f>VLOOKUP($B113,Categories!$A$2:$O$48,12,0)</f>
        <v>0</v>
      </c>
      <c r="AX113">
        <f>VLOOKUP($B113,Categories!$A$2:$O$48,13,0)</f>
        <v>0</v>
      </c>
      <c r="AY113">
        <f>VLOOKUP($B113,Categories!$A$2:$O$48,14,0)</f>
        <v>0</v>
      </c>
      <c r="AZ113">
        <f>VLOOKUP($B113,Categories!$A$2:$O$48,15,0)</f>
        <v>0</v>
      </c>
      <c r="BA113">
        <f>VLOOKUP($B113,Categories!$A$2:$Z$48,16,0)</f>
        <v>1.84</v>
      </c>
      <c r="BB113">
        <f t="shared" si="107"/>
        <v>0</v>
      </c>
    </row>
    <row r="114" spans="1:54" x14ac:dyDescent="0.25">
      <c r="A114" s="1">
        <v>44932</v>
      </c>
      <c r="B114" t="s">
        <v>163</v>
      </c>
      <c r="C114" t="s">
        <v>5</v>
      </c>
      <c r="F114">
        <v>1</v>
      </c>
      <c r="H114">
        <v>2</v>
      </c>
      <c r="L114" t="str">
        <f t="shared" si="81"/>
        <v>ET</v>
      </c>
      <c r="M114" t="str">
        <f t="shared" si="82"/>
        <v/>
      </c>
      <c r="N114" t="str">
        <f t="shared" si="83"/>
        <v/>
      </c>
      <c r="O114">
        <f t="shared" si="84"/>
        <v>1</v>
      </c>
      <c r="P114" t="str">
        <f t="shared" si="85"/>
        <v/>
      </c>
      <c r="Q114">
        <f t="shared" si="86"/>
        <v>0</v>
      </c>
      <c r="R114" t="str">
        <f t="shared" si="87"/>
        <v/>
      </c>
      <c r="S114" t="str">
        <f t="shared" si="88"/>
        <v/>
      </c>
      <c r="T114" t="str">
        <f t="shared" si="89"/>
        <v/>
      </c>
      <c r="U114" t="str">
        <f t="shared" si="90"/>
        <v/>
      </c>
      <c r="V114" t="str">
        <f t="shared" si="91"/>
        <v/>
      </c>
      <c r="W114">
        <f t="shared" si="92"/>
        <v>0</v>
      </c>
      <c r="X114" t="str">
        <f t="shared" si="93"/>
        <v/>
      </c>
      <c r="Y114">
        <f t="shared" si="94"/>
        <v>1</v>
      </c>
      <c r="Z114" t="str">
        <f t="shared" si="95"/>
        <v/>
      </c>
      <c r="AA114" t="str">
        <f t="shared" si="96"/>
        <v/>
      </c>
      <c r="AB114" t="str">
        <f t="shared" si="97"/>
        <v/>
      </c>
      <c r="AC114">
        <f t="shared" si="98"/>
        <v>0</v>
      </c>
      <c r="AD114">
        <f t="shared" si="99"/>
        <v>0</v>
      </c>
      <c r="AE114">
        <f t="shared" si="100"/>
        <v>1</v>
      </c>
      <c r="AF114">
        <f t="shared" si="101"/>
        <v>0</v>
      </c>
      <c r="AG114">
        <f t="shared" si="102"/>
        <v>1</v>
      </c>
      <c r="AH114">
        <f t="shared" si="103"/>
        <v>0</v>
      </c>
      <c r="AI114">
        <f t="shared" si="104"/>
        <v>0</v>
      </c>
      <c r="AJ114">
        <f t="shared" si="105"/>
        <v>0</v>
      </c>
      <c r="AK114">
        <f t="shared" si="106"/>
        <v>2</v>
      </c>
      <c r="AL114" t="s">
        <v>63</v>
      </c>
      <c r="AM114">
        <f>VLOOKUP($B114,Categories!$A$2:$O$48,2,0)</f>
        <v>0</v>
      </c>
      <c r="AN114">
        <f>VLOOKUP($B114,Categories!$A$2:$O$48,3,0)</f>
        <v>0</v>
      </c>
      <c r="AO114">
        <f>VLOOKUP($B114,Categories!$A$2:$O$48,4,0)</f>
        <v>0</v>
      </c>
      <c r="AP114">
        <f>VLOOKUP($B114,Categories!$A$2:$O$48,5,0)</f>
        <v>0</v>
      </c>
      <c r="AQ114">
        <f>VLOOKUP($B114,Categories!$A$2:$O$48,6,0)</f>
        <v>0</v>
      </c>
      <c r="AR114">
        <f>VLOOKUP($B114,Categories!$A$2:$O$48,7,0)</f>
        <v>1</v>
      </c>
      <c r="AS114">
        <f>VLOOKUP($B114,Categories!$A$2:$O$48,8,0)</f>
        <v>0</v>
      </c>
      <c r="AT114">
        <f>VLOOKUP($B114,Categories!$A$2:$O$48,9,0)</f>
        <v>0</v>
      </c>
      <c r="AU114">
        <f>VLOOKUP($B114,Categories!$A$2:$O$48,10,0)</f>
        <v>0</v>
      </c>
      <c r="AV114">
        <f>VLOOKUP($B114,Categories!$A$2:$O$48,11,0)</f>
        <v>0</v>
      </c>
      <c r="AW114">
        <f>VLOOKUP($B114,Categories!$A$2:$O$48,12,0)</f>
        <v>0</v>
      </c>
      <c r="AX114">
        <f>VLOOKUP($B114,Categories!$A$2:$O$48,13,0)</f>
        <v>0</v>
      </c>
      <c r="AY114">
        <f>VLOOKUP($B114,Categories!$A$2:$O$48,14,0)</f>
        <v>0</v>
      </c>
      <c r="AZ114">
        <f>VLOOKUP($B114,Categories!$A$2:$O$48,15,0)</f>
        <v>0</v>
      </c>
      <c r="BA114">
        <f>VLOOKUP($B114,Categories!$A$2:$Z$48,16,0)</f>
        <v>1.84</v>
      </c>
      <c r="BB114">
        <f t="shared" si="107"/>
        <v>0</v>
      </c>
    </row>
    <row r="115" spans="1:54" x14ac:dyDescent="0.25">
      <c r="A115" s="1">
        <v>44932</v>
      </c>
      <c r="B115" t="s">
        <v>163</v>
      </c>
      <c r="C115" t="s">
        <v>5</v>
      </c>
      <c r="F115">
        <v>1</v>
      </c>
      <c r="H115">
        <v>2</v>
      </c>
      <c r="L115" t="str">
        <f t="shared" si="81"/>
        <v>ET</v>
      </c>
      <c r="M115" t="str">
        <f t="shared" si="82"/>
        <v/>
      </c>
      <c r="N115" t="str">
        <f t="shared" si="83"/>
        <v/>
      </c>
      <c r="O115">
        <f t="shared" si="84"/>
        <v>1</v>
      </c>
      <c r="P115" t="str">
        <f t="shared" si="85"/>
        <v/>
      </c>
      <c r="Q115">
        <f t="shared" si="86"/>
        <v>0</v>
      </c>
      <c r="R115" t="str">
        <f t="shared" si="87"/>
        <v/>
      </c>
      <c r="S115" t="str">
        <f t="shared" si="88"/>
        <v/>
      </c>
      <c r="T115" t="str">
        <f t="shared" si="89"/>
        <v/>
      </c>
      <c r="U115" t="str">
        <f t="shared" si="90"/>
        <v/>
      </c>
      <c r="V115" t="str">
        <f t="shared" si="91"/>
        <v/>
      </c>
      <c r="W115">
        <f t="shared" si="92"/>
        <v>0</v>
      </c>
      <c r="X115" t="str">
        <f t="shared" si="93"/>
        <v/>
      </c>
      <c r="Y115">
        <f t="shared" si="94"/>
        <v>1</v>
      </c>
      <c r="Z115" t="str">
        <f t="shared" si="95"/>
        <v/>
      </c>
      <c r="AA115" t="str">
        <f t="shared" si="96"/>
        <v/>
      </c>
      <c r="AB115" t="str">
        <f t="shared" si="97"/>
        <v/>
      </c>
      <c r="AC115">
        <f t="shared" si="98"/>
        <v>0</v>
      </c>
      <c r="AD115">
        <f t="shared" si="99"/>
        <v>0</v>
      </c>
      <c r="AE115">
        <f t="shared" si="100"/>
        <v>1</v>
      </c>
      <c r="AF115">
        <f t="shared" si="101"/>
        <v>0</v>
      </c>
      <c r="AG115">
        <f t="shared" si="102"/>
        <v>1</v>
      </c>
      <c r="AH115">
        <f t="shared" si="103"/>
        <v>0</v>
      </c>
      <c r="AI115">
        <f t="shared" si="104"/>
        <v>0</v>
      </c>
      <c r="AJ115">
        <f t="shared" si="105"/>
        <v>0</v>
      </c>
      <c r="AK115">
        <f t="shared" si="106"/>
        <v>2</v>
      </c>
      <c r="AL115" t="s">
        <v>63</v>
      </c>
      <c r="AM115">
        <f>VLOOKUP($B115,Categories!$A$2:$O$48,2,0)</f>
        <v>0</v>
      </c>
      <c r="AN115">
        <f>VLOOKUP($B115,Categories!$A$2:$O$48,3,0)</f>
        <v>0</v>
      </c>
      <c r="AO115">
        <f>VLOOKUP($B115,Categories!$A$2:$O$48,4,0)</f>
        <v>0</v>
      </c>
      <c r="AP115">
        <f>VLOOKUP($B115,Categories!$A$2:$O$48,5,0)</f>
        <v>0</v>
      </c>
      <c r="AQ115">
        <f>VLOOKUP($B115,Categories!$A$2:$O$48,6,0)</f>
        <v>0</v>
      </c>
      <c r="AR115">
        <f>VLOOKUP($B115,Categories!$A$2:$O$48,7,0)</f>
        <v>1</v>
      </c>
      <c r="AS115">
        <f>VLOOKUP($B115,Categories!$A$2:$O$48,8,0)</f>
        <v>0</v>
      </c>
      <c r="AT115">
        <f>VLOOKUP($B115,Categories!$A$2:$O$48,9,0)</f>
        <v>0</v>
      </c>
      <c r="AU115">
        <f>VLOOKUP($B115,Categories!$A$2:$O$48,10,0)</f>
        <v>0</v>
      </c>
      <c r="AV115">
        <f>VLOOKUP($B115,Categories!$A$2:$O$48,11,0)</f>
        <v>0</v>
      </c>
      <c r="AW115">
        <f>VLOOKUP($B115,Categories!$A$2:$O$48,12,0)</f>
        <v>0</v>
      </c>
      <c r="AX115">
        <f>VLOOKUP($B115,Categories!$A$2:$O$48,13,0)</f>
        <v>0</v>
      </c>
      <c r="AY115">
        <f>VLOOKUP($B115,Categories!$A$2:$O$48,14,0)</f>
        <v>0</v>
      </c>
      <c r="AZ115">
        <f>VLOOKUP($B115,Categories!$A$2:$O$48,15,0)</f>
        <v>0</v>
      </c>
      <c r="BA115">
        <f>VLOOKUP($B115,Categories!$A$2:$Z$48,16,0)</f>
        <v>1.84</v>
      </c>
      <c r="BB115">
        <f t="shared" si="107"/>
        <v>0</v>
      </c>
    </row>
    <row r="116" spans="1:54" x14ac:dyDescent="0.25">
      <c r="A116" s="1">
        <v>44932</v>
      </c>
      <c r="B116" t="s">
        <v>164</v>
      </c>
      <c r="C116" t="s">
        <v>5</v>
      </c>
      <c r="F116">
        <v>1</v>
      </c>
      <c r="H116">
        <v>2</v>
      </c>
      <c r="L116" t="str">
        <f t="shared" si="81"/>
        <v>ET</v>
      </c>
      <c r="M116" t="str">
        <f t="shared" si="82"/>
        <v/>
      </c>
      <c r="N116" t="str">
        <f t="shared" si="83"/>
        <v/>
      </c>
      <c r="O116">
        <f t="shared" si="84"/>
        <v>1</v>
      </c>
      <c r="P116" t="str">
        <f t="shared" si="85"/>
        <v/>
      </c>
      <c r="Q116">
        <f t="shared" si="86"/>
        <v>0</v>
      </c>
      <c r="R116" t="str">
        <f t="shared" si="87"/>
        <v/>
      </c>
      <c r="S116" t="str">
        <f t="shared" si="88"/>
        <v/>
      </c>
      <c r="T116" t="str">
        <f t="shared" si="89"/>
        <v/>
      </c>
      <c r="U116" t="str">
        <f t="shared" si="90"/>
        <v/>
      </c>
      <c r="V116" t="str">
        <f t="shared" si="91"/>
        <v/>
      </c>
      <c r="W116">
        <f t="shared" si="92"/>
        <v>0</v>
      </c>
      <c r="X116" t="str">
        <f t="shared" si="93"/>
        <v/>
      </c>
      <c r="Y116">
        <f t="shared" si="94"/>
        <v>1</v>
      </c>
      <c r="Z116" t="str">
        <f t="shared" si="95"/>
        <v/>
      </c>
      <c r="AA116" t="str">
        <f t="shared" si="96"/>
        <v/>
      </c>
      <c r="AB116" t="str">
        <f t="shared" si="97"/>
        <v/>
      </c>
      <c r="AC116">
        <f t="shared" si="98"/>
        <v>0</v>
      </c>
      <c r="AD116">
        <f t="shared" si="99"/>
        <v>0</v>
      </c>
      <c r="AE116">
        <f t="shared" si="100"/>
        <v>1</v>
      </c>
      <c r="AF116">
        <f t="shared" si="101"/>
        <v>0</v>
      </c>
      <c r="AG116">
        <f t="shared" si="102"/>
        <v>1</v>
      </c>
      <c r="AH116">
        <f t="shared" si="103"/>
        <v>0</v>
      </c>
      <c r="AI116">
        <f t="shared" si="104"/>
        <v>0</v>
      </c>
      <c r="AJ116">
        <f t="shared" si="105"/>
        <v>0</v>
      </c>
      <c r="AK116">
        <f t="shared" si="106"/>
        <v>2</v>
      </c>
      <c r="AL116" t="s">
        <v>63</v>
      </c>
      <c r="AM116">
        <f>VLOOKUP($B116,Categories!$A$2:$O$48,2,0)</f>
        <v>0</v>
      </c>
      <c r="AN116">
        <f>VLOOKUP($B116,Categories!$A$2:$O$48,3,0)</f>
        <v>0</v>
      </c>
      <c r="AO116">
        <f>VLOOKUP($B116,Categories!$A$2:$O$48,4,0)</f>
        <v>0</v>
      </c>
      <c r="AP116">
        <f>VLOOKUP($B116,Categories!$A$2:$O$48,5,0)</f>
        <v>0</v>
      </c>
      <c r="AQ116">
        <f>VLOOKUP($B116,Categories!$A$2:$O$48,6,0)</f>
        <v>0</v>
      </c>
      <c r="AR116">
        <f>VLOOKUP($B116,Categories!$A$2:$O$48,7,0)</f>
        <v>0</v>
      </c>
      <c r="AS116">
        <f>VLOOKUP($B116,Categories!$A$2:$O$48,8,0)</f>
        <v>0</v>
      </c>
      <c r="AT116">
        <f>VLOOKUP($B116,Categories!$A$2:$O$48,9,0)</f>
        <v>0</v>
      </c>
      <c r="AU116">
        <f>VLOOKUP($B116,Categories!$A$2:$O$48,10,0)</f>
        <v>0</v>
      </c>
      <c r="AV116">
        <f>VLOOKUP($B116,Categories!$A$2:$O$48,11,0)</f>
        <v>0</v>
      </c>
      <c r="AW116">
        <f>VLOOKUP($B116,Categories!$A$2:$O$48,12,0)</f>
        <v>0</v>
      </c>
      <c r="AX116">
        <f>VLOOKUP($B116,Categories!$A$2:$O$48,13,0)</f>
        <v>0</v>
      </c>
      <c r="AY116">
        <f>VLOOKUP($B116,Categories!$A$2:$O$48,14,0)</f>
        <v>1</v>
      </c>
      <c r="AZ116">
        <f>VLOOKUP($B116,Categories!$A$2:$O$48,15,0)</f>
        <v>0</v>
      </c>
      <c r="BA116">
        <f>VLOOKUP($B116,Categories!$A$2:$Z$48,16,0)</f>
        <v>1.48</v>
      </c>
      <c r="BB116">
        <f t="shared" si="107"/>
        <v>0</v>
      </c>
    </row>
    <row r="117" spans="1:54" x14ac:dyDescent="0.25">
      <c r="A117" s="1">
        <v>44932</v>
      </c>
      <c r="B117" t="s">
        <v>164</v>
      </c>
      <c r="C117" t="s">
        <v>5</v>
      </c>
      <c r="F117">
        <v>1</v>
      </c>
      <c r="H117">
        <v>2</v>
      </c>
      <c r="L117" t="str">
        <f t="shared" si="81"/>
        <v>ET</v>
      </c>
      <c r="M117" t="str">
        <f t="shared" si="82"/>
        <v/>
      </c>
      <c r="N117" t="str">
        <f t="shared" si="83"/>
        <v/>
      </c>
      <c r="O117">
        <f t="shared" si="84"/>
        <v>1</v>
      </c>
      <c r="P117" t="str">
        <f t="shared" si="85"/>
        <v/>
      </c>
      <c r="Q117">
        <f t="shared" si="86"/>
        <v>0</v>
      </c>
      <c r="R117" t="str">
        <f t="shared" si="87"/>
        <v/>
      </c>
      <c r="S117" t="str">
        <f t="shared" si="88"/>
        <v/>
      </c>
      <c r="T117" t="str">
        <f t="shared" si="89"/>
        <v/>
      </c>
      <c r="U117" t="str">
        <f t="shared" si="90"/>
        <v/>
      </c>
      <c r="V117" t="str">
        <f t="shared" si="91"/>
        <v/>
      </c>
      <c r="W117">
        <f t="shared" si="92"/>
        <v>0</v>
      </c>
      <c r="X117" t="str">
        <f t="shared" si="93"/>
        <v/>
      </c>
      <c r="Y117">
        <f t="shared" si="94"/>
        <v>1</v>
      </c>
      <c r="Z117" t="str">
        <f t="shared" si="95"/>
        <v/>
      </c>
      <c r="AA117" t="str">
        <f t="shared" si="96"/>
        <v/>
      </c>
      <c r="AB117" t="str">
        <f t="shared" si="97"/>
        <v/>
      </c>
      <c r="AC117">
        <f t="shared" si="98"/>
        <v>0</v>
      </c>
      <c r="AD117">
        <f t="shared" si="99"/>
        <v>0</v>
      </c>
      <c r="AE117">
        <f t="shared" si="100"/>
        <v>1</v>
      </c>
      <c r="AF117">
        <f t="shared" si="101"/>
        <v>0</v>
      </c>
      <c r="AG117">
        <f t="shared" si="102"/>
        <v>1</v>
      </c>
      <c r="AH117">
        <f t="shared" si="103"/>
        <v>0</v>
      </c>
      <c r="AI117">
        <f t="shared" si="104"/>
        <v>0</v>
      </c>
      <c r="AJ117">
        <f t="shared" si="105"/>
        <v>0</v>
      </c>
      <c r="AK117">
        <f t="shared" si="106"/>
        <v>2</v>
      </c>
      <c r="AL117" t="s">
        <v>63</v>
      </c>
      <c r="AM117">
        <f>VLOOKUP($B117,Categories!$A$2:$O$48,2,0)</f>
        <v>0</v>
      </c>
      <c r="AN117">
        <f>VLOOKUP($B117,Categories!$A$2:$O$48,3,0)</f>
        <v>0</v>
      </c>
      <c r="AO117">
        <f>VLOOKUP($B117,Categories!$A$2:$O$48,4,0)</f>
        <v>0</v>
      </c>
      <c r="AP117">
        <f>VLOOKUP($B117,Categories!$A$2:$O$48,5,0)</f>
        <v>0</v>
      </c>
      <c r="AQ117">
        <f>VLOOKUP($B117,Categories!$A$2:$O$48,6,0)</f>
        <v>0</v>
      </c>
      <c r="AR117">
        <f>VLOOKUP($B117,Categories!$A$2:$O$48,7,0)</f>
        <v>0</v>
      </c>
      <c r="AS117">
        <f>VLOOKUP($B117,Categories!$A$2:$O$48,8,0)</f>
        <v>0</v>
      </c>
      <c r="AT117">
        <f>VLOOKUP($B117,Categories!$A$2:$O$48,9,0)</f>
        <v>0</v>
      </c>
      <c r="AU117">
        <f>VLOOKUP($B117,Categories!$A$2:$O$48,10,0)</f>
        <v>0</v>
      </c>
      <c r="AV117">
        <f>VLOOKUP($B117,Categories!$A$2:$O$48,11,0)</f>
        <v>0</v>
      </c>
      <c r="AW117">
        <f>VLOOKUP($B117,Categories!$A$2:$O$48,12,0)</f>
        <v>0</v>
      </c>
      <c r="AX117">
        <f>VLOOKUP($B117,Categories!$A$2:$O$48,13,0)</f>
        <v>0</v>
      </c>
      <c r="AY117">
        <f>VLOOKUP($B117,Categories!$A$2:$O$48,14,0)</f>
        <v>1</v>
      </c>
      <c r="AZ117">
        <f>VLOOKUP($B117,Categories!$A$2:$O$48,15,0)</f>
        <v>0</v>
      </c>
      <c r="BA117">
        <f>VLOOKUP($B117,Categories!$A$2:$Z$48,16,0)</f>
        <v>1.48</v>
      </c>
      <c r="BB117">
        <f t="shared" si="107"/>
        <v>0</v>
      </c>
    </row>
    <row r="118" spans="1:54" x14ac:dyDescent="0.25">
      <c r="A118" s="1">
        <v>44953</v>
      </c>
      <c r="B118" t="s">
        <v>219</v>
      </c>
      <c r="C118" t="s">
        <v>5</v>
      </c>
      <c r="F118">
        <v>1</v>
      </c>
      <c r="H118">
        <v>2</v>
      </c>
      <c r="L118" t="str">
        <f t="shared" si="81"/>
        <v>ET</v>
      </c>
      <c r="M118" t="str">
        <f t="shared" si="82"/>
        <v/>
      </c>
      <c r="N118" t="str">
        <f t="shared" si="83"/>
        <v/>
      </c>
      <c r="O118">
        <f t="shared" si="84"/>
        <v>1</v>
      </c>
      <c r="P118" t="str">
        <f t="shared" si="85"/>
        <v/>
      </c>
      <c r="Q118">
        <f t="shared" si="86"/>
        <v>0</v>
      </c>
      <c r="R118" t="str">
        <f t="shared" si="87"/>
        <v/>
      </c>
      <c r="S118" t="str">
        <f t="shared" si="88"/>
        <v/>
      </c>
      <c r="T118" t="str">
        <f t="shared" si="89"/>
        <v/>
      </c>
      <c r="U118" t="str">
        <f t="shared" si="90"/>
        <v/>
      </c>
      <c r="V118" t="str">
        <f t="shared" si="91"/>
        <v/>
      </c>
      <c r="W118">
        <f t="shared" si="92"/>
        <v>0</v>
      </c>
      <c r="X118" t="str">
        <f t="shared" si="93"/>
        <v/>
      </c>
      <c r="Y118">
        <f t="shared" si="94"/>
        <v>1</v>
      </c>
      <c r="Z118" t="str">
        <f t="shared" si="95"/>
        <v/>
      </c>
      <c r="AA118" t="str">
        <f t="shared" si="96"/>
        <v/>
      </c>
      <c r="AB118" t="str">
        <f t="shared" si="97"/>
        <v/>
      </c>
      <c r="AC118">
        <f t="shared" si="98"/>
        <v>0</v>
      </c>
      <c r="AD118">
        <f t="shared" si="99"/>
        <v>0</v>
      </c>
      <c r="AE118">
        <f t="shared" si="100"/>
        <v>1</v>
      </c>
      <c r="AF118">
        <f t="shared" si="101"/>
        <v>0</v>
      </c>
      <c r="AG118">
        <f t="shared" si="102"/>
        <v>1</v>
      </c>
      <c r="AH118">
        <f t="shared" si="103"/>
        <v>0</v>
      </c>
      <c r="AI118">
        <f t="shared" si="104"/>
        <v>0</v>
      </c>
      <c r="AJ118">
        <f t="shared" si="105"/>
        <v>0</v>
      </c>
      <c r="AK118">
        <f t="shared" si="106"/>
        <v>2</v>
      </c>
      <c r="AL118" t="s">
        <v>63</v>
      </c>
      <c r="AM118">
        <f>VLOOKUP($B118,Categories!$A$2:$O$48,2,0)</f>
        <v>0</v>
      </c>
      <c r="AN118">
        <f>VLOOKUP($B118,Categories!$A$2:$O$48,3,0)</f>
        <v>0</v>
      </c>
      <c r="AO118">
        <f>VLOOKUP($B118,Categories!$A$2:$O$48,4,0)</f>
        <v>0</v>
      </c>
      <c r="AP118">
        <f>VLOOKUP($B118,Categories!$A$2:$O$48,5,0)</f>
        <v>0</v>
      </c>
      <c r="AQ118">
        <f>VLOOKUP($B118,Categories!$A$2:$O$48,6,0)</f>
        <v>0</v>
      </c>
      <c r="AR118">
        <f>VLOOKUP($B118,Categories!$A$2:$O$48,7,0)</f>
        <v>0</v>
      </c>
      <c r="AS118">
        <f>VLOOKUP($B118,Categories!$A$2:$O$48,8,0)</f>
        <v>0</v>
      </c>
      <c r="AT118">
        <f>VLOOKUP($B118,Categories!$A$2:$O$48,9,0)</f>
        <v>0</v>
      </c>
      <c r="AU118">
        <f>VLOOKUP($B118,Categories!$A$2:$O$48,10,0)</f>
        <v>0</v>
      </c>
      <c r="AV118">
        <f>VLOOKUP($B118,Categories!$A$2:$O$48,11,0)</f>
        <v>0</v>
      </c>
      <c r="AW118">
        <f>VLOOKUP($B118,Categories!$A$2:$O$48,12,0)</f>
        <v>0</v>
      </c>
      <c r="AX118">
        <f>VLOOKUP($B118,Categories!$A$2:$O$48,13,0)</f>
        <v>1</v>
      </c>
      <c r="AY118">
        <f>VLOOKUP($B118,Categories!$A$2:$O$48,14,0)</f>
        <v>1</v>
      </c>
      <c r="AZ118">
        <f>VLOOKUP($B118,Categories!$A$2:$O$48,15,0)</f>
        <v>1</v>
      </c>
      <c r="BA118">
        <f>VLOOKUP($B118,Categories!$A$2:$Z$48,16,0)</f>
        <v>2.33</v>
      </c>
      <c r="BB118">
        <f t="shared" si="107"/>
        <v>1</v>
      </c>
    </row>
    <row r="119" spans="1:54" x14ac:dyDescent="0.25">
      <c r="A119" s="1">
        <v>44953</v>
      </c>
      <c r="B119" t="s">
        <v>219</v>
      </c>
      <c r="C119" t="s">
        <v>5</v>
      </c>
      <c r="F119">
        <v>1</v>
      </c>
      <c r="H119">
        <v>2</v>
      </c>
      <c r="L119" t="str">
        <f t="shared" si="81"/>
        <v>ET</v>
      </c>
      <c r="M119" t="str">
        <f t="shared" si="82"/>
        <v/>
      </c>
      <c r="N119" t="str">
        <f t="shared" si="83"/>
        <v/>
      </c>
      <c r="O119">
        <f t="shared" si="84"/>
        <v>1</v>
      </c>
      <c r="P119" t="str">
        <f t="shared" si="85"/>
        <v/>
      </c>
      <c r="Q119">
        <f t="shared" si="86"/>
        <v>0</v>
      </c>
      <c r="R119" t="str">
        <f t="shared" si="87"/>
        <v/>
      </c>
      <c r="S119" t="str">
        <f t="shared" si="88"/>
        <v/>
      </c>
      <c r="T119" t="str">
        <f t="shared" si="89"/>
        <v/>
      </c>
      <c r="U119" t="str">
        <f t="shared" si="90"/>
        <v/>
      </c>
      <c r="V119" t="str">
        <f t="shared" si="91"/>
        <v/>
      </c>
      <c r="W119">
        <f t="shared" si="92"/>
        <v>0</v>
      </c>
      <c r="X119" t="str">
        <f t="shared" si="93"/>
        <v/>
      </c>
      <c r="Y119">
        <f t="shared" si="94"/>
        <v>1</v>
      </c>
      <c r="Z119" t="str">
        <f t="shared" si="95"/>
        <v/>
      </c>
      <c r="AA119" t="str">
        <f t="shared" si="96"/>
        <v/>
      </c>
      <c r="AB119" t="str">
        <f t="shared" si="97"/>
        <v/>
      </c>
      <c r="AC119">
        <f t="shared" si="98"/>
        <v>0</v>
      </c>
      <c r="AD119">
        <f t="shared" si="99"/>
        <v>0</v>
      </c>
      <c r="AE119">
        <f t="shared" si="100"/>
        <v>1</v>
      </c>
      <c r="AF119">
        <f t="shared" si="101"/>
        <v>0</v>
      </c>
      <c r="AG119">
        <f t="shared" si="102"/>
        <v>1</v>
      </c>
      <c r="AH119">
        <f t="shared" si="103"/>
        <v>0</v>
      </c>
      <c r="AI119">
        <f t="shared" si="104"/>
        <v>0</v>
      </c>
      <c r="AJ119">
        <f t="shared" si="105"/>
        <v>0</v>
      </c>
      <c r="AK119">
        <f t="shared" si="106"/>
        <v>2</v>
      </c>
      <c r="AL119" t="s">
        <v>63</v>
      </c>
      <c r="AM119">
        <f>VLOOKUP($B119,Categories!$A$2:$O$48,2,0)</f>
        <v>0</v>
      </c>
      <c r="AN119">
        <f>VLOOKUP($B119,Categories!$A$2:$O$48,3,0)</f>
        <v>0</v>
      </c>
      <c r="AO119">
        <f>VLOOKUP($B119,Categories!$A$2:$O$48,4,0)</f>
        <v>0</v>
      </c>
      <c r="AP119">
        <f>VLOOKUP($B119,Categories!$A$2:$O$48,5,0)</f>
        <v>0</v>
      </c>
      <c r="AQ119">
        <f>VLOOKUP($B119,Categories!$A$2:$O$48,6,0)</f>
        <v>0</v>
      </c>
      <c r="AR119">
        <f>VLOOKUP($B119,Categories!$A$2:$O$48,7,0)</f>
        <v>0</v>
      </c>
      <c r="AS119">
        <f>VLOOKUP($B119,Categories!$A$2:$O$48,8,0)</f>
        <v>0</v>
      </c>
      <c r="AT119">
        <f>VLOOKUP($B119,Categories!$A$2:$O$48,9,0)</f>
        <v>0</v>
      </c>
      <c r="AU119">
        <f>VLOOKUP($B119,Categories!$A$2:$O$48,10,0)</f>
        <v>0</v>
      </c>
      <c r="AV119">
        <f>VLOOKUP($B119,Categories!$A$2:$O$48,11,0)</f>
        <v>0</v>
      </c>
      <c r="AW119">
        <f>VLOOKUP($B119,Categories!$A$2:$O$48,12,0)</f>
        <v>0</v>
      </c>
      <c r="AX119">
        <f>VLOOKUP($B119,Categories!$A$2:$O$48,13,0)</f>
        <v>1</v>
      </c>
      <c r="AY119">
        <f>VLOOKUP($B119,Categories!$A$2:$O$48,14,0)</f>
        <v>1</v>
      </c>
      <c r="AZ119">
        <f>VLOOKUP($B119,Categories!$A$2:$O$48,15,0)</f>
        <v>1</v>
      </c>
      <c r="BA119">
        <f>VLOOKUP($B119,Categories!$A$2:$Z$48,16,0)</f>
        <v>2.33</v>
      </c>
      <c r="BB119">
        <f t="shared" si="107"/>
        <v>0</v>
      </c>
    </row>
    <row r="120" spans="1:54" x14ac:dyDescent="0.25">
      <c r="A120" s="1">
        <v>44953</v>
      </c>
      <c r="B120" t="s">
        <v>219</v>
      </c>
      <c r="C120" t="s">
        <v>5</v>
      </c>
      <c r="F120">
        <v>2</v>
      </c>
      <c r="H120">
        <v>2</v>
      </c>
      <c r="L120" t="str">
        <f t="shared" si="81"/>
        <v>ET</v>
      </c>
      <c r="M120" t="str">
        <f t="shared" si="82"/>
        <v/>
      </c>
      <c r="N120" t="str">
        <f t="shared" si="83"/>
        <v/>
      </c>
      <c r="O120">
        <f t="shared" si="84"/>
        <v>0</v>
      </c>
      <c r="P120" t="str">
        <f t="shared" si="85"/>
        <v/>
      </c>
      <c r="Q120">
        <f t="shared" si="86"/>
        <v>0</v>
      </c>
      <c r="R120" t="str">
        <f t="shared" si="87"/>
        <v/>
      </c>
      <c r="S120" t="str">
        <f t="shared" si="88"/>
        <v/>
      </c>
      <c r="T120" t="str">
        <f t="shared" si="89"/>
        <v/>
      </c>
      <c r="U120" t="str">
        <f t="shared" si="90"/>
        <v/>
      </c>
      <c r="V120" t="str">
        <f t="shared" si="91"/>
        <v/>
      </c>
      <c r="W120">
        <f t="shared" si="92"/>
        <v>1</v>
      </c>
      <c r="X120" t="str">
        <f t="shared" si="93"/>
        <v/>
      </c>
      <c r="Y120">
        <f t="shared" si="94"/>
        <v>1</v>
      </c>
      <c r="Z120" t="str">
        <f t="shared" si="95"/>
        <v/>
      </c>
      <c r="AA120" t="str">
        <f t="shared" si="96"/>
        <v/>
      </c>
      <c r="AB120" t="str">
        <f t="shared" si="97"/>
        <v/>
      </c>
      <c r="AC120">
        <f t="shared" si="98"/>
        <v>0</v>
      </c>
      <c r="AD120">
        <f t="shared" si="99"/>
        <v>0</v>
      </c>
      <c r="AE120">
        <f t="shared" si="100"/>
        <v>1</v>
      </c>
      <c r="AF120">
        <f t="shared" si="101"/>
        <v>0</v>
      </c>
      <c r="AG120">
        <f t="shared" si="102"/>
        <v>1</v>
      </c>
      <c r="AH120">
        <f t="shared" si="103"/>
        <v>0</v>
      </c>
      <c r="AI120">
        <f t="shared" si="104"/>
        <v>0</v>
      </c>
      <c r="AJ120">
        <f t="shared" si="105"/>
        <v>0</v>
      </c>
      <c r="AK120">
        <f t="shared" si="106"/>
        <v>2</v>
      </c>
      <c r="AL120" t="s">
        <v>63</v>
      </c>
      <c r="AM120">
        <f>VLOOKUP($B120,Categories!$A$2:$O$48,2,0)</f>
        <v>0</v>
      </c>
      <c r="AN120">
        <f>VLOOKUP($B120,Categories!$A$2:$O$48,3,0)</f>
        <v>0</v>
      </c>
      <c r="AO120">
        <f>VLOOKUP($B120,Categories!$A$2:$O$48,4,0)</f>
        <v>0</v>
      </c>
      <c r="AP120">
        <f>VLOOKUP($B120,Categories!$A$2:$O$48,5,0)</f>
        <v>0</v>
      </c>
      <c r="AQ120">
        <f>VLOOKUP($B120,Categories!$A$2:$O$48,6,0)</f>
        <v>0</v>
      </c>
      <c r="AR120">
        <f>VLOOKUP($B120,Categories!$A$2:$O$48,7,0)</f>
        <v>0</v>
      </c>
      <c r="AS120">
        <f>VLOOKUP($B120,Categories!$A$2:$O$48,8,0)</f>
        <v>0</v>
      </c>
      <c r="AT120">
        <f>VLOOKUP($B120,Categories!$A$2:$O$48,9,0)</f>
        <v>0</v>
      </c>
      <c r="AU120">
        <f>VLOOKUP($B120,Categories!$A$2:$O$48,10,0)</f>
        <v>0</v>
      </c>
      <c r="AV120">
        <f>VLOOKUP($B120,Categories!$A$2:$O$48,11,0)</f>
        <v>0</v>
      </c>
      <c r="AW120">
        <f>VLOOKUP($B120,Categories!$A$2:$O$48,12,0)</f>
        <v>0</v>
      </c>
      <c r="AX120">
        <f>VLOOKUP($B120,Categories!$A$2:$O$48,13,0)</f>
        <v>1</v>
      </c>
      <c r="AY120">
        <f>VLOOKUP($B120,Categories!$A$2:$O$48,14,0)</f>
        <v>1</v>
      </c>
      <c r="AZ120">
        <f>VLOOKUP($B120,Categories!$A$2:$O$48,15,0)</f>
        <v>1</v>
      </c>
      <c r="BA120">
        <f>VLOOKUP($B120,Categories!$A$2:$Z$48,16,0)</f>
        <v>2.33</v>
      </c>
      <c r="BB120">
        <f t="shared" si="107"/>
        <v>0</v>
      </c>
    </row>
    <row r="121" spans="1:54" x14ac:dyDescent="0.25">
      <c r="A121" s="1">
        <v>44953</v>
      </c>
      <c r="B121" t="s">
        <v>219</v>
      </c>
      <c r="C121" t="s">
        <v>5</v>
      </c>
      <c r="F121">
        <v>1</v>
      </c>
      <c r="H121">
        <v>2</v>
      </c>
      <c r="L121" t="str">
        <f t="shared" si="81"/>
        <v>ET</v>
      </c>
      <c r="M121" t="str">
        <f t="shared" si="82"/>
        <v/>
      </c>
      <c r="N121" t="str">
        <f t="shared" si="83"/>
        <v/>
      </c>
      <c r="O121">
        <f t="shared" si="84"/>
        <v>1</v>
      </c>
      <c r="P121" t="str">
        <f t="shared" si="85"/>
        <v/>
      </c>
      <c r="Q121">
        <f t="shared" si="86"/>
        <v>0</v>
      </c>
      <c r="R121" t="str">
        <f t="shared" si="87"/>
        <v/>
      </c>
      <c r="S121" t="str">
        <f t="shared" si="88"/>
        <v/>
      </c>
      <c r="T121" t="str">
        <f t="shared" si="89"/>
        <v/>
      </c>
      <c r="U121" t="str">
        <f t="shared" si="90"/>
        <v/>
      </c>
      <c r="V121" t="str">
        <f t="shared" si="91"/>
        <v/>
      </c>
      <c r="W121">
        <f t="shared" si="92"/>
        <v>0</v>
      </c>
      <c r="X121" t="str">
        <f t="shared" si="93"/>
        <v/>
      </c>
      <c r="Y121">
        <f t="shared" si="94"/>
        <v>1</v>
      </c>
      <c r="Z121" t="str">
        <f t="shared" si="95"/>
        <v/>
      </c>
      <c r="AA121" t="str">
        <f t="shared" si="96"/>
        <v/>
      </c>
      <c r="AB121" t="str">
        <f t="shared" si="97"/>
        <v/>
      </c>
      <c r="AC121">
        <f t="shared" si="98"/>
        <v>0</v>
      </c>
      <c r="AD121">
        <f t="shared" si="99"/>
        <v>0</v>
      </c>
      <c r="AE121">
        <f t="shared" si="100"/>
        <v>1</v>
      </c>
      <c r="AF121">
        <f t="shared" si="101"/>
        <v>0</v>
      </c>
      <c r="AG121">
        <f t="shared" si="102"/>
        <v>1</v>
      </c>
      <c r="AH121">
        <f t="shared" si="103"/>
        <v>0</v>
      </c>
      <c r="AI121">
        <f t="shared" si="104"/>
        <v>0</v>
      </c>
      <c r="AJ121">
        <f t="shared" si="105"/>
        <v>0</v>
      </c>
      <c r="AK121">
        <f t="shared" si="106"/>
        <v>2</v>
      </c>
      <c r="AL121" t="s">
        <v>63</v>
      </c>
      <c r="AM121">
        <f>VLOOKUP($B121,Categories!$A$2:$O$48,2,0)</f>
        <v>0</v>
      </c>
      <c r="AN121">
        <f>VLOOKUP($B121,Categories!$A$2:$O$48,3,0)</f>
        <v>0</v>
      </c>
      <c r="AO121">
        <f>VLOOKUP($B121,Categories!$A$2:$O$48,4,0)</f>
        <v>0</v>
      </c>
      <c r="AP121">
        <f>VLOOKUP($B121,Categories!$A$2:$O$48,5,0)</f>
        <v>0</v>
      </c>
      <c r="AQ121">
        <f>VLOOKUP($B121,Categories!$A$2:$O$48,6,0)</f>
        <v>0</v>
      </c>
      <c r="AR121">
        <f>VLOOKUP($B121,Categories!$A$2:$O$48,7,0)</f>
        <v>0</v>
      </c>
      <c r="AS121">
        <f>VLOOKUP($B121,Categories!$A$2:$O$48,8,0)</f>
        <v>0</v>
      </c>
      <c r="AT121">
        <f>VLOOKUP($B121,Categories!$A$2:$O$48,9,0)</f>
        <v>0</v>
      </c>
      <c r="AU121">
        <f>VLOOKUP($B121,Categories!$A$2:$O$48,10,0)</f>
        <v>0</v>
      </c>
      <c r="AV121">
        <f>VLOOKUP($B121,Categories!$A$2:$O$48,11,0)</f>
        <v>0</v>
      </c>
      <c r="AW121">
        <f>VLOOKUP($B121,Categories!$A$2:$O$48,12,0)</f>
        <v>0</v>
      </c>
      <c r="AX121">
        <f>VLOOKUP($B121,Categories!$A$2:$O$48,13,0)</f>
        <v>1</v>
      </c>
      <c r="AY121">
        <f>VLOOKUP($B121,Categories!$A$2:$O$48,14,0)</f>
        <v>1</v>
      </c>
      <c r="AZ121">
        <f>VLOOKUP($B121,Categories!$A$2:$O$48,15,0)</f>
        <v>1</v>
      </c>
      <c r="BA121">
        <f>VLOOKUP($B121,Categories!$A$2:$Z$48,16,0)</f>
        <v>2.33</v>
      </c>
      <c r="BB121">
        <f t="shared" si="107"/>
        <v>0</v>
      </c>
    </row>
    <row r="122" spans="1:54" x14ac:dyDescent="0.25">
      <c r="A122" s="1">
        <v>44953</v>
      </c>
      <c r="B122" t="s">
        <v>164</v>
      </c>
      <c r="C122" t="s">
        <v>5</v>
      </c>
      <c r="F122">
        <v>1</v>
      </c>
      <c r="H122">
        <v>2</v>
      </c>
      <c r="L122" t="str">
        <f t="shared" si="81"/>
        <v>ET</v>
      </c>
      <c r="M122" t="str">
        <f t="shared" si="82"/>
        <v/>
      </c>
      <c r="N122" t="str">
        <f t="shared" si="83"/>
        <v/>
      </c>
      <c r="O122">
        <f t="shared" si="84"/>
        <v>1</v>
      </c>
      <c r="P122" t="str">
        <f t="shared" si="85"/>
        <v/>
      </c>
      <c r="Q122">
        <f t="shared" si="86"/>
        <v>0</v>
      </c>
      <c r="R122" t="str">
        <f t="shared" si="87"/>
        <v/>
      </c>
      <c r="S122" t="str">
        <f t="shared" si="88"/>
        <v/>
      </c>
      <c r="T122" t="str">
        <f t="shared" si="89"/>
        <v/>
      </c>
      <c r="U122" t="str">
        <f t="shared" si="90"/>
        <v/>
      </c>
      <c r="V122" t="str">
        <f t="shared" si="91"/>
        <v/>
      </c>
      <c r="W122">
        <f t="shared" si="92"/>
        <v>0</v>
      </c>
      <c r="X122" t="str">
        <f t="shared" si="93"/>
        <v/>
      </c>
      <c r="Y122">
        <f t="shared" si="94"/>
        <v>1</v>
      </c>
      <c r="Z122" t="str">
        <f t="shared" si="95"/>
        <v/>
      </c>
      <c r="AA122" t="str">
        <f t="shared" si="96"/>
        <v/>
      </c>
      <c r="AB122" t="str">
        <f t="shared" si="97"/>
        <v/>
      </c>
      <c r="AC122">
        <f t="shared" si="98"/>
        <v>0</v>
      </c>
      <c r="AD122">
        <f t="shared" si="99"/>
        <v>0</v>
      </c>
      <c r="AE122">
        <f t="shared" si="100"/>
        <v>1</v>
      </c>
      <c r="AF122">
        <f t="shared" si="101"/>
        <v>0</v>
      </c>
      <c r="AG122">
        <f t="shared" si="102"/>
        <v>1</v>
      </c>
      <c r="AH122">
        <f t="shared" si="103"/>
        <v>0</v>
      </c>
      <c r="AI122">
        <f t="shared" si="104"/>
        <v>0</v>
      </c>
      <c r="AJ122">
        <f t="shared" si="105"/>
        <v>0</v>
      </c>
      <c r="AK122">
        <f t="shared" si="106"/>
        <v>2</v>
      </c>
      <c r="AL122" t="s">
        <v>63</v>
      </c>
      <c r="AM122">
        <f>VLOOKUP($B122,Categories!$A$2:$O$48,2,0)</f>
        <v>0</v>
      </c>
      <c r="AN122">
        <f>VLOOKUP($B122,Categories!$A$2:$O$48,3,0)</f>
        <v>0</v>
      </c>
      <c r="AO122">
        <f>VLOOKUP($B122,Categories!$A$2:$O$48,4,0)</f>
        <v>0</v>
      </c>
      <c r="AP122">
        <f>VLOOKUP($B122,Categories!$A$2:$O$48,5,0)</f>
        <v>0</v>
      </c>
      <c r="AQ122">
        <f>VLOOKUP($B122,Categories!$A$2:$O$48,6,0)</f>
        <v>0</v>
      </c>
      <c r="AR122">
        <f>VLOOKUP($B122,Categories!$A$2:$O$48,7,0)</f>
        <v>0</v>
      </c>
      <c r="AS122">
        <f>VLOOKUP($B122,Categories!$A$2:$O$48,8,0)</f>
        <v>0</v>
      </c>
      <c r="AT122">
        <f>VLOOKUP($B122,Categories!$A$2:$O$48,9,0)</f>
        <v>0</v>
      </c>
      <c r="AU122">
        <f>VLOOKUP($B122,Categories!$A$2:$O$48,10,0)</f>
        <v>0</v>
      </c>
      <c r="AV122">
        <f>VLOOKUP($B122,Categories!$A$2:$O$48,11,0)</f>
        <v>0</v>
      </c>
      <c r="AW122">
        <f>VLOOKUP($B122,Categories!$A$2:$O$48,12,0)</f>
        <v>0</v>
      </c>
      <c r="AX122">
        <f>VLOOKUP($B122,Categories!$A$2:$O$48,13,0)</f>
        <v>0</v>
      </c>
      <c r="AY122">
        <f>VLOOKUP($B122,Categories!$A$2:$O$48,14,0)</f>
        <v>1</v>
      </c>
      <c r="AZ122">
        <f>VLOOKUP($B122,Categories!$A$2:$O$48,15,0)</f>
        <v>0</v>
      </c>
      <c r="BA122">
        <f>VLOOKUP($B122,Categories!$A$2:$Z$48,16,0)</f>
        <v>1.48</v>
      </c>
      <c r="BB122">
        <f t="shared" si="107"/>
        <v>0</v>
      </c>
    </row>
    <row r="123" spans="1:54" x14ac:dyDescent="0.25">
      <c r="A123" s="1">
        <v>45002</v>
      </c>
      <c r="B123" t="s">
        <v>160</v>
      </c>
      <c r="C123" t="s">
        <v>5</v>
      </c>
      <c r="F123">
        <v>1</v>
      </c>
      <c r="H123">
        <v>2</v>
      </c>
      <c r="L123" t="str">
        <f t="shared" si="81"/>
        <v>ET</v>
      </c>
      <c r="M123" t="str">
        <f t="shared" si="82"/>
        <v/>
      </c>
      <c r="N123" t="str">
        <f t="shared" si="83"/>
        <v/>
      </c>
      <c r="O123">
        <f t="shared" si="84"/>
        <v>1</v>
      </c>
      <c r="P123" t="str">
        <f t="shared" si="85"/>
        <v/>
      </c>
      <c r="Q123">
        <f t="shared" si="86"/>
        <v>0</v>
      </c>
      <c r="R123" t="str">
        <f t="shared" si="87"/>
        <v/>
      </c>
      <c r="S123" t="str">
        <f t="shared" si="88"/>
        <v/>
      </c>
      <c r="T123" t="str">
        <f t="shared" si="89"/>
        <v/>
      </c>
      <c r="U123" t="str">
        <f t="shared" si="90"/>
        <v/>
      </c>
      <c r="V123" t="str">
        <f t="shared" si="91"/>
        <v/>
      </c>
      <c r="W123">
        <f t="shared" si="92"/>
        <v>0</v>
      </c>
      <c r="X123" t="str">
        <f t="shared" si="93"/>
        <v/>
      </c>
      <c r="Y123">
        <f t="shared" si="94"/>
        <v>1</v>
      </c>
      <c r="Z123" t="str">
        <f t="shared" si="95"/>
        <v/>
      </c>
      <c r="AA123" t="str">
        <f t="shared" si="96"/>
        <v/>
      </c>
      <c r="AB123" t="str">
        <f t="shared" si="97"/>
        <v/>
      </c>
      <c r="AC123">
        <f t="shared" si="98"/>
        <v>0</v>
      </c>
      <c r="AD123">
        <f t="shared" si="99"/>
        <v>0</v>
      </c>
      <c r="AE123">
        <f t="shared" si="100"/>
        <v>1</v>
      </c>
      <c r="AF123">
        <f t="shared" si="101"/>
        <v>0</v>
      </c>
      <c r="AG123">
        <f t="shared" si="102"/>
        <v>1</v>
      </c>
      <c r="AH123">
        <f t="shared" si="103"/>
        <v>0</v>
      </c>
      <c r="AI123">
        <f t="shared" si="104"/>
        <v>0</v>
      </c>
      <c r="AJ123">
        <f t="shared" si="105"/>
        <v>0</v>
      </c>
      <c r="AK123">
        <f t="shared" si="106"/>
        <v>2</v>
      </c>
      <c r="AL123" t="s">
        <v>63</v>
      </c>
      <c r="AM123">
        <f>VLOOKUP($B123,Categories!$A$2:$O$48,2,0)</f>
        <v>0</v>
      </c>
      <c r="AN123">
        <f>VLOOKUP($B123,Categories!$A$2:$O$48,3,0)</f>
        <v>0</v>
      </c>
      <c r="AO123">
        <f>VLOOKUP($B123,Categories!$A$2:$O$48,4,0)</f>
        <v>0</v>
      </c>
      <c r="AP123">
        <f>VLOOKUP($B123,Categories!$A$2:$O$48,5,0)</f>
        <v>0</v>
      </c>
      <c r="AQ123">
        <f>VLOOKUP($B123,Categories!$A$2:$O$48,6,0)</f>
        <v>0</v>
      </c>
      <c r="AR123">
        <f>VLOOKUP($B123,Categories!$A$2:$O$48,7,0)</f>
        <v>0</v>
      </c>
      <c r="AS123">
        <f>VLOOKUP($B123,Categories!$A$2:$O$48,8,0)</f>
        <v>0</v>
      </c>
      <c r="AT123">
        <f>VLOOKUP($B123,Categories!$A$2:$O$48,9,0)</f>
        <v>0</v>
      </c>
      <c r="AU123">
        <f>VLOOKUP($B123,Categories!$A$2:$O$48,10,0)</f>
        <v>0</v>
      </c>
      <c r="AV123">
        <f>VLOOKUP($B123,Categories!$A$2:$O$48,11,0)</f>
        <v>1</v>
      </c>
      <c r="AW123">
        <f>VLOOKUP($B123,Categories!$A$2:$O$48,12,0)</f>
        <v>0</v>
      </c>
      <c r="AX123">
        <f>VLOOKUP($B123,Categories!$A$2:$O$48,13,0)</f>
        <v>1</v>
      </c>
      <c r="AY123">
        <f>VLOOKUP($B123,Categories!$A$2:$O$48,14,0)</f>
        <v>0</v>
      </c>
      <c r="AZ123">
        <f>VLOOKUP($B123,Categories!$A$2:$O$48,15,0)</f>
        <v>1</v>
      </c>
      <c r="BA123">
        <f>VLOOKUP($B123,Categories!$A$2:$Z$48,16,0)</f>
        <v>2.38</v>
      </c>
      <c r="BB123">
        <f t="shared" si="107"/>
        <v>1</v>
      </c>
    </row>
    <row r="124" spans="1:54" x14ac:dyDescent="0.25">
      <c r="A124" s="1">
        <v>45002</v>
      </c>
      <c r="B124" t="s">
        <v>160</v>
      </c>
      <c r="C124" t="s">
        <v>5</v>
      </c>
      <c r="F124">
        <v>1</v>
      </c>
      <c r="H124">
        <v>2</v>
      </c>
      <c r="L124" t="str">
        <f t="shared" si="81"/>
        <v>ET</v>
      </c>
      <c r="M124" t="str">
        <f t="shared" si="82"/>
        <v/>
      </c>
      <c r="N124" t="str">
        <f t="shared" si="83"/>
        <v/>
      </c>
      <c r="O124">
        <f t="shared" si="84"/>
        <v>1</v>
      </c>
      <c r="P124" t="str">
        <f t="shared" si="85"/>
        <v/>
      </c>
      <c r="Q124">
        <f t="shared" si="86"/>
        <v>0</v>
      </c>
      <c r="R124" t="str">
        <f t="shared" si="87"/>
        <v/>
      </c>
      <c r="S124" t="str">
        <f t="shared" si="88"/>
        <v/>
      </c>
      <c r="T124" t="str">
        <f t="shared" si="89"/>
        <v/>
      </c>
      <c r="U124" t="str">
        <f t="shared" si="90"/>
        <v/>
      </c>
      <c r="V124" t="str">
        <f t="shared" si="91"/>
        <v/>
      </c>
      <c r="W124">
        <f t="shared" si="92"/>
        <v>0</v>
      </c>
      <c r="X124" t="str">
        <f t="shared" si="93"/>
        <v/>
      </c>
      <c r="Y124">
        <f t="shared" si="94"/>
        <v>1</v>
      </c>
      <c r="Z124" t="str">
        <f t="shared" si="95"/>
        <v/>
      </c>
      <c r="AA124" t="str">
        <f t="shared" si="96"/>
        <v/>
      </c>
      <c r="AB124" t="str">
        <f t="shared" si="97"/>
        <v/>
      </c>
      <c r="AC124">
        <f t="shared" si="98"/>
        <v>0</v>
      </c>
      <c r="AD124">
        <f t="shared" si="99"/>
        <v>0</v>
      </c>
      <c r="AE124">
        <f t="shared" si="100"/>
        <v>1</v>
      </c>
      <c r="AF124">
        <f t="shared" si="101"/>
        <v>0</v>
      </c>
      <c r="AG124">
        <f t="shared" si="102"/>
        <v>1</v>
      </c>
      <c r="AH124">
        <f t="shared" si="103"/>
        <v>0</v>
      </c>
      <c r="AI124">
        <f t="shared" si="104"/>
        <v>0</v>
      </c>
      <c r="AJ124">
        <f t="shared" si="105"/>
        <v>0</v>
      </c>
      <c r="AK124">
        <f t="shared" si="106"/>
        <v>2</v>
      </c>
      <c r="AL124" t="s">
        <v>63</v>
      </c>
      <c r="AM124">
        <f>VLOOKUP($B124,Categories!$A$2:$O$48,2,0)</f>
        <v>0</v>
      </c>
      <c r="AN124">
        <f>VLOOKUP($B124,Categories!$A$2:$O$48,3,0)</f>
        <v>0</v>
      </c>
      <c r="AO124">
        <f>VLOOKUP($B124,Categories!$A$2:$O$48,4,0)</f>
        <v>0</v>
      </c>
      <c r="AP124">
        <f>VLOOKUP($B124,Categories!$A$2:$O$48,5,0)</f>
        <v>0</v>
      </c>
      <c r="AQ124">
        <f>VLOOKUP($B124,Categories!$A$2:$O$48,6,0)</f>
        <v>0</v>
      </c>
      <c r="AR124">
        <f>VLOOKUP($B124,Categories!$A$2:$O$48,7,0)</f>
        <v>0</v>
      </c>
      <c r="AS124">
        <f>VLOOKUP($B124,Categories!$A$2:$O$48,8,0)</f>
        <v>0</v>
      </c>
      <c r="AT124">
        <f>VLOOKUP($B124,Categories!$A$2:$O$48,9,0)</f>
        <v>0</v>
      </c>
      <c r="AU124">
        <f>VLOOKUP($B124,Categories!$A$2:$O$48,10,0)</f>
        <v>0</v>
      </c>
      <c r="AV124">
        <f>VLOOKUP($B124,Categories!$A$2:$O$48,11,0)</f>
        <v>1</v>
      </c>
      <c r="AW124">
        <f>VLOOKUP($B124,Categories!$A$2:$O$48,12,0)</f>
        <v>0</v>
      </c>
      <c r="AX124">
        <f>VLOOKUP($B124,Categories!$A$2:$O$48,13,0)</f>
        <v>1</v>
      </c>
      <c r="AY124">
        <f>VLOOKUP($B124,Categories!$A$2:$O$48,14,0)</f>
        <v>0</v>
      </c>
      <c r="AZ124">
        <f>VLOOKUP($B124,Categories!$A$2:$O$48,15,0)</f>
        <v>1</v>
      </c>
      <c r="BA124">
        <f>VLOOKUP($B124,Categories!$A$2:$Z$48,16,0)</f>
        <v>2.38</v>
      </c>
      <c r="BB124">
        <f t="shared" si="107"/>
        <v>0</v>
      </c>
    </row>
    <row r="125" spans="1:54" x14ac:dyDescent="0.25">
      <c r="A125" s="1">
        <v>45218</v>
      </c>
      <c r="B125" t="s">
        <v>221</v>
      </c>
      <c r="C125" t="s">
        <v>5</v>
      </c>
      <c r="E125">
        <v>3</v>
      </c>
      <c r="F125">
        <v>2</v>
      </c>
      <c r="H125">
        <v>1</v>
      </c>
      <c r="L125" t="str">
        <f t="shared" si="81"/>
        <v>HET</v>
      </c>
      <c r="M125" t="str">
        <f t="shared" si="82"/>
        <v/>
      </c>
      <c r="N125">
        <f t="shared" si="83"/>
        <v>0</v>
      </c>
      <c r="O125">
        <f t="shared" si="84"/>
        <v>0</v>
      </c>
      <c r="P125" t="str">
        <f t="shared" si="85"/>
        <v/>
      </c>
      <c r="Q125">
        <f t="shared" si="86"/>
        <v>1</v>
      </c>
      <c r="R125" t="str">
        <f t="shared" si="87"/>
        <v/>
      </c>
      <c r="S125" t="str">
        <f t="shared" si="88"/>
        <v/>
      </c>
      <c r="T125" t="str">
        <f t="shared" si="89"/>
        <v/>
      </c>
      <c r="U125" t="str">
        <f t="shared" si="90"/>
        <v/>
      </c>
      <c r="V125">
        <f t="shared" si="91"/>
        <v>1</v>
      </c>
      <c r="W125">
        <f t="shared" si="92"/>
        <v>0</v>
      </c>
      <c r="X125" t="str">
        <f t="shared" si="93"/>
        <v/>
      </c>
      <c r="Y125">
        <f t="shared" si="94"/>
        <v>0</v>
      </c>
      <c r="Z125" t="str">
        <f t="shared" si="95"/>
        <v/>
      </c>
      <c r="AA125" t="str">
        <f t="shared" si="96"/>
        <v/>
      </c>
      <c r="AB125" t="str">
        <f t="shared" si="97"/>
        <v/>
      </c>
      <c r="AC125">
        <f t="shared" si="98"/>
        <v>0</v>
      </c>
      <c r="AD125">
        <f t="shared" si="99"/>
        <v>1</v>
      </c>
      <c r="AE125">
        <f t="shared" si="100"/>
        <v>1</v>
      </c>
      <c r="AF125">
        <f t="shared" si="101"/>
        <v>0</v>
      </c>
      <c r="AG125">
        <f t="shared" si="102"/>
        <v>1</v>
      </c>
      <c r="AH125">
        <f t="shared" si="103"/>
        <v>0</v>
      </c>
      <c r="AI125">
        <f t="shared" si="104"/>
        <v>0</v>
      </c>
      <c r="AJ125">
        <f t="shared" si="105"/>
        <v>0</v>
      </c>
      <c r="AK125">
        <f t="shared" si="106"/>
        <v>3</v>
      </c>
      <c r="AL125" t="s">
        <v>63</v>
      </c>
      <c r="AM125">
        <f>VLOOKUP($B125,Categories!$A$2:$O$48,2,0)</f>
        <v>0</v>
      </c>
      <c r="AN125">
        <f>VLOOKUP($B125,Categories!$A$2:$O$48,3,0)</f>
        <v>1</v>
      </c>
      <c r="AO125">
        <f>VLOOKUP($B125,Categories!$A$2:$O$48,4,0)</f>
        <v>0</v>
      </c>
      <c r="AP125">
        <f>VLOOKUP($B125,Categories!$A$2:$O$48,5,0)</f>
        <v>0</v>
      </c>
      <c r="AQ125">
        <f>VLOOKUP($B125,Categories!$A$2:$O$48,6,0)</f>
        <v>1</v>
      </c>
      <c r="AR125">
        <f>VLOOKUP($B125,Categories!$A$2:$O$48,7,0)</f>
        <v>0</v>
      </c>
      <c r="AS125">
        <f>VLOOKUP($B125,Categories!$A$2:$O$48,8,0)</f>
        <v>1</v>
      </c>
      <c r="AT125">
        <f>VLOOKUP($B125,Categories!$A$2:$O$48,9,0)</f>
        <v>0</v>
      </c>
      <c r="AU125">
        <f>VLOOKUP($B125,Categories!$A$2:$O$48,10,0)</f>
        <v>1</v>
      </c>
      <c r="AV125">
        <f>VLOOKUP($B125,Categories!$A$2:$O$48,11,0)</f>
        <v>0</v>
      </c>
      <c r="AW125">
        <f>VLOOKUP($B125,Categories!$A$2:$O$48,12,0)</f>
        <v>0</v>
      </c>
      <c r="AX125">
        <f>VLOOKUP($B125,Categories!$A$2:$O$48,13,0)</f>
        <v>1</v>
      </c>
      <c r="AY125">
        <f>VLOOKUP($B125,Categories!$A$2:$O$48,14,0)</f>
        <v>1</v>
      </c>
      <c r="AZ125">
        <f>VLOOKUP($B125,Categories!$A$2:$O$48,15,0)</f>
        <v>0</v>
      </c>
      <c r="BA125">
        <f>VLOOKUP($B125,Categories!$A$2:$Z$48,16,0)</f>
        <v>3.03</v>
      </c>
      <c r="BB125">
        <f t="shared" si="107"/>
        <v>1</v>
      </c>
    </row>
    <row r="126" spans="1:54" x14ac:dyDescent="0.25">
      <c r="A126" s="1">
        <v>45238</v>
      </c>
      <c r="B126" t="s">
        <v>160</v>
      </c>
      <c r="C126" t="s">
        <v>5</v>
      </c>
      <c r="E126">
        <v>3</v>
      </c>
      <c r="G126">
        <v>3</v>
      </c>
      <c r="H126">
        <v>1</v>
      </c>
      <c r="L126" t="str">
        <f t="shared" si="81"/>
        <v>HLT</v>
      </c>
      <c r="M126" t="str">
        <f t="shared" si="82"/>
        <v/>
      </c>
      <c r="N126">
        <f t="shared" si="83"/>
        <v>0</v>
      </c>
      <c r="O126" t="str">
        <f t="shared" si="84"/>
        <v/>
      </c>
      <c r="P126">
        <f t="shared" si="85"/>
        <v>0</v>
      </c>
      <c r="Q126">
        <f t="shared" si="86"/>
        <v>1</v>
      </c>
      <c r="R126" t="str">
        <f t="shared" si="87"/>
        <v/>
      </c>
      <c r="S126" t="str">
        <f t="shared" si="88"/>
        <v/>
      </c>
      <c r="T126" t="str">
        <f t="shared" si="89"/>
        <v/>
      </c>
      <c r="U126" t="str">
        <f t="shared" si="90"/>
        <v/>
      </c>
      <c r="V126">
        <f t="shared" si="91"/>
        <v>1</v>
      </c>
      <c r="W126" t="str">
        <f t="shared" si="92"/>
        <v/>
      </c>
      <c r="X126">
        <f t="shared" si="93"/>
        <v>1</v>
      </c>
      <c r="Y126">
        <f t="shared" si="94"/>
        <v>0</v>
      </c>
      <c r="Z126" t="str">
        <f t="shared" si="95"/>
        <v/>
      </c>
      <c r="AA126" t="str">
        <f t="shared" si="96"/>
        <v/>
      </c>
      <c r="AB126" t="str">
        <f t="shared" si="97"/>
        <v/>
      </c>
      <c r="AC126">
        <f t="shared" si="98"/>
        <v>0</v>
      </c>
      <c r="AD126">
        <f t="shared" si="99"/>
        <v>1</v>
      </c>
      <c r="AE126">
        <f t="shared" si="100"/>
        <v>0</v>
      </c>
      <c r="AF126">
        <f t="shared" si="101"/>
        <v>1</v>
      </c>
      <c r="AG126">
        <f t="shared" si="102"/>
        <v>1</v>
      </c>
      <c r="AH126">
        <f t="shared" si="103"/>
        <v>0</v>
      </c>
      <c r="AI126">
        <f t="shared" si="104"/>
        <v>0</v>
      </c>
      <c r="AJ126">
        <f t="shared" si="105"/>
        <v>0</v>
      </c>
      <c r="AK126">
        <f t="shared" si="106"/>
        <v>3</v>
      </c>
      <c r="AL126" t="s">
        <v>63</v>
      </c>
      <c r="AM126">
        <f>VLOOKUP($B126,Categories!$A$2:$O$48,2,0)</f>
        <v>0</v>
      </c>
      <c r="AN126">
        <f>VLOOKUP($B126,Categories!$A$2:$O$48,3,0)</f>
        <v>0</v>
      </c>
      <c r="AO126">
        <f>VLOOKUP($B126,Categories!$A$2:$O$48,4,0)</f>
        <v>0</v>
      </c>
      <c r="AP126">
        <f>VLOOKUP($B126,Categories!$A$2:$O$48,5,0)</f>
        <v>0</v>
      </c>
      <c r="AQ126">
        <f>VLOOKUP($B126,Categories!$A$2:$O$48,6,0)</f>
        <v>0</v>
      </c>
      <c r="AR126">
        <f>VLOOKUP($B126,Categories!$A$2:$O$48,7,0)</f>
        <v>0</v>
      </c>
      <c r="AS126">
        <f>VLOOKUP($B126,Categories!$A$2:$O$48,8,0)</f>
        <v>0</v>
      </c>
      <c r="AT126">
        <f>VLOOKUP($B126,Categories!$A$2:$O$48,9,0)</f>
        <v>0</v>
      </c>
      <c r="AU126">
        <f>VLOOKUP($B126,Categories!$A$2:$O$48,10,0)</f>
        <v>0</v>
      </c>
      <c r="AV126">
        <f>VLOOKUP($B126,Categories!$A$2:$O$48,11,0)</f>
        <v>1</v>
      </c>
      <c r="AW126">
        <f>VLOOKUP($B126,Categories!$A$2:$O$48,12,0)</f>
        <v>0</v>
      </c>
      <c r="AX126">
        <f>VLOOKUP($B126,Categories!$A$2:$O$48,13,0)</f>
        <v>1</v>
      </c>
      <c r="AY126">
        <f>VLOOKUP($B126,Categories!$A$2:$O$48,14,0)</f>
        <v>0</v>
      </c>
      <c r="AZ126">
        <f>VLOOKUP($B126,Categories!$A$2:$O$48,15,0)</f>
        <v>1</v>
      </c>
      <c r="BA126">
        <f>VLOOKUP($B126,Categories!$A$2:$Z$48,16,0)</f>
        <v>2.38</v>
      </c>
      <c r="BB126">
        <f t="shared" si="107"/>
        <v>1</v>
      </c>
    </row>
    <row r="127" spans="1:54" x14ac:dyDescent="0.25">
      <c r="A127" s="1">
        <v>45238</v>
      </c>
      <c r="B127" t="s">
        <v>160</v>
      </c>
      <c r="C127" t="s">
        <v>5</v>
      </c>
      <c r="E127">
        <v>3</v>
      </c>
      <c r="G127">
        <v>3</v>
      </c>
      <c r="H127">
        <v>1</v>
      </c>
      <c r="L127" t="str">
        <f t="shared" si="81"/>
        <v>HLT</v>
      </c>
      <c r="M127" t="str">
        <f t="shared" si="82"/>
        <v/>
      </c>
      <c r="N127">
        <f t="shared" si="83"/>
        <v>0</v>
      </c>
      <c r="O127" t="str">
        <f t="shared" si="84"/>
        <v/>
      </c>
      <c r="P127">
        <f t="shared" si="85"/>
        <v>0</v>
      </c>
      <c r="Q127">
        <f t="shared" si="86"/>
        <v>1</v>
      </c>
      <c r="R127" t="str">
        <f t="shared" si="87"/>
        <v/>
      </c>
      <c r="S127" t="str">
        <f t="shared" si="88"/>
        <v/>
      </c>
      <c r="T127" t="str">
        <f t="shared" si="89"/>
        <v/>
      </c>
      <c r="U127" t="str">
        <f t="shared" si="90"/>
        <v/>
      </c>
      <c r="V127">
        <f t="shared" si="91"/>
        <v>1</v>
      </c>
      <c r="W127" t="str">
        <f t="shared" si="92"/>
        <v/>
      </c>
      <c r="X127">
        <f t="shared" si="93"/>
        <v>1</v>
      </c>
      <c r="Y127">
        <f t="shared" si="94"/>
        <v>0</v>
      </c>
      <c r="Z127" t="str">
        <f t="shared" si="95"/>
        <v/>
      </c>
      <c r="AA127" t="str">
        <f t="shared" si="96"/>
        <v/>
      </c>
      <c r="AB127" t="str">
        <f t="shared" si="97"/>
        <v/>
      </c>
      <c r="AC127">
        <f t="shared" si="98"/>
        <v>0</v>
      </c>
      <c r="AD127">
        <f t="shared" si="99"/>
        <v>1</v>
      </c>
      <c r="AE127">
        <f t="shared" si="100"/>
        <v>0</v>
      </c>
      <c r="AF127">
        <f t="shared" si="101"/>
        <v>1</v>
      </c>
      <c r="AG127">
        <f t="shared" si="102"/>
        <v>1</v>
      </c>
      <c r="AH127">
        <f t="shared" si="103"/>
        <v>0</v>
      </c>
      <c r="AI127">
        <f t="shared" si="104"/>
        <v>0</v>
      </c>
      <c r="AJ127">
        <f t="shared" si="105"/>
        <v>0</v>
      </c>
      <c r="AK127">
        <f t="shared" si="106"/>
        <v>3</v>
      </c>
      <c r="AL127" t="s">
        <v>63</v>
      </c>
      <c r="AM127">
        <f>VLOOKUP($B127,Categories!$A$2:$O$48,2,0)</f>
        <v>0</v>
      </c>
      <c r="AN127">
        <f>VLOOKUP($B127,Categories!$A$2:$O$48,3,0)</f>
        <v>0</v>
      </c>
      <c r="AO127">
        <f>VLOOKUP($B127,Categories!$A$2:$O$48,4,0)</f>
        <v>0</v>
      </c>
      <c r="AP127">
        <f>VLOOKUP($B127,Categories!$A$2:$O$48,5,0)</f>
        <v>0</v>
      </c>
      <c r="AQ127">
        <f>VLOOKUP($B127,Categories!$A$2:$O$48,6,0)</f>
        <v>0</v>
      </c>
      <c r="AR127">
        <f>VLOOKUP($B127,Categories!$A$2:$O$48,7,0)</f>
        <v>0</v>
      </c>
      <c r="AS127">
        <f>VLOOKUP($B127,Categories!$A$2:$O$48,8,0)</f>
        <v>0</v>
      </c>
      <c r="AT127">
        <f>VLOOKUP($B127,Categories!$A$2:$O$48,9,0)</f>
        <v>0</v>
      </c>
      <c r="AU127">
        <f>VLOOKUP($B127,Categories!$A$2:$O$48,10,0)</f>
        <v>0</v>
      </c>
      <c r="AV127">
        <f>VLOOKUP($B127,Categories!$A$2:$O$48,11,0)</f>
        <v>1</v>
      </c>
      <c r="AW127">
        <f>VLOOKUP($B127,Categories!$A$2:$O$48,12,0)</f>
        <v>0</v>
      </c>
      <c r="AX127">
        <f>VLOOKUP($B127,Categories!$A$2:$O$48,13,0)</f>
        <v>1</v>
      </c>
      <c r="AY127">
        <f>VLOOKUP($B127,Categories!$A$2:$O$48,14,0)</f>
        <v>0</v>
      </c>
      <c r="AZ127">
        <f>VLOOKUP($B127,Categories!$A$2:$O$48,15,0)</f>
        <v>1</v>
      </c>
      <c r="BA127">
        <f>VLOOKUP($B127,Categories!$A$2:$Z$48,16,0)</f>
        <v>2.38</v>
      </c>
      <c r="BB127">
        <f t="shared" si="107"/>
        <v>0</v>
      </c>
    </row>
    <row r="128" spans="1:54" x14ac:dyDescent="0.25">
      <c r="A128" s="1">
        <v>45238</v>
      </c>
      <c r="B128" t="s">
        <v>160</v>
      </c>
      <c r="C128" t="s">
        <v>5</v>
      </c>
      <c r="E128">
        <v>1</v>
      </c>
      <c r="G128">
        <v>3</v>
      </c>
      <c r="H128">
        <v>3</v>
      </c>
      <c r="L128" t="str">
        <f t="shared" si="81"/>
        <v>HLT</v>
      </c>
      <c r="M128" t="str">
        <f t="shared" si="82"/>
        <v/>
      </c>
      <c r="N128">
        <f t="shared" si="83"/>
        <v>1</v>
      </c>
      <c r="O128" t="str">
        <f t="shared" si="84"/>
        <v/>
      </c>
      <c r="P128">
        <f t="shared" si="85"/>
        <v>0</v>
      </c>
      <c r="Q128">
        <f t="shared" si="86"/>
        <v>0</v>
      </c>
      <c r="R128" t="str">
        <f t="shared" si="87"/>
        <v/>
      </c>
      <c r="S128" t="str">
        <f t="shared" si="88"/>
        <v/>
      </c>
      <c r="T128" t="str">
        <f t="shared" si="89"/>
        <v/>
      </c>
      <c r="U128" t="str">
        <f t="shared" si="90"/>
        <v/>
      </c>
      <c r="V128">
        <f t="shared" si="91"/>
        <v>0</v>
      </c>
      <c r="W128" t="str">
        <f t="shared" si="92"/>
        <v/>
      </c>
      <c r="X128">
        <f t="shared" si="93"/>
        <v>1</v>
      </c>
      <c r="Y128">
        <f t="shared" si="94"/>
        <v>1</v>
      </c>
      <c r="Z128" t="str">
        <f t="shared" si="95"/>
        <v/>
      </c>
      <c r="AA128" t="str">
        <f t="shared" si="96"/>
        <v/>
      </c>
      <c r="AB128" t="str">
        <f t="shared" si="97"/>
        <v/>
      </c>
      <c r="AC128">
        <f t="shared" si="98"/>
        <v>0</v>
      </c>
      <c r="AD128">
        <f t="shared" si="99"/>
        <v>1</v>
      </c>
      <c r="AE128">
        <f t="shared" si="100"/>
        <v>0</v>
      </c>
      <c r="AF128">
        <f t="shared" si="101"/>
        <v>1</v>
      </c>
      <c r="AG128">
        <f t="shared" si="102"/>
        <v>1</v>
      </c>
      <c r="AH128">
        <f t="shared" si="103"/>
        <v>0</v>
      </c>
      <c r="AI128">
        <f t="shared" si="104"/>
        <v>0</v>
      </c>
      <c r="AJ128">
        <f t="shared" si="105"/>
        <v>0</v>
      </c>
      <c r="AK128">
        <f t="shared" si="106"/>
        <v>3</v>
      </c>
      <c r="AL128" t="s">
        <v>63</v>
      </c>
      <c r="AM128">
        <f>VLOOKUP($B128,Categories!$A$2:$O$48,2,0)</f>
        <v>0</v>
      </c>
      <c r="AN128">
        <f>VLOOKUP($B128,Categories!$A$2:$O$48,3,0)</f>
        <v>0</v>
      </c>
      <c r="AO128">
        <f>VLOOKUP($B128,Categories!$A$2:$O$48,4,0)</f>
        <v>0</v>
      </c>
      <c r="AP128">
        <f>VLOOKUP($B128,Categories!$A$2:$O$48,5,0)</f>
        <v>0</v>
      </c>
      <c r="AQ128">
        <f>VLOOKUP($B128,Categories!$A$2:$O$48,6,0)</f>
        <v>0</v>
      </c>
      <c r="AR128">
        <f>VLOOKUP($B128,Categories!$A$2:$O$48,7,0)</f>
        <v>0</v>
      </c>
      <c r="AS128">
        <f>VLOOKUP($B128,Categories!$A$2:$O$48,8,0)</f>
        <v>0</v>
      </c>
      <c r="AT128">
        <f>VLOOKUP($B128,Categories!$A$2:$O$48,9,0)</f>
        <v>0</v>
      </c>
      <c r="AU128">
        <f>VLOOKUP($B128,Categories!$A$2:$O$48,10,0)</f>
        <v>0</v>
      </c>
      <c r="AV128">
        <f>VLOOKUP($B128,Categories!$A$2:$O$48,11,0)</f>
        <v>1</v>
      </c>
      <c r="AW128">
        <f>VLOOKUP($B128,Categories!$A$2:$O$48,12,0)</f>
        <v>0</v>
      </c>
      <c r="AX128">
        <f>VLOOKUP($B128,Categories!$A$2:$O$48,13,0)</f>
        <v>1</v>
      </c>
      <c r="AY128">
        <f>VLOOKUP($B128,Categories!$A$2:$O$48,14,0)</f>
        <v>0</v>
      </c>
      <c r="AZ128">
        <f>VLOOKUP($B128,Categories!$A$2:$O$48,15,0)</f>
        <v>1</v>
      </c>
      <c r="BA128">
        <f>VLOOKUP($B128,Categories!$A$2:$Z$48,16,0)</f>
        <v>2.38</v>
      </c>
      <c r="BB128">
        <f t="shared" si="107"/>
        <v>0</v>
      </c>
    </row>
    <row r="129" spans="1:54" x14ac:dyDescent="0.25">
      <c r="A129" s="1">
        <v>45301</v>
      </c>
      <c r="B129" t="s">
        <v>227</v>
      </c>
      <c r="C129" t="s">
        <v>5</v>
      </c>
      <c r="E129">
        <v>3</v>
      </c>
      <c r="F129">
        <v>2</v>
      </c>
      <c r="H129">
        <v>1</v>
      </c>
      <c r="L129" t="str">
        <f t="shared" si="81"/>
        <v>HET</v>
      </c>
      <c r="M129" t="str">
        <f t="shared" si="82"/>
        <v/>
      </c>
      <c r="N129">
        <f t="shared" si="83"/>
        <v>0</v>
      </c>
      <c r="O129">
        <f t="shared" si="84"/>
        <v>0</v>
      </c>
      <c r="P129" t="str">
        <f t="shared" si="85"/>
        <v/>
      </c>
      <c r="Q129">
        <f t="shared" si="86"/>
        <v>1</v>
      </c>
      <c r="R129" t="str">
        <f t="shared" si="87"/>
        <v/>
      </c>
      <c r="S129" t="str">
        <f t="shared" si="88"/>
        <v/>
      </c>
      <c r="T129" t="str">
        <f t="shared" si="89"/>
        <v/>
      </c>
      <c r="U129" t="str">
        <f t="shared" si="90"/>
        <v/>
      </c>
      <c r="V129">
        <f t="shared" si="91"/>
        <v>1</v>
      </c>
      <c r="W129">
        <f t="shared" si="92"/>
        <v>0</v>
      </c>
      <c r="X129" t="str">
        <f t="shared" si="93"/>
        <v/>
      </c>
      <c r="Y129">
        <f t="shared" si="94"/>
        <v>0</v>
      </c>
      <c r="Z129" t="str">
        <f t="shared" si="95"/>
        <v/>
      </c>
      <c r="AA129" t="str">
        <f t="shared" si="96"/>
        <v/>
      </c>
      <c r="AB129" t="str">
        <f t="shared" si="97"/>
        <v/>
      </c>
      <c r="AC129">
        <f t="shared" si="98"/>
        <v>0</v>
      </c>
      <c r="AD129">
        <f t="shared" si="99"/>
        <v>1</v>
      </c>
      <c r="AE129">
        <f t="shared" si="100"/>
        <v>1</v>
      </c>
      <c r="AF129">
        <f t="shared" si="101"/>
        <v>0</v>
      </c>
      <c r="AG129">
        <f t="shared" si="102"/>
        <v>1</v>
      </c>
      <c r="AH129">
        <f t="shared" si="103"/>
        <v>0</v>
      </c>
      <c r="AI129">
        <f t="shared" si="104"/>
        <v>0</v>
      </c>
      <c r="AJ129">
        <f t="shared" si="105"/>
        <v>0</v>
      </c>
      <c r="AK129">
        <f t="shared" si="106"/>
        <v>3</v>
      </c>
      <c r="AL129" t="s">
        <v>63</v>
      </c>
      <c r="AM129">
        <f>VLOOKUP($B129,Categories!$A$2:$O$4800,2,0)</f>
        <v>1</v>
      </c>
      <c r="AN129">
        <f>VLOOKUP($B129,Categories!$A$2:$O$480,3,0)</f>
        <v>0</v>
      </c>
      <c r="AO129">
        <f>VLOOKUP($B129,Categories!$A$2:$O$480,4,0)</f>
        <v>0</v>
      </c>
      <c r="AP129">
        <f>VLOOKUP($B129,Categories!$A$2:$O$480,5,0)</f>
        <v>0</v>
      </c>
      <c r="AQ129">
        <f>VLOOKUP($B129,Categories!$A$2:$O$480,6,0)</f>
        <v>0</v>
      </c>
      <c r="AR129">
        <f>VLOOKUP($B129,Categories!$A$2:$O$480,7,0)</f>
        <v>1</v>
      </c>
      <c r="AS129">
        <f>VLOOKUP($B129,Categories!$A$2:$O$480,8,0)</f>
        <v>0</v>
      </c>
      <c r="AT129">
        <f>VLOOKUP($B129,Categories!$A$2:$O$480,9,0)</f>
        <v>0</v>
      </c>
      <c r="AU129">
        <f>VLOOKUP($B129,Categories!$A$2:$O$480,10,0)</f>
        <v>0</v>
      </c>
      <c r="AV129">
        <f>VLOOKUP($B129,Categories!$A$2:$O$480,11,0)</f>
        <v>0</v>
      </c>
      <c r="AW129">
        <f>VLOOKUP($B129,Categories!$A$2:$O$480,12,0)</f>
        <v>0</v>
      </c>
      <c r="AX129">
        <f>VLOOKUP($B129,Categories!$A$2:$O$480,13,0)</f>
        <v>1</v>
      </c>
      <c r="AY129">
        <f>VLOOKUP($B129,Categories!$A$2:$O$480,14,0)</f>
        <v>0</v>
      </c>
      <c r="AZ129">
        <f>VLOOKUP($B129,Categories!$A$2:$O$480,15,0)</f>
        <v>0</v>
      </c>
      <c r="BA129">
        <f>VLOOKUP($B129,Categories!$A$2:$Z$480,16,0)</f>
        <v>4.2</v>
      </c>
      <c r="BB129">
        <f t="shared" si="107"/>
        <v>1</v>
      </c>
    </row>
    <row r="130" spans="1:54" x14ac:dyDescent="0.25">
      <c r="A130" s="1">
        <v>45329</v>
      </c>
      <c r="B130" t="s">
        <v>227</v>
      </c>
      <c r="C130" t="s">
        <v>5</v>
      </c>
      <c r="E130">
        <v>2</v>
      </c>
      <c r="F130">
        <v>1</v>
      </c>
      <c r="H130">
        <v>3</v>
      </c>
      <c r="L130" t="str">
        <f t="shared" ref="L130:L145" si="108">IF(D130&lt;&gt;"","J","")&amp;IF(E130&lt;&gt;"","H","")&amp;IF(F130&lt;&gt;"","E","")&amp;IF(G130&lt;&gt;"","L","")&amp;IF(H130&lt;&gt;"","T","")&amp;IF(I130&lt;&gt;"","S","")&amp;IF(K130&lt;&gt;"","O","")&amp;IF(J130&lt;&gt;"","M","")</f>
        <v>HET</v>
      </c>
      <c r="M130" t="str">
        <f t="shared" ref="M130:M145" si="109">IF(D130="","",IF(D130=1,1,0))</f>
        <v/>
      </c>
      <c r="N130">
        <f t="shared" ref="N130:N145" si="110">IF(E130="","",IF(E130=1,1,0))</f>
        <v>0</v>
      </c>
      <c r="O130">
        <f t="shared" ref="O130:O145" si="111">IF(F130="","",IF(F130=1,1,0))</f>
        <v>1</v>
      </c>
      <c r="P130" t="str">
        <f t="shared" ref="P130:P145" si="112">IF(G130="","",IF(G130=1,1,0))</f>
        <v/>
      </c>
      <c r="Q130">
        <f t="shared" ref="Q130:Q145" si="113">IF(H130="","",IF(H130=1,1,0))</f>
        <v>0</v>
      </c>
      <c r="R130" t="str">
        <f t="shared" ref="R130:R145" si="114">IF(I130="","",IF(I130=1,1,0))</f>
        <v/>
      </c>
      <c r="S130" t="str">
        <f t="shared" ref="S130:S145" si="115">IF(J130="","",IF(J130=1,1,0))</f>
        <v/>
      </c>
      <c r="T130" t="str">
        <f t="shared" ref="T130:T145" si="116">IF(K130="","",IF(K130=1,1,0))</f>
        <v/>
      </c>
      <c r="U130" t="str">
        <f t="shared" ref="U130:U145" si="117">IF($AL130="Competitive",IF(D130="","",IF(D130=MAX($D130:$K130),1,0)),IF(D130="","",IF(D130=$AK130,1,0)))</f>
        <v/>
      </c>
      <c r="V130">
        <f t="shared" ref="V130:V145" si="118">IF($AL130="Competitive",IF(E130="","",IF(E130=MAX($D130:$K130),1,0)),IF(E130="","",IF(E130=$AK130,1,0)))</f>
        <v>0</v>
      </c>
      <c r="W130">
        <f t="shared" ref="W130:W145" si="119">IF($AL130="Competitive",IF(F130="","",IF(F130=MAX($D130:$K130),1,0)),IF(F130="","",IF(F130=$AK130,1,0)))</f>
        <v>0</v>
      </c>
      <c r="X130" t="str">
        <f t="shared" ref="X130:X145" si="120">IF($AL130="Competitive",IF(G130="","",IF(G130=MAX($D130:$K130),1,0)),IF(G130="","",IF(G130=$AK130,1,0)))</f>
        <v/>
      </c>
      <c r="Y130">
        <f t="shared" ref="Y130:Y145" si="121">IF($AL130="Competitive",IF(H130="","",IF(H130=MAX($D130:$K130),1,0)),IF(H130="","",IF(H130=$AK130,1,0)))</f>
        <v>1</v>
      </c>
      <c r="Z130" t="str">
        <f t="shared" ref="Z130:Z145" si="122">IF($AL130="Competitive",IF(I130="","",IF(I130=MAX($D130:$K130),1,0)),IF(I130="","",IF(I130=$AK130,1,0)))</f>
        <v/>
      </c>
      <c r="AA130" t="str">
        <f t="shared" ref="AA130:AA145" si="123">IF($AL130="Competitive",IF(J130="","",IF(J130=MAX($D130:$K130),1,0)),IF(J130="","",IF(J130=$AK130,1,0)))</f>
        <v/>
      </c>
      <c r="AB130" t="str">
        <f t="shared" ref="AB130:AB145" si="124">IF($AL130="Competitive",IF(K130="","",IF(K130=MAX($D130:$K130),1,0)),IF(K130="","",IF(K130=$AK130,1,0)))</f>
        <v/>
      </c>
      <c r="AC130">
        <f t="shared" ref="AC130:AC145" si="125">IF(D130&lt;&gt;"",1,0)</f>
        <v>0</v>
      </c>
      <c r="AD130">
        <f t="shared" ref="AD130:AD145" si="126">IF(E130&lt;&gt;"",1,0)</f>
        <v>1</v>
      </c>
      <c r="AE130">
        <f t="shared" ref="AE130:AE145" si="127">IF(F130&lt;&gt;"",1,0)</f>
        <v>1</v>
      </c>
      <c r="AF130">
        <f t="shared" ref="AF130:AF145" si="128">IF(G130&lt;&gt;"",1,0)</f>
        <v>0</v>
      </c>
      <c r="AG130">
        <f t="shared" ref="AG130:AG145" si="129">IF(H130&lt;&gt;"",1,0)</f>
        <v>1</v>
      </c>
      <c r="AH130">
        <f t="shared" ref="AH130:AH145" si="130">IF(I130&lt;&gt;"",1,0)</f>
        <v>0</v>
      </c>
      <c r="AI130">
        <f t="shared" ref="AI130:AI145" si="131">IF(J130&lt;&gt;"",1,0)</f>
        <v>0</v>
      </c>
      <c r="AJ130">
        <f t="shared" ref="AJ130:AJ145" si="132">IF(K130&lt;&gt;"",1,0)</f>
        <v>0</v>
      </c>
      <c r="AK130">
        <f t="shared" ref="AK130:AK145" si="133">COUNTA(D130:K130)</f>
        <v>3</v>
      </c>
      <c r="AL130" t="s">
        <v>63</v>
      </c>
      <c r="AM130">
        <f>VLOOKUP($B130,Categories!$A$2:$O$480,2,0)</f>
        <v>1</v>
      </c>
      <c r="AN130">
        <f>VLOOKUP($B130,Categories!$A$2:$O$480,3,0)</f>
        <v>0</v>
      </c>
      <c r="AO130">
        <f>VLOOKUP($B130,Categories!$A$2:$O$480,4,0)</f>
        <v>0</v>
      </c>
      <c r="AP130">
        <f>VLOOKUP($B130,Categories!$A$2:$O$480,5,0)</f>
        <v>0</v>
      </c>
      <c r="AQ130">
        <f>VLOOKUP($B130,Categories!$A$2:$O$480,6,0)</f>
        <v>0</v>
      </c>
      <c r="AR130">
        <f>VLOOKUP($B130,Categories!$A$2:$O$480,7,0)</f>
        <v>1</v>
      </c>
      <c r="AS130">
        <f>VLOOKUP($B130,Categories!$A$2:$O$480,8,0)</f>
        <v>0</v>
      </c>
      <c r="AT130">
        <f>VLOOKUP($B130,Categories!$A$2:$O$480,9,0)</f>
        <v>0</v>
      </c>
      <c r="AU130">
        <f>VLOOKUP($B130,Categories!$A$2:$O$480,10,0)</f>
        <v>0</v>
      </c>
      <c r="AV130">
        <f>VLOOKUP($B130,Categories!$A$2:$O$480,11,0)</f>
        <v>0</v>
      </c>
      <c r="AW130">
        <f>VLOOKUP($B130,Categories!$A$2:$O$480,12,0)</f>
        <v>0</v>
      </c>
      <c r="AX130">
        <f>VLOOKUP($B130,Categories!$A$2:$O$480,13,0)</f>
        <v>1</v>
      </c>
      <c r="AY130">
        <f>VLOOKUP($B130,Categories!$A$2:$O$480,14,0)</f>
        <v>0</v>
      </c>
      <c r="AZ130">
        <f>VLOOKUP($B130,Categories!$A$2:$O$480,15,0)</f>
        <v>0</v>
      </c>
      <c r="BA130">
        <f>VLOOKUP($B130,Categories!$A$2:$Z$480,16,0)</f>
        <v>4.2</v>
      </c>
      <c r="BB130">
        <f t="shared" si="107"/>
        <v>1</v>
      </c>
    </row>
    <row r="131" spans="1:54" x14ac:dyDescent="0.25">
      <c r="A131" s="1">
        <v>45329</v>
      </c>
      <c r="B131" t="s">
        <v>227</v>
      </c>
      <c r="C131" t="s">
        <v>5</v>
      </c>
      <c r="E131">
        <v>3</v>
      </c>
      <c r="F131">
        <v>1</v>
      </c>
      <c r="H131">
        <v>2</v>
      </c>
      <c r="L131" t="str">
        <f t="shared" si="108"/>
        <v>HET</v>
      </c>
      <c r="M131" t="str">
        <f t="shared" si="109"/>
        <v/>
      </c>
      <c r="N131">
        <f t="shared" si="110"/>
        <v>0</v>
      </c>
      <c r="O131">
        <f t="shared" si="111"/>
        <v>1</v>
      </c>
      <c r="P131" t="str">
        <f t="shared" si="112"/>
        <v/>
      </c>
      <c r="Q131">
        <f t="shared" si="113"/>
        <v>0</v>
      </c>
      <c r="R131" t="str">
        <f t="shared" si="114"/>
        <v/>
      </c>
      <c r="S131" t="str">
        <f t="shared" si="115"/>
        <v/>
      </c>
      <c r="T131" t="str">
        <f t="shared" si="116"/>
        <v/>
      </c>
      <c r="U131" t="str">
        <f t="shared" si="117"/>
        <v/>
      </c>
      <c r="V131">
        <f t="shared" si="118"/>
        <v>1</v>
      </c>
      <c r="W131">
        <f t="shared" si="119"/>
        <v>0</v>
      </c>
      <c r="X131" t="str">
        <f t="shared" si="120"/>
        <v/>
      </c>
      <c r="Y131">
        <f t="shared" si="121"/>
        <v>0</v>
      </c>
      <c r="Z131" t="str">
        <f t="shared" si="122"/>
        <v/>
      </c>
      <c r="AA131" t="str">
        <f t="shared" si="123"/>
        <v/>
      </c>
      <c r="AB131" t="str">
        <f t="shared" si="124"/>
        <v/>
      </c>
      <c r="AC131">
        <f t="shared" si="125"/>
        <v>0</v>
      </c>
      <c r="AD131">
        <f t="shared" si="126"/>
        <v>1</v>
      </c>
      <c r="AE131">
        <f t="shared" si="127"/>
        <v>1</v>
      </c>
      <c r="AF131">
        <f t="shared" si="128"/>
        <v>0</v>
      </c>
      <c r="AG131">
        <f t="shared" si="129"/>
        <v>1</v>
      </c>
      <c r="AH131">
        <f t="shared" si="130"/>
        <v>0</v>
      </c>
      <c r="AI131">
        <f t="shared" si="131"/>
        <v>0</v>
      </c>
      <c r="AJ131">
        <f t="shared" si="132"/>
        <v>0</v>
      </c>
      <c r="AK131">
        <f t="shared" si="133"/>
        <v>3</v>
      </c>
      <c r="AL131" t="s">
        <v>63</v>
      </c>
      <c r="AM131">
        <f>VLOOKUP($B131,Categories!$A$2:$O$480,2,0)</f>
        <v>1</v>
      </c>
      <c r="AN131">
        <f>VLOOKUP($B131,Categories!$A$2:$O$480,3,0)</f>
        <v>0</v>
      </c>
      <c r="AO131">
        <f>VLOOKUP($B131,Categories!$A$2:$O$480,4,0)</f>
        <v>0</v>
      </c>
      <c r="AP131">
        <f>VLOOKUP($B131,Categories!$A$2:$O$480,5,0)</f>
        <v>0</v>
      </c>
      <c r="AQ131">
        <f>VLOOKUP($B131,Categories!$A$2:$O$480,6,0)</f>
        <v>0</v>
      </c>
      <c r="AR131">
        <f>VLOOKUP($B131,Categories!$A$2:$O$480,7,0)</f>
        <v>1</v>
      </c>
      <c r="AS131">
        <f>VLOOKUP($B131,Categories!$A$2:$O$480,8,0)</f>
        <v>0</v>
      </c>
      <c r="AT131">
        <f>VLOOKUP($B131,Categories!$A$2:$O$480,9,0)</f>
        <v>0</v>
      </c>
      <c r="AU131">
        <f>VLOOKUP($B131,Categories!$A$2:$O$480,10,0)</f>
        <v>0</v>
      </c>
      <c r="AV131">
        <f>VLOOKUP($B131,Categories!$A$2:$O$480,11,0)</f>
        <v>0</v>
      </c>
      <c r="AW131">
        <f>VLOOKUP($B131,Categories!$A$2:$O$480,12,0)</f>
        <v>0</v>
      </c>
      <c r="AX131">
        <f>VLOOKUP($B131,Categories!$A$2:$O$480,13,0)</f>
        <v>1</v>
      </c>
      <c r="AY131">
        <f>VLOOKUP($B131,Categories!$A$2:$O$480,14,0)</f>
        <v>0</v>
      </c>
      <c r="AZ131">
        <f>VLOOKUP($B131,Categories!$A$2:$O$480,15,0)</f>
        <v>0</v>
      </c>
      <c r="BA131">
        <f>VLOOKUP($B131,Categories!$A$2:$Z$480,16,0)</f>
        <v>4.2</v>
      </c>
      <c r="BB131">
        <f t="shared" si="107"/>
        <v>0</v>
      </c>
    </row>
    <row r="132" spans="1:54" x14ac:dyDescent="0.25">
      <c r="A132" s="1">
        <v>45364</v>
      </c>
      <c r="B132" t="s">
        <v>221</v>
      </c>
      <c r="C132" t="s">
        <v>5</v>
      </c>
      <c r="E132">
        <v>1</v>
      </c>
      <c r="F132">
        <v>2</v>
      </c>
      <c r="G132">
        <v>4</v>
      </c>
      <c r="H132">
        <v>3</v>
      </c>
      <c r="L132" t="str">
        <f t="shared" si="108"/>
        <v>HELT</v>
      </c>
      <c r="M132" t="str">
        <f t="shared" si="109"/>
        <v/>
      </c>
      <c r="N132">
        <f t="shared" si="110"/>
        <v>1</v>
      </c>
      <c r="O132">
        <f t="shared" si="111"/>
        <v>0</v>
      </c>
      <c r="P132">
        <f t="shared" si="112"/>
        <v>0</v>
      </c>
      <c r="Q132">
        <f t="shared" si="113"/>
        <v>0</v>
      </c>
      <c r="R132" t="str">
        <f t="shared" si="114"/>
        <v/>
      </c>
      <c r="S132" t="str">
        <f t="shared" si="115"/>
        <v/>
      </c>
      <c r="T132" t="str">
        <f t="shared" si="116"/>
        <v/>
      </c>
      <c r="U132" t="str">
        <f t="shared" si="117"/>
        <v/>
      </c>
      <c r="V132">
        <f t="shared" si="118"/>
        <v>0</v>
      </c>
      <c r="W132">
        <f t="shared" si="119"/>
        <v>0</v>
      </c>
      <c r="X132">
        <f t="shared" si="120"/>
        <v>1</v>
      </c>
      <c r="Y132">
        <f t="shared" si="121"/>
        <v>0</v>
      </c>
      <c r="Z132" t="str">
        <f t="shared" si="122"/>
        <v/>
      </c>
      <c r="AA132" t="str">
        <f t="shared" si="123"/>
        <v/>
      </c>
      <c r="AB132" t="str">
        <f t="shared" si="124"/>
        <v/>
      </c>
      <c r="AC132">
        <f t="shared" si="125"/>
        <v>0</v>
      </c>
      <c r="AD132">
        <f t="shared" si="126"/>
        <v>1</v>
      </c>
      <c r="AE132">
        <f t="shared" si="127"/>
        <v>1</v>
      </c>
      <c r="AF132">
        <f t="shared" si="128"/>
        <v>1</v>
      </c>
      <c r="AG132">
        <f t="shared" si="129"/>
        <v>1</v>
      </c>
      <c r="AH132">
        <f t="shared" si="130"/>
        <v>0</v>
      </c>
      <c r="AI132">
        <f t="shared" si="131"/>
        <v>0</v>
      </c>
      <c r="AJ132">
        <f t="shared" si="132"/>
        <v>0</v>
      </c>
      <c r="AK132">
        <f t="shared" si="133"/>
        <v>4</v>
      </c>
      <c r="AL132" t="s">
        <v>63</v>
      </c>
      <c r="AM132">
        <f>VLOOKUP($B132,Categories!$A$2:$O$480,2,0)</f>
        <v>0</v>
      </c>
      <c r="AN132">
        <f>VLOOKUP($B132,Categories!$A$2:$O$480,3,0)</f>
        <v>1</v>
      </c>
      <c r="AO132">
        <f>VLOOKUP($B132,Categories!$A$2:$O$480,4,0)</f>
        <v>0</v>
      </c>
      <c r="AP132">
        <f>VLOOKUP($B132,Categories!$A$2:$O$480,5,0)</f>
        <v>0</v>
      </c>
      <c r="AQ132">
        <f>VLOOKUP($B132,Categories!$A$2:$O$480,6,0)</f>
        <v>1</v>
      </c>
      <c r="AR132">
        <f>VLOOKUP($B132,Categories!$A$2:$O$480,7,0)</f>
        <v>0</v>
      </c>
      <c r="AS132">
        <f>VLOOKUP($B132,Categories!$A$2:$O$480,8,0)</f>
        <v>1</v>
      </c>
      <c r="AT132">
        <f>VLOOKUP($B132,Categories!$A$2:$O$480,9,0)</f>
        <v>0</v>
      </c>
      <c r="AU132">
        <f>VLOOKUP($B132,Categories!$A$2:$O$480,10,0)</f>
        <v>1</v>
      </c>
      <c r="AV132">
        <f>VLOOKUP($B132,Categories!$A$2:$O$480,11,0)</f>
        <v>0</v>
      </c>
      <c r="AW132">
        <f>VLOOKUP($B132,Categories!$A$2:$O$480,12,0)</f>
        <v>0</v>
      </c>
      <c r="AX132">
        <f>VLOOKUP($B132,Categories!$A$2:$O$480,13,0)</f>
        <v>1</v>
      </c>
      <c r="AY132">
        <f>VLOOKUP($B132,Categories!$A$2:$O$480,14,0)</f>
        <v>1</v>
      </c>
      <c r="AZ132">
        <f>VLOOKUP($B132,Categories!$A$2:$O$480,15,0)</f>
        <v>0</v>
      </c>
      <c r="BA132">
        <f>VLOOKUP($B132,Categories!$A$2:$Z$480,16,0)</f>
        <v>3.03</v>
      </c>
      <c r="BB132">
        <f t="shared" ref="BB132:BB145" si="134">IF(A132&lt;&gt;A131,1,0)</f>
        <v>1</v>
      </c>
    </row>
    <row r="133" spans="1:54" x14ac:dyDescent="0.25">
      <c r="A133" s="1">
        <v>45379</v>
      </c>
      <c r="B133" t="s">
        <v>231</v>
      </c>
      <c r="C133" t="s">
        <v>5</v>
      </c>
      <c r="E133">
        <v>2</v>
      </c>
      <c r="F133">
        <v>4</v>
      </c>
      <c r="H133">
        <v>3</v>
      </c>
      <c r="I133">
        <v>1</v>
      </c>
      <c r="L133" t="str">
        <f t="shared" si="108"/>
        <v>HETS</v>
      </c>
      <c r="M133" t="str">
        <f t="shared" si="109"/>
        <v/>
      </c>
      <c r="N133">
        <f t="shared" si="110"/>
        <v>0</v>
      </c>
      <c r="O133">
        <f t="shared" si="111"/>
        <v>0</v>
      </c>
      <c r="P133" t="str">
        <f t="shared" si="112"/>
        <v/>
      </c>
      <c r="Q133">
        <f t="shared" si="113"/>
        <v>0</v>
      </c>
      <c r="R133">
        <f t="shared" si="114"/>
        <v>1</v>
      </c>
      <c r="S133" t="str">
        <f t="shared" si="115"/>
        <v/>
      </c>
      <c r="T133" t="str">
        <f t="shared" si="116"/>
        <v/>
      </c>
      <c r="U133" t="str">
        <f t="shared" si="117"/>
        <v/>
      </c>
      <c r="V133">
        <f t="shared" si="118"/>
        <v>0</v>
      </c>
      <c r="W133">
        <f t="shared" si="119"/>
        <v>1</v>
      </c>
      <c r="X133" t="str">
        <f t="shared" si="120"/>
        <v/>
      </c>
      <c r="Y133">
        <f t="shared" si="121"/>
        <v>0</v>
      </c>
      <c r="Z133">
        <f t="shared" si="122"/>
        <v>0</v>
      </c>
      <c r="AA133" t="str">
        <f t="shared" si="123"/>
        <v/>
      </c>
      <c r="AB133" t="str">
        <f t="shared" si="124"/>
        <v/>
      </c>
      <c r="AC133">
        <f t="shared" si="125"/>
        <v>0</v>
      </c>
      <c r="AD133">
        <f t="shared" si="126"/>
        <v>1</v>
      </c>
      <c r="AE133">
        <f t="shared" si="127"/>
        <v>1</v>
      </c>
      <c r="AF133">
        <f t="shared" si="128"/>
        <v>0</v>
      </c>
      <c r="AG133">
        <f t="shared" si="129"/>
        <v>1</v>
      </c>
      <c r="AH133">
        <f t="shared" si="130"/>
        <v>1</v>
      </c>
      <c r="AI133">
        <f t="shared" si="131"/>
        <v>0</v>
      </c>
      <c r="AJ133">
        <f t="shared" si="132"/>
        <v>0</v>
      </c>
      <c r="AK133">
        <f t="shared" si="133"/>
        <v>4</v>
      </c>
      <c r="AL133" t="s">
        <v>63</v>
      </c>
      <c r="AM133">
        <f>VLOOKUP($B133,Categories!$A$2:$O$480,2,0)</f>
        <v>0</v>
      </c>
      <c r="AN133">
        <f>VLOOKUP($B133,Categories!$A$2:$O$480,3,0)</f>
        <v>0</v>
      </c>
      <c r="AO133">
        <f>VLOOKUP($B133,Categories!$A$2:$O$480,4,0)</f>
        <v>0</v>
      </c>
      <c r="AP133">
        <f>VLOOKUP($B133,Categories!$A$2:$O$480,5,0)</f>
        <v>1</v>
      </c>
      <c r="AQ133">
        <f>VLOOKUP($B133,Categories!$A$2:$O$480,6,0)</f>
        <v>0</v>
      </c>
      <c r="AR133">
        <f>VLOOKUP($B133,Categories!$A$2:$O$480,7,0)</f>
        <v>0</v>
      </c>
      <c r="AS133">
        <f>VLOOKUP($B133,Categories!$A$2:$O$480,8,0)</f>
        <v>0</v>
      </c>
      <c r="AT133">
        <f>VLOOKUP($B133,Categories!$A$2:$O$480,9,0)</f>
        <v>0</v>
      </c>
      <c r="AU133">
        <f>VLOOKUP($B133,Categories!$A$2:$O$480,10,0)</f>
        <v>0</v>
      </c>
      <c r="AV133">
        <f>VLOOKUP($B133,Categories!$A$2:$O$480,11,0)</f>
        <v>0</v>
      </c>
      <c r="AW133">
        <f>VLOOKUP($B133,Categories!$A$2:$O$480,12,0)</f>
        <v>0</v>
      </c>
      <c r="AX133">
        <f>VLOOKUP($B133,Categories!$A$2:$O$480,13,0)</f>
        <v>0</v>
      </c>
      <c r="AY133">
        <f>VLOOKUP($B133,Categories!$A$2:$O$480,14,0)</f>
        <v>0</v>
      </c>
      <c r="AZ133">
        <f>VLOOKUP($B133,Categories!$A$2:$O$480,15,0)</f>
        <v>0</v>
      </c>
      <c r="BA133">
        <f>VLOOKUP($B133,Categories!$A$2:$Z$480,16,0)</f>
        <v>2.36</v>
      </c>
      <c r="BB133">
        <f t="shared" si="134"/>
        <v>1</v>
      </c>
    </row>
    <row r="134" spans="1:54" x14ac:dyDescent="0.25">
      <c r="A134" s="1">
        <v>45379</v>
      </c>
      <c r="B134" t="s">
        <v>231</v>
      </c>
      <c r="C134" t="s">
        <v>5</v>
      </c>
      <c r="E134">
        <v>1</v>
      </c>
      <c r="F134">
        <v>4</v>
      </c>
      <c r="H134">
        <v>3</v>
      </c>
      <c r="I134">
        <v>2</v>
      </c>
      <c r="L134" t="str">
        <f t="shared" si="108"/>
        <v>HETS</v>
      </c>
      <c r="M134" t="str">
        <f t="shared" si="109"/>
        <v/>
      </c>
      <c r="N134">
        <f t="shared" si="110"/>
        <v>1</v>
      </c>
      <c r="O134">
        <f t="shared" si="111"/>
        <v>0</v>
      </c>
      <c r="P134" t="str">
        <f t="shared" si="112"/>
        <v/>
      </c>
      <c r="Q134">
        <f t="shared" si="113"/>
        <v>0</v>
      </c>
      <c r="R134">
        <f t="shared" si="114"/>
        <v>0</v>
      </c>
      <c r="S134" t="str">
        <f t="shared" si="115"/>
        <v/>
      </c>
      <c r="T134" t="str">
        <f t="shared" si="116"/>
        <v/>
      </c>
      <c r="U134" t="str">
        <f t="shared" si="117"/>
        <v/>
      </c>
      <c r="V134">
        <f t="shared" si="118"/>
        <v>0</v>
      </c>
      <c r="W134">
        <f t="shared" si="119"/>
        <v>1</v>
      </c>
      <c r="X134" t="str">
        <f t="shared" si="120"/>
        <v/>
      </c>
      <c r="Y134">
        <f t="shared" si="121"/>
        <v>0</v>
      </c>
      <c r="Z134">
        <f t="shared" si="122"/>
        <v>0</v>
      </c>
      <c r="AA134" t="str">
        <f t="shared" si="123"/>
        <v/>
      </c>
      <c r="AB134" t="str">
        <f t="shared" si="124"/>
        <v/>
      </c>
      <c r="AC134">
        <f t="shared" si="125"/>
        <v>0</v>
      </c>
      <c r="AD134">
        <f t="shared" si="126"/>
        <v>1</v>
      </c>
      <c r="AE134">
        <f t="shared" si="127"/>
        <v>1</v>
      </c>
      <c r="AF134">
        <f t="shared" si="128"/>
        <v>0</v>
      </c>
      <c r="AG134">
        <f t="shared" si="129"/>
        <v>1</v>
      </c>
      <c r="AH134">
        <f t="shared" si="130"/>
        <v>1</v>
      </c>
      <c r="AI134">
        <f t="shared" si="131"/>
        <v>0</v>
      </c>
      <c r="AJ134">
        <f t="shared" si="132"/>
        <v>0</v>
      </c>
      <c r="AK134">
        <f t="shared" si="133"/>
        <v>4</v>
      </c>
      <c r="AL134" t="s">
        <v>63</v>
      </c>
      <c r="AM134">
        <f>VLOOKUP($B134,Categories!$A$2:$O$480,2,0)</f>
        <v>0</v>
      </c>
      <c r="AN134">
        <f>VLOOKUP($B134,Categories!$A$2:$O$480,3,0)</f>
        <v>0</v>
      </c>
      <c r="AO134">
        <f>VLOOKUP($B134,Categories!$A$2:$O$480,4,0)</f>
        <v>0</v>
      </c>
      <c r="AP134">
        <f>VLOOKUP($B134,Categories!$A$2:$O$480,5,0)</f>
        <v>1</v>
      </c>
      <c r="AQ134">
        <f>VLOOKUP($B134,Categories!$A$2:$O$480,6,0)</f>
        <v>0</v>
      </c>
      <c r="AR134">
        <f>VLOOKUP($B134,Categories!$A$2:$O$480,7,0)</f>
        <v>0</v>
      </c>
      <c r="AS134">
        <f>VLOOKUP($B134,Categories!$A$2:$O$480,8,0)</f>
        <v>0</v>
      </c>
      <c r="AT134">
        <f>VLOOKUP($B134,Categories!$A$2:$O$480,9,0)</f>
        <v>0</v>
      </c>
      <c r="AU134">
        <f>VLOOKUP($B134,Categories!$A$2:$O$480,10,0)</f>
        <v>0</v>
      </c>
      <c r="AV134">
        <f>VLOOKUP($B134,Categories!$A$2:$O$480,11,0)</f>
        <v>0</v>
      </c>
      <c r="AW134">
        <f>VLOOKUP($B134,Categories!$A$2:$O$480,12,0)</f>
        <v>0</v>
      </c>
      <c r="AX134">
        <f>VLOOKUP($B134,Categories!$A$2:$O$480,13,0)</f>
        <v>0</v>
      </c>
      <c r="AY134">
        <f>VLOOKUP($B134,Categories!$A$2:$O$480,14,0)</f>
        <v>0</v>
      </c>
      <c r="AZ134">
        <f>VLOOKUP($B134,Categories!$A$2:$O$480,15,0)</f>
        <v>0</v>
      </c>
      <c r="BA134">
        <f>VLOOKUP($B134,Categories!$A$2:$Z$480,16,0)</f>
        <v>2.36</v>
      </c>
      <c r="BB134">
        <f t="shared" si="134"/>
        <v>0</v>
      </c>
    </row>
    <row r="135" spans="1:54" x14ac:dyDescent="0.25">
      <c r="A135" s="1">
        <v>45379</v>
      </c>
      <c r="B135" t="s">
        <v>231</v>
      </c>
      <c r="C135" t="s">
        <v>5</v>
      </c>
      <c r="E135">
        <v>3</v>
      </c>
      <c r="F135">
        <v>2</v>
      </c>
      <c r="H135">
        <v>1</v>
      </c>
      <c r="I135">
        <v>4</v>
      </c>
      <c r="L135" t="str">
        <f t="shared" si="108"/>
        <v>HETS</v>
      </c>
      <c r="M135" t="str">
        <f t="shared" si="109"/>
        <v/>
      </c>
      <c r="N135">
        <f t="shared" si="110"/>
        <v>0</v>
      </c>
      <c r="O135">
        <f t="shared" si="111"/>
        <v>0</v>
      </c>
      <c r="P135" t="str">
        <f t="shared" si="112"/>
        <v/>
      </c>
      <c r="Q135">
        <f t="shared" si="113"/>
        <v>1</v>
      </c>
      <c r="R135">
        <f t="shared" si="114"/>
        <v>0</v>
      </c>
      <c r="S135" t="str">
        <f t="shared" si="115"/>
        <v/>
      </c>
      <c r="T135" t="str">
        <f t="shared" si="116"/>
        <v/>
      </c>
      <c r="U135" t="str">
        <f t="shared" si="117"/>
        <v/>
      </c>
      <c r="V135">
        <f t="shared" si="118"/>
        <v>0</v>
      </c>
      <c r="W135">
        <f t="shared" si="119"/>
        <v>0</v>
      </c>
      <c r="X135" t="str">
        <f t="shared" si="120"/>
        <v/>
      </c>
      <c r="Y135">
        <f t="shared" si="121"/>
        <v>0</v>
      </c>
      <c r="Z135">
        <f t="shared" si="122"/>
        <v>1</v>
      </c>
      <c r="AA135" t="str">
        <f t="shared" si="123"/>
        <v/>
      </c>
      <c r="AB135" t="str">
        <f t="shared" si="124"/>
        <v/>
      </c>
      <c r="AC135">
        <f t="shared" si="125"/>
        <v>0</v>
      </c>
      <c r="AD135">
        <f t="shared" si="126"/>
        <v>1</v>
      </c>
      <c r="AE135">
        <f t="shared" si="127"/>
        <v>1</v>
      </c>
      <c r="AF135">
        <f t="shared" si="128"/>
        <v>0</v>
      </c>
      <c r="AG135">
        <f t="shared" si="129"/>
        <v>1</v>
      </c>
      <c r="AH135">
        <f t="shared" si="130"/>
        <v>1</v>
      </c>
      <c r="AI135">
        <f t="shared" si="131"/>
        <v>0</v>
      </c>
      <c r="AJ135">
        <f t="shared" si="132"/>
        <v>0</v>
      </c>
      <c r="AK135">
        <f t="shared" si="133"/>
        <v>4</v>
      </c>
      <c r="AL135" t="s">
        <v>63</v>
      </c>
      <c r="AM135">
        <f>VLOOKUP($B135,Categories!$A$2:$O$480,2,0)</f>
        <v>0</v>
      </c>
      <c r="AN135">
        <f>VLOOKUP($B135,Categories!$A$2:$O$480,3,0)</f>
        <v>0</v>
      </c>
      <c r="AO135">
        <f>VLOOKUP($B135,Categories!$A$2:$O$480,4,0)</f>
        <v>0</v>
      </c>
      <c r="AP135">
        <f>VLOOKUP($B135,Categories!$A$2:$O$480,5,0)</f>
        <v>1</v>
      </c>
      <c r="AQ135">
        <f>VLOOKUP($B135,Categories!$A$2:$O$480,6,0)</f>
        <v>0</v>
      </c>
      <c r="AR135">
        <f>VLOOKUP($B135,Categories!$A$2:$O$480,7,0)</f>
        <v>0</v>
      </c>
      <c r="AS135">
        <f>VLOOKUP($B135,Categories!$A$2:$O$480,8,0)</f>
        <v>0</v>
      </c>
      <c r="AT135">
        <f>VLOOKUP($B135,Categories!$A$2:$O$480,9,0)</f>
        <v>0</v>
      </c>
      <c r="AU135">
        <f>VLOOKUP($B135,Categories!$A$2:$O$480,10,0)</f>
        <v>0</v>
      </c>
      <c r="AV135">
        <f>VLOOKUP($B135,Categories!$A$2:$O$480,11,0)</f>
        <v>0</v>
      </c>
      <c r="AW135">
        <f>VLOOKUP($B135,Categories!$A$2:$O$480,12,0)</f>
        <v>0</v>
      </c>
      <c r="AX135">
        <f>VLOOKUP($B135,Categories!$A$2:$O$480,13,0)</f>
        <v>0</v>
      </c>
      <c r="AY135">
        <f>VLOOKUP($B135,Categories!$A$2:$O$480,14,0)</f>
        <v>0</v>
      </c>
      <c r="AZ135">
        <f>VLOOKUP($B135,Categories!$A$2:$O$480,15,0)</f>
        <v>0</v>
      </c>
      <c r="BA135">
        <f>VLOOKUP($B135,Categories!$A$2:$Z$480,16,0)</f>
        <v>2.36</v>
      </c>
      <c r="BB135">
        <f t="shared" si="134"/>
        <v>0</v>
      </c>
    </row>
    <row r="136" spans="1:54" x14ac:dyDescent="0.25">
      <c r="A136" s="1">
        <v>45436</v>
      </c>
      <c r="B136" t="s">
        <v>3</v>
      </c>
      <c r="C136" t="s">
        <v>5</v>
      </c>
      <c r="E136">
        <v>3</v>
      </c>
      <c r="F136">
        <v>1</v>
      </c>
      <c r="H136">
        <v>4</v>
      </c>
      <c r="J136">
        <v>2</v>
      </c>
      <c r="L136" t="str">
        <f t="shared" si="108"/>
        <v>HETM</v>
      </c>
      <c r="M136" t="str">
        <f t="shared" si="109"/>
        <v/>
      </c>
      <c r="N136">
        <f t="shared" si="110"/>
        <v>0</v>
      </c>
      <c r="O136">
        <f t="shared" si="111"/>
        <v>1</v>
      </c>
      <c r="P136" t="str">
        <f t="shared" si="112"/>
        <v/>
      </c>
      <c r="Q136">
        <f t="shared" si="113"/>
        <v>0</v>
      </c>
      <c r="R136" t="str">
        <f t="shared" si="114"/>
        <v/>
      </c>
      <c r="S136">
        <f t="shared" si="115"/>
        <v>0</v>
      </c>
      <c r="T136" t="str">
        <f t="shared" si="116"/>
        <v/>
      </c>
      <c r="U136" t="str">
        <f t="shared" si="117"/>
        <v/>
      </c>
      <c r="V136">
        <f t="shared" si="118"/>
        <v>0</v>
      </c>
      <c r="W136">
        <f t="shared" si="119"/>
        <v>0</v>
      </c>
      <c r="X136" t="str">
        <f t="shared" si="120"/>
        <v/>
      </c>
      <c r="Y136">
        <f t="shared" si="121"/>
        <v>1</v>
      </c>
      <c r="Z136" t="str">
        <f t="shared" si="122"/>
        <v/>
      </c>
      <c r="AA136">
        <f t="shared" si="123"/>
        <v>0</v>
      </c>
      <c r="AB136" t="str">
        <f t="shared" si="124"/>
        <v/>
      </c>
      <c r="AC136">
        <f t="shared" si="125"/>
        <v>0</v>
      </c>
      <c r="AD136">
        <f t="shared" si="126"/>
        <v>1</v>
      </c>
      <c r="AE136">
        <f t="shared" si="127"/>
        <v>1</v>
      </c>
      <c r="AF136">
        <f t="shared" si="128"/>
        <v>0</v>
      </c>
      <c r="AG136">
        <f t="shared" si="129"/>
        <v>1</v>
      </c>
      <c r="AH136">
        <f t="shared" si="130"/>
        <v>0</v>
      </c>
      <c r="AI136">
        <f t="shared" si="131"/>
        <v>1</v>
      </c>
      <c r="AJ136">
        <f t="shared" si="132"/>
        <v>0</v>
      </c>
      <c r="AK136">
        <f t="shared" si="133"/>
        <v>4</v>
      </c>
      <c r="AL136" t="s">
        <v>63</v>
      </c>
      <c r="AM136">
        <f>VLOOKUP($B136,Categories!$A$2:$O$480,2,0)</f>
        <v>0</v>
      </c>
      <c r="AN136">
        <f>VLOOKUP($B136,Categories!$A$2:$O$480,3,0)</f>
        <v>1</v>
      </c>
      <c r="AO136">
        <f>VLOOKUP($B136,Categories!$A$2:$O$480,4,0)</f>
        <v>0</v>
      </c>
      <c r="AP136">
        <f>VLOOKUP($B136,Categories!$A$2:$O$480,5,0)</f>
        <v>0</v>
      </c>
      <c r="AQ136">
        <f>VLOOKUP($B136,Categories!$A$2:$O$480,6,0)</f>
        <v>0</v>
      </c>
      <c r="AR136">
        <f>VLOOKUP($B136,Categories!$A$2:$O$480,7,0)</f>
        <v>0</v>
      </c>
      <c r="AS136">
        <f>VLOOKUP($B136,Categories!$A$2:$O$480,8,0)</f>
        <v>0</v>
      </c>
      <c r="AT136">
        <f>VLOOKUP($B136,Categories!$A$2:$O$480,9,0)</f>
        <v>0</v>
      </c>
      <c r="AU136">
        <f>VLOOKUP($B136,Categories!$A$2:$O$480,10,0)</f>
        <v>0</v>
      </c>
      <c r="AV136">
        <f>VLOOKUP($B136,Categories!$A$2:$O$480,11,0)</f>
        <v>0</v>
      </c>
      <c r="AW136">
        <f>VLOOKUP($B136,Categories!$A$2:$O$480,12,0)</f>
        <v>0</v>
      </c>
      <c r="AX136">
        <f>VLOOKUP($B136,Categories!$A$2:$O$480,13,0)</f>
        <v>0</v>
      </c>
      <c r="AY136">
        <f>VLOOKUP($B136,Categories!$A$2:$O$480,14,0)</f>
        <v>0</v>
      </c>
      <c r="AZ136">
        <f>VLOOKUP($B136,Categories!$A$2:$O$480,15,0)</f>
        <v>0</v>
      </c>
      <c r="BA136">
        <f>VLOOKUP($B136,Categories!$A$2:$Z$480,16,0)</f>
        <v>2.4700000000000002</v>
      </c>
      <c r="BB136">
        <f t="shared" si="134"/>
        <v>1</v>
      </c>
    </row>
    <row r="137" spans="1:54" x14ac:dyDescent="0.25">
      <c r="A137" s="1">
        <v>45436</v>
      </c>
      <c r="B137" t="s">
        <v>3</v>
      </c>
      <c r="C137" t="s">
        <v>5</v>
      </c>
      <c r="E137">
        <v>1</v>
      </c>
      <c r="F137">
        <v>4</v>
      </c>
      <c r="H137">
        <v>2</v>
      </c>
      <c r="J137">
        <v>3</v>
      </c>
      <c r="L137" t="str">
        <f t="shared" si="108"/>
        <v>HETM</v>
      </c>
      <c r="M137" t="str">
        <f t="shared" si="109"/>
        <v/>
      </c>
      <c r="N137">
        <f t="shared" si="110"/>
        <v>1</v>
      </c>
      <c r="O137">
        <f t="shared" si="111"/>
        <v>0</v>
      </c>
      <c r="P137" t="str">
        <f t="shared" si="112"/>
        <v/>
      </c>
      <c r="Q137">
        <f t="shared" si="113"/>
        <v>0</v>
      </c>
      <c r="R137" t="str">
        <f t="shared" si="114"/>
        <v/>
      </c>
      <c r="S137">
        <f t="shared" si="115"/>
        <v>0</v>
      </c>
      <c r="T137" t="str">
        <f t="shared" si="116"/>
        <v/>
      </c>
      <c r="U137" t="str">
        <f t="shared" si="117"/>
        <v/>
      </c>
      <c r="V137">
        <f t="shared" si="118"/>
        <v>0</v>
      </c>
      <c r="W137">
        <f t="shared" si="119"/>
        <v>1</v>
      </c>
      <c r="X137" t="str">
        <f t="shared" si="120"/>
        <v/>
      </c>
      <c r="Y137">
        <f t="shared" si="121"/>
        <v>0</v>
      </c>
      <c r="Z137" t="str">
        <f t="shared" si="122"/>
        <v/>
      </c>
      <c r="AA137">
        <f t="shared" si="123"/>
        <v>0</v>
      </c>
      <c r="AB137" t="str">
        <f t="shared" si="124"/>
        <v/>
      </c>
      <c r="AC137">
        <f t="shared" si="125"/>
        <v>0</v>
      </c>
      <c r="AD137">
        <f t="shared" si="126"/>
        <v>1</v>
      </c>
      <c r="AE137">
        <f t="shared" si="127"/>
        <v>1</v>
      </c>
      <c r="AF137">
        <f t="shared" si="128"/>
        <v>0</v>
      </c>
      <c r="AG137">
        <f t="shared" si="129"/>
        <v>1</v>
      </c>
      <c r="AH137">
        <f t="shared" si="130"/>
        <v>0</v>
      </c>
      <c r="AI137">
        <f t="shared" si="131"/>
        <v>1</v>
      </c>
      <c r="AJ137">
        <f t="shared" si="132"/>
        <v>0</v>
      </c>
      <c r="AK137">
        <f t="shared" si="133"/>
        <v>4</v>
      </c>
      <c r="AL137" t="s">
        <v>63</v>
      </c>
      <c r="AM137">
        <f>VLOOKUP($B137,Categories!$A$2:$O$480,2,0)</f>
        <v>0</v>
      </c>
      <c r="AN137">
        <f>VLOOKUP($B137,Categories!$A$2:$O$480,3,0)</f>
        <v>1</v>
      </c>
      <c r="AO137">
        <f>VLOOKUP($B137,Categories!$A$2:$O$480,4,0)</f>
        <v>0</v>
      </c>
      <c r="AP137">
        <f>VLOOKUP($B137,Categories!$A$2:$O$480,5,0)</f>
        <v>0</v>
      </c>
      <c r="AQ137">
        <f>VLOOKUP($B137,Categories!$A$2:$O$480,6,0)</f>
        <v>0</v>
      </c>
      <c r="AR137">
        <f>VLOOKUP($B137,Categories!$A$2:$O$480,7,0)</f>
        <v>0</v>
      </c>
      <c r="AS137">
        <f>VLOOKUP($B137,Categories!$A$2:$O$480,8,0)</f>
        <v>0</v>
      </c>
      <c r="AT137">
        <f>VLOOKUP($B137,Categories!$A$2:$O$480,9,0)</f>
        <v>0</v>
      </c>
      <c r="AU137">
        <f>VLOOKUP($B137,Categories!$A$2:$O$480,10,0)</f>
        <v>0</v>
      </c>
      <c r="AV137">
        <f>VLOOKUP($B137,Categories!$A$2:$O$480,11,0)</f>
        <v>0</v>
      </c>
      <c r="AW137">
        <f>VLOOKUP($B137,Categories!$A$2:$O$480,12,0)</f>
        <v>0</v>
      </c>
      <c r="AX137">
        <f>VLOOKUP($B137,Categories!$A$2:$O$480,13,0)</f>
        <v>0</v>
      </c>
      <c r="AY137">
        <f>VLOOKUP($B137,Categories!$A$2:$O$480,14,0)</f>
        <v>0</v>
      </c>
      <c r="AZ137">
        <f>VLOOKUP($B137,Categories!$A$2:$O$480,15,0)</f>
        <v>0</v>
      </c>
      <c r="BA137">
        <f>VLOOKUP($B137,Categories!$A$2:$Z$480,16,0)</f>
        <v>2.4700000000000002</v>
      </c>
      <c r="BB137">
        <f t="shared" si="134"/>
        <v>0</v>
      </c>
    </row>
    <row r="138" spans="1:54" x14ac:dyDescent="0.25">
      <c r="A138" s="1">
        <v>45436</v>
      </c>
      <c r="B138" t="s">
        <v>3</v>
      </c>
      <c r="C138" t="s">
        <v>5</v>
      </c>
      <c r="E138">
        <v>2</v>
      </c>
      <c r="F138">
        <v>4</v>
      </c>
      <c r="H138">
        <v>1</v>
      </c>
      <c r="J138">
        <v>3</v>
      </c>
      <c r="L138" t="str">
        <f t="shared" si="108"/>
        <v>HETM</v>
      </c>
      <c r="M138" t="str">
        <f t="shared" si="109"/>
        <v/>
      </c>
      <c r="N138">
        <f t="shared" si="110"/>
        <v>0</v>
      </c>
      <c r="O138">
        <f t="shared" si="111"/>
        <v>0</v>
      </c>
      <c r="P138" t="str">
        <f t="shared" si="112"/>
        <v/>
      </c>
      <c r="Q138">
        <f t="shared" si="113"/>
        <v>1</v>
      </c>
      <c r="R138" t="str">
        <f t="shared" si="114"/>
        <v/>
      </c>
      <c r="S138">
        <f t="shared" si="115"/>
        <v>0</v>
      </c>
      <c r="T138" t="str">
        <f t="shared" si="116"/>
        <v/>
      </c>
      <c r="U138" t="str">
        <f t="shared" si="117"/>
        <v/>
      </c>
      <c r="V138">
        <f t="shared" si="118"/>
        <v>0</v>
      </c>
      <c r="W138">
        <f t="shared" si="119"/>
        <v>1</v>
      </c>
      <c r="X138" t="str">
        <f t="shared" si="120"/>
        <v/>
      </c>
      <c r="Y138">
        <f t="shared" si="121"/>
        <v>0</v>
      </c>
      <c r="Z138" t="str">
        <f t="shared" si="122"/>
        <v/>
      </c>
      <c r="AA138">
        <f t="shared" si="123"/>
        <v>0</v>
      </c>
      <c r="AB138" t="str">
        <f t="shared" si="124"/>
        <v/>
      </c>
      <c r="AC138">
        <f t="shared" si="125"/>
        <v>0</v>
      </c>
      <c r="AD138">
        <f t="shared" si="126"/>
        <v>1</v>
      </c>
      <c r="AE138">
        <f t="shared" si="127"/>
        <v>1</v>
      </c>
      <c r="AF138">
        <f t="shared" si="128"/>
        <v>0</v>
      </c>
      <c r="AG138">
        <f t="shared" si="129"/>
        <v>1</v>
      </c>
      <c r="AH138">
        <f t="shared" si="130"/>
        <v>0</v>
      </c>
      <c r="AI138">
        <f t="shared" si="131"/>
        <v>1</v>
      </c>
      <c r="AJ138">
        <f t="shared" si="132"/>
        <v>0</v>
      </c>
      <c r="AK138">
        <f t="shared" si="133"/>
        <v>4</v>
      </c>
      <c r="AL138" t="s">
        <v>63</v>
      </c>
      <c r="AM138">
        <f>VLOOKUP($B138,Categories!$A$2:$O$480,2,0)</f>
        <v>0</v>
      </c>
      <c r="AN138">
        <f>VLOOKUP($B138,Categories!$A$2:$O$480,3,0)</f>
        <v>1</v>
      </c>
      <c r="AO138">
        <f>VLOOKUP($B138,Categories!$A$2:$O$480,4,0)</f>
        <v>0</v>
      </c>
      <c r="AP138">
        <f>VLOOKUP($B138,Categories!$A$2:$O$480,5,0)</f>
        <v>0</v>
      </c>
      <c r="AQ138">
        <f>VLOOKUP($B138,Categories!$A$2:$O$480,6,0)</f>
        <v>0</v>
      </c>
      <c r="AR138">
        <f>VLOOKUP($B138,Categories!$A$2:$O$480,7,0)</f>
        <v>0</v>
      </c>
      <c r="AS138">
        <f>VLOOKUP($B138,Categories!$A$2:$O$480,8,0)</f>
        <v>0</v>
      </c>
      <c r="AT138">
        <f>VLOOKUP($B138,Categories!$A$2:$O$480,9,0)</f>
        <v>0</v>
      </c>
      <c r="AU138">
        <f>VLOOKUP($B138,Categories!$A$2:$O$480,10,0)</f>
        <v>0</v>
      </c>
      <c r="AV138">
        <f>VLOOKUP($B138,Categories!$A$2:$O$480,11,0)</f>
        <v>0</v>
      </c>
      <c r="AW138">
        <f>VLOOKUP($B138,Categories!$A$2:$O$480,12,0)</f>
        <v>0</v>
      </c>
      <c r="AX138">
        <f>VLOOKUP($B138,Categories!$A$2:$O$480,13,0)</f>
        <v>0</v>
      </c>
      <c r="AY138">
        <f>VLOOKUP($B138,Categories!$A$2:$O$480,14,0)</f>
        <v>0</v>
      </c>
      <c r="AZ138">
        <f>VLOOKUP($B138,Categories!$A$2:$O$480,15,0)</f>
        <v>0</v>
      </c>
      <c r="BA138">
        <f>VLOOKUP($B138,Categories!$A$2:$Z$480,16,0)</f>
        <v>2.4700000000000002</v>
      </c>
      <c r="BB138">
        <f t="shared" si="134"/>
        <v>0</v>
      </c>
    </row>
    <row r="139" spans="1:54" x14ac:dyDescent="0.25">
      <c r="A139" s="1">
        <v>45448</v>
      </c>
      <c r="B139" t="s">
        <v>240</v>
      </c>
      <c r="C139" t="s">
        <v>5</v>
      </c>
      <c r="E139">
        <v>1</v>
      </c>
      <c r="H139">
        <v>2</v>
      </c>
      <c r="J139">
        <v>2</v>
      </c>
      <c r="L139" t="str">
        <f t="shared" si="108"/>
        <v>HTM</v>
      </c>
      <c r="M139" t="str">
        <f t="shared" si="109"/>
        <v/>
      </c>
      <c r="N139">
        <f t="shared" si="110"/>
        <v>1</v>
      </c>
      <c r="O139" t="str">
        <f t="shared" si="111"/>
        <v/>
      </c>
      <c r="P139" t="str">
        <f t="shared" si="112"/>
        <v/>
      </c>
      <c r="Q139">
        <f t="shared" si="113"/>
        <v>0</v>
      </c>
      <c r="R139" t="str">
        <f t="shared" si="114"/>
        <v/>
      </c>
      <c r="S139">
        <f t="shared" si="115"/>
        <v>0</v>
      </c>
      <c r="T139" t="str">
        <f t="shared" si="116"/>
        <v/>
      </c>
      <c r="U139" t="str">
        <f t="shared" si="117"/>
        <v/>
      </c>
      <c r="V139">
        <f t="shared" si="118"/>
        <v>0</v>
      </c>
      <c r="W139" t="str">
        <f t="shared" si="119"/>
        <v/>
      </c>
      <c r="X139" t="str">
        <f t="shared" si="120"/>
        <v/>
      </c>
      <c r="Y139">
        <f t="shared" si="121"/>
        <v>1</v>
      </c>
      <c r="Z139" t="str">
        <f t="shared" si="122"/>
        <v/>
      </c>
      <c r="AA139">
        <f t="shared" si="123"/>
        <v>1</v>
      </c>
      <c r="AB139" t="str">
        <f t="shared" si="124"/>
        <v/>
      </c>
      <c r="AC139">
        <f t="shared" si="125"/>
        <v>0</v>
      </c>
      <c r="AD139">
        <f t="shared" si="126"/>
        <v>1</v>
      </c>
      <c r="AE139">
        <f t="shared" si="127"/>
        <v>0</v>
      </c>
      <c r="AF139">
        <f t="shared" si="128"/>
        <v>0</v>
      </c>
      <c r="AG139">
        <f t="shared" si="129"/>
        <v>1</v>
      </c>
      <c r="AH139">
        <f t="shared" si="130"/>
        <v>0</v>
      </c>
      <c r="AI139">
        <f t="shared" si="131"/>
        <v>1</v>
      </c>
      <c r="AJ139">
        <f t="shared" si="132"/>
        <v>0</v>
      </c>
      <c r="AK139">
        <f t="shared" si="133"/>
        <v>3</v>
      </c>
      <c r="AL139" t="s">
        <v>63</v>
      </c>
      <c r="AM139">
        <f>VLOOKUP($B139,Categories!$A$2:$O$480,2,0)</f>
        <v>0</v>
      </c>
      <c r="AN139">
        <f>VLOOKUP($B139,Categories!$A$2:$O$480,3,0)</f>
        <v>0</v>
      </c>
      <c r="AO139">
        <f>VLOOKUP($B139,Categories!$A$2:$O$480,4,0)</f>
        <v>1</v>
      </c>
      <c r="AP139">
        <f>VLOOKUP($B139,Categories!$A$2:$O$480,5,0)</f>
        <v>0</v>
      </c>
      <c r="AQ139">
        <f>VLOOKUP($B139,Categories!$A$2:$O$480,6,0)</f>
        <v>1</v>
      </c>
      <c r="AR139">
        <f>VLOOKUP($B139,Categories!$A$2:$O$480,7,0)</f>
        <v>0</v>
      </c>
      <c r="AS139">
        <f>VLOOKUP($B139,Categories!$A$2:$O$480,8,0)</f>
        <v>0</v>
      </c>
      <c r="AT139">
        <f>VLOOKUP($B139,Categories!$A$2:$O$480,9,0)</f>
        <v>0</v>
      </c>
      <c r="AU139">
        <f>VLOOKUP($B139,Categories!$A$2:$O$480,10,0)</f>
        <v>1</v>
      </c>
      <c r="AV139">
        <f>VLOOKUP($B139,Categories!$A$2:$O$480,11,0)</f>
        <v>0</v>
      </c>
      <c r="AW139">
        <f>VLOOKUP($B139,Categories!$A$2:$O$480,12,0)</f>
        <v>0</v>
      </c>
      <c r="AX139">
        <f>VLOOKUP($B139,Categories!$A$2:$O$480,13,0)</f>
        <v>0</v>
      </c>
      <c r="AY139">
        <f>VLOOKUP($B139,Categories!$A$2:$O$480,14,0)</f>
        <v>1</v>
      </c>
      <c r="AZ139">
        <f>VLOOKUP($B139,Categories!$A$2:$O$480,15,0)</f>
        <v>0</v>
      </c>
      <c r="BA139">
        <f>VLOOKUP($B139,Categories!$A$2:$Z$480,16,0)</f>
        <v>2.7</v>
      </c>
      <c r="BB139">
        <f t="shared" si="134"/>
        <v>1</v>
      </c>
    </row>
    <row r="140" spans="1:54" x14ac:dyDescent="0.25">
      <c r="A140" s="1">
        <v>45448</v>
      </c>
      <c r="B140" t="s">
        <v>240</v>
      </c>
      <c r="C140" t="s">
        <v>5</v>
      </c>
      <c r="E140">
        <v>1</v>
      </c>
      <c r="H140">
        <v>2</v>
      </c>
      <c r="J140">
        <v>2</v>
      </c>
      <c r="L140" t="str">
        <f t="shared" si="108"/>
        <v>HTM</v>
      </c>
      <c r="M140" t="str">
        <f t="shared" si="109"/>
        <v/>
      </c>
      <c r="N140">
        <f t="shared" si="110"/>
        <v>1</v>
      </c>
      <c r="O140" t="str">
        <f t="shared" si="111"/>
        <v/>
      </c>
      <c r="P140" t="str">
        <f t="shared" si="112"/>
        <v/>
      </c>
      <c r="Q140">
        <f t="shared" si="113"/>
        <v>0</v>
      </c>
      <c r="R140" t="str">
        <f t="shared" si="114"/>
        <v/>
      </c>
      <c r="S140">
        <f t="shared" si="115"/>
        <v>0</v>
      </c>
      <c r="T140" t="str">
        <f t="shared" si="116"/>
        <v/>
      </c>
      <c r="U140" t="str">
        <f t="shared" si="117"/>
        <v/>
      </c>
      <c r="V140">
        <f t="shared" si="118"/>
        <v>0</v>
      </c>
      <c r="W140" t="str">
        <f t="shared" si="119"/>
        <v/>
      </c>
      <c r="X140" t="str">
        <f t="shared" si="120"/>
        <v/>
      </c>
      <c r="Y140">
        <f t="shared" si="121"/>
        <v>1</v>
      </c>
      <c r="Z140" t="str">
        <f t="shared" si="122"/>
        <v/>
      </c>
      <c r="AA140">
        <f t="shared" si="123"/>
        <v>1</v>
      </c>
      <c r="AB140" t="str">
        <f t="shared" si="124"/>
        <v/>
      </c>
      <c r="AC140">
        <f t="shared" si="125"/>
        <v>0</v>
      </c>
      <c r="AD140">
        <f t="shared" si="126"/>
        <v>1</v>
      </c>
      <c r="AE140">
        <f t="shared" si="127"/>
        <v>0</v>
      </c>
      <c r="AF140">
        <f t="shared" si="128"/>
        <v>0</v>
      </c>
      <c r="AG140">
        <f t="shared" si="129"/>
        <v>1</v>
      </c>
      <c r="AH140">
        <f t="shared" si="130"/>
        <v>0</v>
      </c>
      <c r="AI140">
        <f t="shared" si="131"/>
        <v>1</v>
      </c>
      <c r="AJ140">
        <f t="shared" si="132"/>
        <v>0</v>
      </c>
      <c r="AK140">
        <f t="shared" si="133"/>
        <v>3</v>
      </c>
      <c r="AL140" t="s">
        <v>63</v>
      </c>
      <c r="AM140">
        <f>VLOOKUP($B140,Categories!$A$2:$O$480,2,0)</f>
        <v>0</v>
      </c>
      <c r="AN140">
        <f>VLOOKUP($B140,Categories!$A$2:$O$480,3,0)</f>
        <v>0</v>
      </c>
      <c r="AO140">
        <f>VLOOKUP($B140,Categories!$A$2:$O$480,4,0)</f>
        <v>1</v>
      </c>
      <c r="AP140">
        <f>VLOOKUP($B140,Categories!$A$2:$O$480,5,0)</f>
        <v>0</v>
      </c>
      <c r="AQ140">
        <f>VLOOKUP($B140,Categories!$A$2:$O$480,6,0)</f>
        <v>1</v>
      </c>
      <c r="AR140">
        <f>VLOOKUP($B140,Categories!$A$2:$O$480,7,0)</f>
        <v>0</v>
      </c>
      <c r="AS140">
        <f>VLOOKUP($B140,Categories!$A$2:$O$480,8,0)</f>
        <v>0</v>
      </c>
      <c r="AT140">
        <f>VLOOKUP($B140,Categories!$A$2:$O$480,9,0)</f>
        <v>0</v>
      </c>
      <c r="AU140">
        <f>VLOOKUP($B140,Categories!$A$2:$O$480,10,0)</f>
        <v>1</v>
      </c>
      <c r="AV140">
        <f>VLOOKUP($B140,Categories!$A$2:$O$480,11,0)</f>
        <v>0</v>
      </c>
      <c r="AW140">
        <f>VLOOKUP($B140,Categories!$A$2:$O$480,12,0)</f>
        <v>0</v>
      </c>
      <c r="AX140">
        <f>VLOOKUP($B140,Categories!$A$2:$O$480,13,0)</f>
        <v>0</v>
      </c>
      <c r="AY140">
        <f>VLOOKUP($B140,Categories!$A$2:$O$480,14,0)</f>
        <v>1</v>
      </c>
      <c r="AZ140">
        <f>VLOOKUP($B140,Categories!$A$2:$O$480,15,0)</f>
        <v>0</v>
      </c>
      <c r="BA140">
        <f>VLOOKUP($B140,Categories!$A$2:$Z$480,16,0)</f>
        <v>2.7</v>
      </c>
      <c r="BB140">
        <f t="shared" si="134"/>
        <v>0</v>
      </c>
    </row>
    <row r="141" spans="1:54" x14ac:dyDescent="0.25">
      <c r="A141" s="1">
        <v>45456</v>
      </c>
      <c r="B141" t="s">
        <v>251</v>
      </c>
      <c r="C141" t="s">
        <v>5</v>
      </c>
      <c r="E141">
        <v>1</v>
      </c>
      <c r="F141">
        <v>3</v>
      </c>
      <c r="H141">
        <v>4</v>
      </c>
      <c r="J141">
        <v>2</v>
      </c>
      <c r="L141" t="str">
        <f t="shared" si="108"/>
        <v>HETM</v>
      </c>
      <c r="M141" t="str">
        <f t="shared" si="109"/>
        <v/>
      </c>
      <c r="N141">
        <f t="shared" si="110"/>
        <v>1</v>
      </c>
      <c r="O141">
        <f t="shared" si="111"/>
        <v>0</v>
      </c>
      <c r="P141" t="str">
        <f t="shared" si="112"/>
        <v/>
      </c>
      <c r="Q141">
        <f t="shared" si="113"/>
        <v>0</v>
      </c>
      <c r="R141" t="str">
        <f t="shared" si="114"/>
        <v/>
      </c>
      <c r="S141">
        <f t="shared" si="115"/>
        <v>0</v>
      </c>
      <c r="T141" t="str">
        <f t="shared" si="116"/>
        <v/>
      </c>
      <c r="U141" t="str">
        <f t="shared" si="117"/>
        <v/>
      </c>
      <c r="V141">
        <f t="shared" si="118"/>
        <v>0</v>
      </c>
      <c r="W141">
        <f t="shared" si="119"/>
        <v>0</v>
      </c>
      <c r="X141" t="str">
        <f t="shared" si="120"/>
        <v/>
      </c>
      <c r="Y141">
        <f t="shared" si="121"/>
        <v>1</v>
      </c>
      <c r="Z141" t="str">
        <f t="shared" si="122"/>
        <v/>
      </c>
      <c r="AA141">
        <f t="shared" si="123"/>
        <v>0</v>
      </c>
      <c r="AB141" t="str">
        <f t="shared" si="124"/>
        <v/>
      </c>
      <c r="AC141">
        <f t="shared" si="125"/>
        <v>0</v>
      </c>
      <c r="AD141">
        <f t="shared" si="126"/>
        <v>1</v>
      </c>
      <c r="AE141">
        <f t="shared" si="127"/>
        <v>1</v>
      </c>
      <c r="AF141">
        <f t="shared" si="128"/>
        <v>0</v>
      </c>
      <c r="AG141">
        <f t="shared" si="129"/>
        <v>1</v>
      </c>
      <c r="AH141">
        <f t="shared" si="130"/>
        <v>0</v>
      </c>
      <c r="AI141">
        <f t="shared" si="131"/>
        <v>1</v>
      </c>
      <c r="AJ141">
        <f t="shared" si="132"/>
        <v>0</v>
      </c>
      <c r="AK141">
        <f t="shared" si="133"/>
        <v>4</v>
      </c>
      <c r="AL141" t="s">
        <v>63</v>
      </c>
      <c r="AM141">
        <f>VLOOKUP($B141,Categories!$A$2:$O$480,2,0)</f>
        <v>0</v>
      </c>
      <c r="AN141">
        <f>VLOOKUP($B141,Categories!$A$2:$O$480,3,0)</f>
        <v>1</v>
      </c>
      <c r="AO141">
        <f>VLOOKUP($B141,Categories!$A$2:$O$480,4,0)</f>
        <v>0</v>
      </c>
      <c r="AP141">
        <f>VLOOKUP($B141,Categories!$A$2:$O$480,5,0)</f>
        <v>0</v>
      </c>
      <c r="AQ141">
        <f>VLOOKUP($B141,Categories!$A$2:$O$480,6,0)</f>
        <v>0</v>
      </c>
      <c r="AR141">
        <f>VLOOKUP($B141,Categories!$A$2:$O$480,7,0)</f>
        <v>0</v>
      </c>
      <c r="AS141">
        <f>VLOOKUP($B141,Categories!$A$2:$O$480,8,0)</f>
        <v>1</v>
      </c>
      <c r="AT141">
        <f>VLOOKUP($B141,Categories!$A$2:$O$480,9,0)</f>
        <v>0</v>
      </c>
      <c r="AU141">
        <f>VLOOKUP($B141,Categories!$A$2:$O$480,10,0)</f>
        <v>0</v>
      </c>
      <c r="AV141">
        <f>VLOOKUP($B141,Categories!$A$2:$O$480,11,0)</f>
        <v>0</v>
      </c>
      <c r="AW141">
        <f>VLOOKUP($B141,Categories!$A$2:$O$480,12,0)</f>
        <v>0</v>
      </c>
      <c r="AX141">
        <f>VLOOKUP($B141,Categories!$A$2:$O$480,13,0)</f>
        <v>0</v>
      </c>
      <c r="AY141">
        <f>VLOOKUP($B141,Categories!$A$2:$O$480,14,0)</f>
        <v>0</v>
      </c>
      <c r="AZ141">
        <f>VLOOKUP($B141,Categories!$A$2:$O$480,15,0)</f>
        <v>0</v>
      </c>
      <c r="BA141">
        <f>VLOOKUP($B141,Categories!$A$2:$Z$480,16,0)</f>
        <v>2.75</v>
      </c>
      <c r="BB141">
        <f t="shared" si="134"/>
        <v>1</v>
      </c>
    </row>
    <row r="142" spans="1:54" x14ac:dyDescent="0.25">
      <c r="A142" s="1">
        <v>45456</v>
      </c>
      <c r="B142" t="s">
        <v>251</v>
      </c>
      <c r="C142" t="s">
        <v>5</v>
      </c>
      <c r="E142">
        <v>3</v>
      </c>
      <c r="F142">
        <v>1</v>
      </c>
      <c r="H142">
        <v>2</v>
      </c>
      <c r="J142">
        <v>4</v>
      </c>
      <c r="L142" t="str">
        <f t="shared" si="108"/>
        <v>HETM</v>
      </c>
      <c r="M142" t="str">
        <f t="shared" si="109"/>
        <v/>
      </c>
      <c r="N142">
        <f t="shared" si="110"/>
        <v>0</v>
      </c>
      <c r="O142">
        <f t="shared" si="111"/>
        <v>1</v>
      </c>
      <c r="P142" t="str">
        <f t="shared" si="112"/>
        <v/>
      </c>
      <c r="Q142">
        <f t="shared" si="113"/>
        <v>0</v>
      </c>
      <c r="R142" t="str">
        <f t="shared" si="114"/>
        <v/>
      </c>
      <c r="S142">
        <f t="shared" si="115"/>
        <v>0</v>
      </c>
      <c r="T142" t="str">
        <f t="shared" si="116"/>
        <v/>
      </c>
      <c r="U142" t="str">
        <f t="shared" si="117"/>
        <v/>
      </c>
      <c r="V142">
        <f t="shared" si="118"/>
        <v>0</v>
      </c>
      <c r="W142">
        <f t="shared" si="119"/>
        <v>0</v>
      </c>
      <c r="X142" t="str">
        <f t="shared" si="120"/>
        <v/>
      </c>
      <c r="Y142">
        <f t="shared" si="121"/>
        <v>0</v>
      </c>
      <c r="Z142" t="str">
        <f t="shared" si="122"/>
        <v/>
      </c>
      <c r="AA142">
        <f t="shared" si="123"/>
        <v>1</v>
      </c>
      <c r="AB142" t="str">
        <f t="shared" si="124"/>
        <v/>
      </c>
      <c r="AC142">
        <f t="shared" si="125"/>
        <v>0</v>
      </c>
      <c r="AD142">
        <f t="shared" si="126"/>
        <v>1</v>
      </c>
      <c r="AE142">
        <f t="shared" si="127"/>
        <v>1</v>
      </c>
      <c r="AF142">
        <f t="shared" si="128"/>
        <v>0</v>
      </c>
      <c r="AG142">
        <f t="shared" si="129"/>
        <v>1</v>
      </c>
      <c r="AH142">
        <f t="shared" si="130"/>
        <v>0</v>
      </c>
      <c r="AI142">
        <f t="shared" si="131"/>
        <v>1</v>
      </c>
      <c r="AJ142">
        <f t="shared" si="132"/>
        <v>0</v>
      </c>
      <c r="AK142">
        <f t="shared" si="133"/>
        <v>4</v>
      </c>
      <c r="AL142" t="s">
        <v>63</v>
      </c>
      <c r="AM142">
        <f>VLOOKUP($B142,Categories!$A$2:$O$480,2,0)</f>
        <v>0</v>
      </c>
      <c r="AN142">
        <f>VLOOKUP($B142,Categories!$A$2:$O$480,3,0)</f>
        <v>1</v>
      </c>
      <c r="AO142">
        <f>VLOOKUP($B142,Categories!$A$2:$O$480,4,0)</f>
        <v>0</v>
      </c>
      <c r="AP142">
        <f>VLOOKUP($B142,Categories!$A$2:$O$480,5,0)</f>
        <v>0</v>
      </c>
      <c r="AQ142">
        <f>VLOOKUP($B142,Categories!$A$2:$O$480,6,0)</f>
        <v>0</v>
      </c>
      <c r="AR142">
        <f>VLOOKUP($B142,Categories!$A$2:$O$480,7,0)</f>
        <v>0</v>
      </c>
      <c r="AS142">
        <f>VLOOKUP($B142,Categories!$A$2:$O$480,8,0)</f>
        <v>1</v>
      </c>
      <c r="AT142">
        <f>VLOOKUP($B142,Categories!$A$2:$O$480,9,0)</f>
        <v>0</v>
      </c>
      <c r="AU142">
        <f>VLOOKUP($B142,Categories!$A$2:$O$480,10,0)</f>
        <v>0</v>
      </c>
      <c r="AV142">
        <f>VLOOKUP($B142,Categories!$A$2:$O$480,11,0)</f>
        <v>0</v>
      </c>
      <c r="AW142">
        <f>VLOOKUP($B142,Categories!$A$2:$O$480,12,0)</f>
        <v>0</v>
      </c>
      <c r="AX142">
        <f>VLOOKUP($B142,Categories!$A$2:$O$480,13,0)</f>
        <v>0</v>
      </c>
      <c r="AY142">
        <f>VLOOKUP($B142,Categories!$A$2:$O$480,14,0)</f>
        <v>0</v>
      </c>
      <c r="AZ142">
        <f>VLOOKUP($B142,Categories!$A$2:$O$480,15,0)</f>
        <v>0</v>
      </c>
      <c r="BA142">
        <f>VLOOKUP($B142,Categories!$A$2:$Z$480,16,0)</f>
        <v>2.75</v>
      </c>
      <c r="BB142">
        <f t="shared" si="134"/>
        <v>0</v>
      </c>
    </row>
    <row r="143" spans="1:54" x14ac:dyDescent="0.25">
      <c r="A143" s="1">
        <v>45469</v>
      </c>
      <c r="B143" t="s">
        <v>39</v>
      </c>
      <c r="C143" t="s">
        <v>5</v>
      </c>
      <c r="E143">
        <v>2</v>
      </c>
      <c r="H143">
        <v>1</v>
      </c>
      <c r="J143">
        <v>3</v>
      </c>
      <c r="L143" t="str">
        <f t="shared" si="108"/>
        <v>HTM</v>
      </c>
      <c r="M143" t="str">
        <f t="shared" si="109"/>
        <v/>
      </c>
      <c r="N143">
        <f t="shared" si="110"/>
        <v>0</v>
      </c>
      <c r="O143" t="str">
        <f t="shared" si="111"/>
        <v/>
      </c>
      <c r="P143" t="str">
        <f t="shared" si="112"/>
        <v/>
      </c>
      <c r="Q143">
        <f t="shared" si="113"/>
        <v>1</v>
      </c>
      <c r="R143" t="str">
        <f t="shared" si="114"/>
        <v/>
      </c>
      <c r="S143">
        <f t="shared" si="115"/>
        <v>0</v>
      </c>
      <c r="T143" t="str">
        <f t="shared" si="116"/>
        <v/>
      </c>
      <c r="U143" t="str">
        <f t="shared" si="117"/>
        <v/>
      </c>
      <c r="V143">
        <f t="shared" si="118"/>
        <v>0</v>
      </c>
      <c r="W143" t="str">
        <f t="shared" si="119"/>
        <v/>
      </c>
      <c r="X143" t="str">
        <f t="shared" si="120"/>
        <v/>
      </c>
      <c r="Y143">
        <f t="shared" si="121"/>
        <v>0</v>
      </c>
      <c r="Z143" t="str">
        <f t="shared" si="122"/>
        <v/>
      </c>
      <c r="AA143">
        <f t="shared" si="123"/>
        <v>1</v>
      </c>
      <c r="AB143" t="str">
        <f t="shared" si="124"/>
        <v/>
      </c>
      <c r="AC143">
        <f t="shared" si="125"/>
        <v>0</v>
      </c>
      <c r="AD143">
        <f t="shared" si="126"/>
        <v>1</v>
      </c>
      <c r="AE143">
        <f t="shared" si="127"/>
        <v>0</v>
      </c>
      <c r="AF143">
        <f t="shared" si="128"/>
        <v>0</v>
      </c>
      <c r="AG143">
        <f t="shared" si="129"/>
        <v>1</v>
      </c>
      <c r="AH143">
        <f t="shared" si="130"/>
        <v>0</v>
      </c>
      <c r="AI143">
        <f t="shared" si="131"/>
        <v>1</v>
      </c>
      <c r="AJ143">
        <f t="shared" si="132"/>
        <v>0</v>
      </c>
      <c r="AK143">
        <f t="shared" si="133"/>
        <v>3</v>
      </c>
      <c r="AL143" t="s">
        <v>63</v>
      </c>
      <c r="AM143">
        <f>VLOOKUP($B143,Categories!$A$2:$O$480,2,0)</f>
        <v>1</v>
      </c>
      <c r="AN143">
        <f>VLOOKUP($B143,Categories!$A$2:$O$480,3,0)</f>
        <v>0</v>
      </c>
      <c r="AO143">
        <f>VLOOKUP($B143,Categories!$A$2:$O$480,4,0)</f>
        <v>0</v>
      </c>
      <c r="AP143">
        <f>VLOOKUP($B143,Categories!$A$2:$O$480,5,0)</f>
        <v>0</v>
      </c>
      <c r="AQ143">
        <f>VLOOKUP($B143,Categories!$A$2:$O$480,6,0)</f>
        <v>0</v>
      </c>
      <c r="AR143">
        <f>VLOOKUP($B143,Categories!$A$2:$O$480,7,0)</f>
        <v>1</v>
      </c>
      <c r="AS143">
        <f>VLOOKUP($B143,Categories!$A$2:$O$480,8,0)</f>
        <v>0</v>
      </c>
      <c r="AT143">
        <f>VLOOKUP($B143,Categories!$A$2:$O$480,9,0)</f>
        <v>0</v>
      </c>
      <c r="AU143">
        <f>VLOOKUP($B143,Categories!$A$2:$O$480,10,0)</f>
        <v>0</v>
      </c>
      <c r="AV143">
        <f>VLOOKUP($B143,Categories!$A$2:$O$480,11,0)</f>
        <v>0</v>
      </c>
      <c r="AW143">
        <f>VLOOKUP($B143,Categories!$A$2:$O$480,12,0)</f>
        <v>0</v>
      </c>
      <c r="AX143">
        <f>VLOOKUP($B143,Categories!$A$2:$O$480,13,0)</f>
        <v>0</v>
      </c>
      <c r="AY143">
        <f>VLOOKUP($B143,Categories!$A$2:$O$480,14,0)</f>
        <v>0</v>
      </c>
      <c r="AZ143">
        <f>VLOOKUP($B143,Categories!$A$2:$O$480,15,0)</f>
        <v>0</v>
      </c>
      <c r="BA143">
        <f>VLOOKUP($B143,Categories!$A$2:$Z$480,16,0)</f>
        <v>2.77</v>
      </c>
      <c r="BB143">
        <f t="shared" si="134"/>
        <v>1</v>
      </c>
    </row>
    <row r="144" spans="1:54" x14ac:dyDescent="0.25">
      <c r="A144" s="1">
        <v>45469</v>
      </c>
      <c r="B144" t="s">
        <v>39</v>
      </c>
      <c r="C144" t="s">
        <v>5</v>
      </c>
      <c r="E144">
        <v>1</v>
      </c>
      <c r="H144">
        <v>2</v>
      </c>
      <c r="J144">
        <v>3</v>
      </c>
      <c r="L144" t="str">
        <f t="shared" si="108"/>
        <v>HTM</v>
      </c>
      <c r="M144" t="str">
        <f t="shared" si="109"/>
        <v/>
      </c>
      <c r="N144">
        <f t="shared" si="110"/>
        <v>1</v>
      </c>
      <c r="O144" t="str">
        <f t="shared" si="111"/>
        <v/>
      </c>
      <c r="P144" t="str">
        <f t="shared" si="112"/>
        <v/>
      </c>
      <c r="Q144">
        <f t="shared" si="113"/>
        <v>0</v>
      </c>
      <c r="R144" t="str">
        <f t="shared" si="114"/>
        <v/>
      </c>
      <c r="S144">
        <f t="shared" si="115"/>
        <v>0</v>
      </c>
      <c r="T144" t="str">
        <f t="shared" si="116"/>
        <v/>
      </c>
      <c r="U144" t="str">
        <f t="shared" si="117"/>
        <v/>
      </c>
      <c r="V144">
        <f t="shared" si="118"/>
        <v>0</v>
      </c>
      <c r="W144" t="str">
        <f t="shared" si="119"/>
        <v/>
      </c>
      <c r="X144" t="str">
        <f t="shared" si="120"/>
        <v/>
      </c>
      <c r="Y144">
        <f t="shared" si="121"/>
        <v>0</v>
      </c>
      <c r="Z144" t="str">
        <f t="shared" si="122"/>
        <v/>
      </c>
      <c r="AA144">
        <f t="shared" si="123"/>
        <v>1</v>
      </c>
      <c r="AB144" t="str">
        <f t="shared" si="124"/>
        <v/>
      </c>
      <c r="AC144">
        <f t="shared" si="125"/>
        <v>0</v>
      </c>
      <c r="AD144">
        <f t="shared" si="126"/>
        <v>1</v>
      </c>
      <c r="AE144">
        <f t="shared" si="127"/>
        <v>0</v>
      </c>
      <c r="AF144">
        <f t="shared" si="128"/>
        <v>0</v>
      </c>
      <c r="AG144">
        <f t="shared" si="129"/>
        <v>1</v>
      </c>
      <c r="AH144">
        <f t="shared" si="130"/>
        <v>0</v>
      </c>
      <c r="AI144">
        <f t="shared" si="131"/>
        <v>1</v>
      </c>
      <c r="AJ144">
        <f t="shared" si="132"/>
        <v>0</v>
      </c>
      <c r="AK144">
        <f t="shared" si="133"/>
        <v>3</v>
      </c>
      <c r="AL144" t="s">
        <v>63</v>
      </c>
      <c r="AM144">
        <f>VLOOKUP($B144,Categories!$A$2:$O$480,2,0)</f>
        <v>1</v>
      </c>
      <c r="AN144">
        <f>VLOOKUP($B144,Categories!$A$2:$O$480,3,0)</f>
        <v>0</v>
      </c>
      <c r="AO144">
        <f>VLOOKUP($B144,Categories!$A$2:$O$480,4,0)</f>
        <v>0</v>
      </c>
      <c r="AP144">
        <f>VLOOKUP($B144,Categories!$A$2:$O$480,5,0)</f>
        <v>0</v>
      </c>
      <c r="AQ144">
        <f>VLOOKUP($B144,Categories!$A$2:$O$480,6,0)</f>
        <v>0</v>
      </c>
      <c r="AR144">
        <f>VLOOKUP($B144,Categories!$A$2:$O$480,7,0)</f>
        <v>1</v>
      </c>
      <c r="AS144">
        <f>VLOOKUP($B144,Categories!$A$2:$O$480,8,0)</f>
        <v>0</v>
      </c>
      <c r="AT144">
        <f>VLOOKUP($B144,Categories!$A$2:$O$480,9,0)</f>
        <v>0</v>
      </c>
      <c r="AU144">
        <f>VLOOKUP($B144,Categories!$A$2:$O$480,10,0)</f>
        <v>0</v>
      </c>
      <c r="AV144">
        <f>VLOOKUP($B144,Categories!$A$2:$O$480,11,0)</f>
        <v>0</v>
      </c>
      <c r="AW144">
        <f>VLOOKUP($B144,Categories!$A$2:$O$480,12,0)</f>
        <v>0</v>
      </c>
      <c r="AX144">
        <f>VLOOKUP($B144,Categories!$A$2:$O$480,13,0)</f>
        <v>0</v>
      </c>
      <c r="AY144">
        <f>VLOOKUP($B144,Categories!$A$2:$O$480,14,0)</f>
        <v>0</v>
      </c>
      <c r="AZ144">
        <f>VLOOKUP($B144,Categories!$A$2:$O$480,15,0)</f>
        <v>0</v>
      </c>
      <c r="BA144">
        <f>VLOOKUP($B144,Categories!$A$2:$Z$480,16,0)</f>
        <v>2.77</v>
      </c>
      <c r="BB144">
        <f t="shared" si="134"/>
        <v>0</v>
      </c>
    </row>
    <row r="145" spans="1:54" x14ac:dyDescent="0.25">
      <c r="A145" s="1">
        <v>45535</v>
      </c>
      <c r="B145" t="s">
        <v>257</v>
      </c>
      <c r="C145" t="s">
        <v>5</v>
      </c>
      <c r="E145">
        <v>2</v>
      </c>
      <c r="F145">
        <v>2</v>
      </c>
      <c r="H145">
        <v>1</v>
      </c>
      <c r="J145">
        <v>5</v>
      </c>
      <c r="K145">
        <v>2</v>
      </c>
      <c r="L145" t="str">
        <f t="shared" si="108"/>
        <v>HETOM</v>
      </c>
      <c r="M145" t="str">
        <f t="shared" si="109"/>
        <v/>
      </c>
      <c r="N145">
        <f t="shared" si="110"/>
        <v>0</v>
      </c>
      <c r="O145">
        <f t="shared" si="111"/>
        <v>0</v>
      </c>
      <c r="P145" t="str">
        <f t="shared" si="112"/>
        <v/>
      </c>
      <c r="Q145">
        <f t="shared" si="113"/>
        <v>1</v>
      </c>
      <c r="R145" t="str">
        <f t="shared" si="114"/>
        <v/>
      </c>
      <c r="S145">
        <f t="shared" si="115"/>
        <v>0</v>
      </c>
      <c r="T145">
        <f t="shared" si="116"/>
        <v>0</v>
      </c>
      <c r="U145" t="str">
        <f t="shared" si="117"/>
        <v/>
      </c>
      <c r="V145">
        <f t="shared" si="118"/>
        <v>0</v>
      </c>
      <c r="W145">
        <f t="shared" si="119"/>
        <v>0</v>
      </c>
      <c r="X145" t="str">
        <f t="shared" si="120"/>
        <v/>
      </c>
      <c r="Y145">
        <f t="shared" si="121"/>
        <v>0</v>
      </c>
      <c r="Z145" t="str">
        <f t="shared" si="122"/>
        <v/>
      </c>
      <c r="AA145">
        <f t="shared" si="123"/>
        <v>1</v>
      </c>
      <c r="AB145">
        <f t="shared" si="124"/>
        <v>0</v>
      </c>
      <c r="AC145">
        <f t="shared" si="125"/>
        <v>0</v>
      </c>
      <c r="AD145">
        <f t="shared" si="126"/>
        <v>1</v>
      </c>
      <c r="AE145">
        <f t="shared" si="127"/>
        <v>1</v>
      </c>
      <c r="AF145">
        <f t="shared" si="128"/>
        <v>0</v>
      </c>
      <c r="AG145">
        <f t="shared" si="129"/>
        <v>1</v>
      </c>
      <c r="AH145">
        <f t="shared" si="130"/>
        <v>0</v>
      </c>
      <c r="AI145">
        <f t="shared" si="131"/>
        <v>1</v>
      </c>
      <c r="AJ145">
        <f t="shared" si="132"/>
        <v>1</v>
      </c>
      <c r="AK145">
        <f t="shared" si="133"/>
        <v>5</v>
      </c>
      <c r="AL145" t="s">
        <v>63</v>
      </c>
      <c r="AM145">
        <f>VLOOKUP($B145,Categories!$A$2:$O$480,2,0)</f>
        <v>1</v>
      </c>
      <c r="AN145">
        <f>VLOOKUP($B145,Categories!$A$2:$O$480,3,0)</f>
        <v>0</v>
      </c>
      <c r="AO145">
        <f>VLOOKUP($B145,Categories!$A$2:$O$480,4,0)</f>
        <v>1</v>
      </c>
      <c r="AP145">
        <f>VLOOKUP($B145,Categories!$A$2:$O$480,5,0)</f>
        <v>0</v>
      </c>
      <c r="AQ145">
        <f>VLOOKUP($B145,Categories!$A$2:$O$480,6,0)</f>
        <v>1</v>
      </c>
      <c r="AR145">
        <f>VLOOKUP($B145,Categories!$A$2:$O$480,7,0)</f>
        <v>0</v>
      </c>
      <c r="AS145">
        <f>VLOOKUP($B145,Categories!$A$2:$O$480,8,0)</f>
        <v>1</v>
      </c>
      <c r="AT145">
        <f>VLOOKUP($B145,Categories!$A$2:$O$480,9,0)</f>
        <v>1</v>
      </c>
      <c r="AU145">
        <f>VLOOKUP($B145,Categories!$A$2:$O$480,10,0)</f>
        <v>0</v>
      </c>
      <c r="AV145">
        <f>VLOOKUP($B145,Categories!$A$2:$O$480,11,0)</f>
        <v>0</v>
      </c>
      <c r="AW145">
        <f>VLOOKUP($B145,Categories!$A$2:$O$480,12,0)</f>
        <v>0</v>
      </c>
      <c r="AX145">
        <f>VLOOKUP($B145,Categories!$A$2:$O$480,13,0)</f>
        <v>1</v>
      </c>
      <c r="AY145">
        <f>VLOOKUP($B145,Categories!$A$2:$O$480,14,0)</f>
        <v>0</v>
      </c>
      <c r="AZ145">
        <f>VLOOKUP($B145,Categories!$A$2:$O$480,15,0)</f>
        <v>0</v>
      </c>
      <c r="BA145">
        <f>VLOOKUP($B145,Categories!$A$2:$Z$480,16,0)</f>
        <v>4.32</v>
      </c>
      <c r="BB145">
        <f t="shared" si="134"/>
        <v>1</v>
      </c>
    </row>
    <row r="146" spans="1:54" x14ac:dyDescent="0.25">
      <c r="A146" s="1">
        <v>45560</v>
      </c>
      <c r="B146" t="s">
        <v>221</v>
      </c>
      <c r="C146" t="s">
        <v>5</v>
      </c>
      <c r="E146">
        <v>2</v>
      </c>
      <c r="F146">
        <v>1</v>
      </c>
      <c r="H146">
        <v>3</v>
      </c>
      <c r="L146" t="str">
        <f t="shared" ref="L146:L148" si="135">IF(D146&lt;&gt;"","J","")&amp;IF(E146&lt;&gt;"","H","")&amp;IF(F146&lt;&gt;"","E","")&amp;IF(G146&lt;&gt;"","L","")&amp;IF(H146&lt;&gt;"","T","")&amp;IF(I146&lt;&gt;"","S","")&amp;IF(K146&lt;&gt;"","O","")&amp;IF(J146&lt;&gt;"","M","")</f>
        <v>HET</v>
      </c>
      <c r="M146" t="str">
        <f t="shared" ref="M146:M147" si="136">IF(D146="","",IF(D146=1,1,0))</f>
        <v/>
      </c>
      <c r="N146">
        <f t="shared" ref="N146:N147" si="137">IF(E146="","",IF(E146=1,1,0))</f>
        <v>0</v>
      </c>
      <c r="O146">
        <f t="shared" ref="O146:O147" si="138">IF(F146="","",IF(F146=1,1,0))</f>
        <v>1</v>
      </c>
      <c r="P146" t="str">
        <f t="shared" ref="P146:P147" si="139">IF(G146="","",IF(G146=1,1,0))</f>
        <v/>
      </c>
      <c r="Q146">
        <f t="shared" ref="Q146:Q147" si="140">IF(H146="","",IF(H146=1,1,0))</f>
        <v>0</v>
      </c>
      <c r="R146" t="str">
        <f t="shared" ref="R146:R147" si="141">IF(I146="","",IF(I146=1,1,0))</f>
        <v/>
      </c>
      <c r="S146" t="str">
        <f t="shared" ref="S146:S147" si="142">IF(J146="","",IF(J146=1,1,0))</f>
        <v/>
      </c>
      <c r="T146" t="str">
        <f t="shared" ref="T146:T147" si="143">IF(K146="","",IF(K146=1,1,0))</f>
        <v/>
      </c>
      <c r="U146" t="str">
        <f t="shared" ref="U146:U147" si="144">IF($AL146="Competitive",IF(D146="","",IF(D146=MAX($D146:$K146),1,0)),IF(D146="","",IF(D146=$AK146,1,0)))</f>
        <v/>
      </c>
      <c r="V146">
        <f t="shared" ref="V146:V147" si="145">IF($AL146="Competitive",IF(E146="","",IF(E146=MAX($D146:$K146),1,0)),IF(E146="","",IF(E146=$AK146,1,0)))</f>
        <v>0</v>
      </c>
      <c r="W146">
        <f t="shared" ref="W146:W147" si="146">IF($AL146="Competitive",IF(F146="","",IF(F146=MAX($D146:$K146),1,0)),IF(F146="","",IF(F146=$AK146,1,0)))</f>
        <v>0</v>
      </c>
      <c r="X146" t="str">
        <f t="shared" ref="X146:X147" si="147">IF($AL146="Competitive",IF(G146="","",IF(G146=MAX($D146:$K146),1,0)),IF(G146="","",IF(G146=$AK146,1,0)))</f>
        <v/>
      </c>
      <c r="Y146">
        <f t="shared" ref="Y146:Y147" si="148">IF($AL146="Competitive",IF(H146="","",IF(H146=MAX($D146:$K146),1,0)),IF(H146="","",IF(H146=$AK146,1,0)))</f>
        <v>1</v>
      </c>
      <c r="Z146" t="str">
        <f t="shared" ref="Z146:Z147" si="149">IF($AL146="Competitive",IF(I146="","",IF(I146=MAX($D146:$K146),1,0)),IF(I146="","",IF(I146=$AK146,1,0)))</f>
        <v/>
      </c>
      <c r="AA146" t="str">
        <f t="shared" ref="AA146:AA147" si="150">IF($AL146="Competitive",IF(J146="","",IF(J146=MAX($D146:$K146),1,0)),IF(J146="","",IF(J146=$AK146,1,0)))</f>
        <v/>
      </c>
      <c r="AB146" t="str">
        <f t="shared" ref="AB146:AB147" si="151">IF($AL146="Competitive",IF(K146="","",IF(K146=MAX($D146:$K146),1,0)),IF(K146="","",IF(K146=$AK146,1,0)))</f>
        <v/>
      </c>
      <c r="AC146">
        <f t="shared" ref="AC146:AC147" si="152">IF(D146&lt;&gt;"",1,0)</f>
        <v>0</v>
      </c>
      <c r="AD146">
        <f t="shared" ref="AD146:AD147" si="153">IF(E146&lt;&gt;"",1,0)</f>
        <v>1</v>
      </c>
      <c r="AE146">
        <f t="shared" ref="AE146:AE147" si="154">IF(F146&lt;&gt;"",1,0)</f>
        <v>1</v>
      </c>
      <c r="AF146">
        <f t="shared" ref="AF146:AF147" si="155">IF(G146&lt;&gt;"",1,0)</f>
        <v>0</v>
      </c>
      <c r="AG146">
        <f t="shared" ref="AG146:AG147" si="156">IF(H146&lt;&gt;"",1,0)</f>
        <v>1</v>
      </c>
      <c r="AH146">
        <f t="shared" ref="AH146:AH147" si="157">IF(I146&lt;&gt;"",1,0)</f>
        <v>0</v>
      </c>
      <c r="AI146">
        <f t="shared" ref="AI146:AI147" si="158">IF(J146&lt;&gt;"",1,0)</f>
        <v>0</v>
      </c>
      <c r="AJ146">
        <f t="shared" ref="AJ146:AJ147" si="159">IF(K146&lt;&gt;"",1,0)</f>
        <v>0</v>
      </c>
      <c r="AK146">
        <f t="shared" ref="AK146:AK147" si="160">COUNTA(D146:K146)</f>
        <v>3</v>
      </c>
      <c r="AL146" t="s">
        <v>63</v>
      </c>
      <c r="AM146">
        <f>VLOOKUP($B146,Categories!$A$2:$O$480,2,0)</f>
        <v>0</v>
      </c>
      <c r="AN146">
        <f>VLOOKUP($B146,Categories!$A$2:$O$480,3,0)</f>
        <v>1</v>
      </c>
      <c r="AO146">
        <f>VLOOKUP($B146,Categories!$A$2:$O$480,4,0)</f>
        <v>0</v>
      </c>
      <c r="AP146">
        <f>VLOOKUP($B146,Categories!$A$2:$O$480,5,0)</f>
        <v>0</v>
      </c>
      <c r="AQ146">
        <f>VLOOKUP($B146,Categories!$A$2:$O$480,6,0)</f>
        <v>1</v>
      </c>
      <c r="AR146">
        <f>VLOOKUP($B146,Categories!$A$2:$O$480,7,0)</f>
        <v>0</v>
      </c>
      <c r="AS146">
        <f>VLOOKUP($B146,Categories!$A$2:$O$480,8,0)</f>
        <v>1</v>
      </c>
      <c r="AT146">
        <f>VLOOKUP($B146,Categories!$A$2:$O$480,9,0)</f>
        <v>0</v>
      </c>
      <c r="AU146">
        <f>VLOOKUP($B146,Categories!$A$2:$O$480,10,0)</f>
        <v>1</v>
      </c>
      <c r="AV146">
        <f>VLOOKUP($B146,Categories!$A$2:$O$480,11,0)</f>
        <v>0</v>
      </c>
      <c r="AW146">
        <f>VLOOKUP($B146,Categories!$A$2:$O$480,12,0)</f>
        <v>0</v>
      </c>
      <c r="AX146">
        <f>VLOOKUP($B146,Categories!$A$2:$O$480,13,0)</f>
        <v>1</v>
      </c>
      <c r="AY146">
        <f>VLOOKUP($B146,Categories!$A$2:$O$480,14,0)</f>
        <v>1</v>
      </c>
      <c r="AZ146">
        <f>VLOOKUP($B146,Categories!$A$2:$O$480,15,0)</f>
        <v>0</v>
      </c>
      <c r="BA146">
        <f>VLOOKUP($B146,Categories!$A$2:$Z$480,16,0)</f>
        <v>3.03</v>
      </c>
      <c r="BB146">
        <f t="shared" ref="BB146:BB147" si="161">IF(A146&lt;&gt;A145,1,0)</f>
        <v>1</v>
      </c>
    </row>
    <row r="147" spans="1:54" x14ac:dyDescent="0.25">
      <c r="A147" s="1">
        <v>45560</v>
      </c>
      <c r="B147" t="s">
        <v>221</v>
      </c>
      <c r="C147" t="s">
        <v>5</v>
      </c>
      <c r="E147">
        <v>3</v>
      </c>
      <c r="F147">
        <v>1</v>
      </c>
      <c r="H147">
        <v>2</v>
      </c>
      <c r="L147" t="str">
        <f t="shared" si="135"/>
        <v>HET</v>
      </c>
      <c r="M147" t="str">
        <f t="shared" si="136"/>
        <v/>
      </c>
      <c r="N147">
        <f t="shared" si="137"/>
        <v>0</v>
      </c>
      <c r="O147">
        <f t="shared" si="138"/>
        <v>1</v>
      </c>
      <c r="P147" t="str">
        <f t="shared" si="139"/>
        <v/>
      </c>
      <c r="Q147">
        <f t="shared" si="140"/>
        <v>0</v>
      </c>
      <c r="R147" t="str">
        <f t="shared" si="141"/>
        <v/>
      </c>
      <c r="S147" t="str">
        <f t="shared" si="142"/>
        <v/>
      </c>
      <c r="T147" t="str">
        <f t="shared" si="143"/>
        <v/>
      </c>
      <c r="U147" t="str">
        <f t="shared" si="144"/>
        <v/>
      </c>
      <c r="V147">
        <f t="shared" si="145"/>
        <v>1</v>
      </c>
      <c r="W147">
        <f t="shared" si="146"/>
        <v>0</v>
      </c>
      <c r="X147" t="str">
        <f t="shared" si="147"/>
        <v/>
      </c>
      <c r="Y147">
        <f t="shared" si="148"/>
        <v>0</v>
      </c>
      <c r="Z147" t="str">
        <f t="shared" si="149"/>
        <v/>
      </c>
      <c r="AA147" t="str">
        <f t="shared" si="150"/>
        <v/>
      </c>
      <c r="AB147" t="str">
        <f t="shared" si="151"/>
        <v/>
      </c>
      <c r="AC147">
        <f t="shared" si="152"/>
        <v>0</v>
      </c>
      <c r="AD147">
        <f t="shared" si="153"/>
        <v>1</v>
      </c>
      <c r="AE147">
        <f t="shared" si="154"/>
        <v>1</v>
      </c>
      <c r="AF147">
        <f t="shared" si="155"/>
        <v>0</v>
      </c>
      <c r="AG147">
        <f t="shared" si="156"/>
        <v>1</v>
      </c>
      <c r="AH147">
        <f t="shared" si="157"/>
        <v>0</v>
      </c>
      <c r="AI147">
        <f t="shared" si="158"/>
        <v>0</v>
      </c>
      <c r="AJ147">
        <f t="shared" si="159"/>
        <v>0</v>
      </c>
      <c r="AK147">
        <f t="shared" si="160"/>
        <v>3</v>
      </c>
      <c r="AL147" t="s">
        <v>63</v>
      </c>
      <c r="AM147">
        <f>VLOOKUP($B147,Categories!$A$2:$O$480,2,0)</f>
        <v>0</v>
      </c>
      <c r="AN147">
        <f>VLOOKUP($B147,Categories!$A$2:$O$480,3,0)</f>
        <v>1</v>
      </c>
      <c r="AO147">
        <f>VLOOKUP($B147,Categories!$A$2:$O$480,4,0)</f>
        <v>0</v>
      </c>
      <c r="AP147">
        <f>VLOOKUP($B147,Categories!$A$2:$O$480,5,0)</f>
        <v>0</v>
      </c>
      <c r="AQ147">
        <f>VLOOKUP($B147,Categories!$A$2:$O$480,6,0)</f>
        <v>1</v>
      </c>
      <c r="AR147">
        <f>VLOOKUP($B147,Categories!$A$2:$O$480,7,0)</f>
        <v>0</v>
      </c>
      <c r="AS147">
        <f>VLOOKUP($B147,Categories!$A$2:$O$480,8,0)</f>
        <v>1</v>
      </c>
      <c r="AT147">
        <f>VLOOKUP($B147,Categories!$A$2:$O$480,9,0)</f>
        <v>0</v>
      </c>
      <c r="AU147">
        <f>VLOOKUP($B147,Categories!$A$2:$O$480,10,0)</f>
        <v>1</v>
      </c>
      <c r="AV147">
        <f>VLOOKUP($B147,Categories!$A$2:$O$480,11,0)</f>
        <v>0</v>
      </c>
      <c r="AW147">
        <f>VLOOKUP($B147,Categories!$A$2:$O$480,12,0)</f>
        <v>0</v>
      </c>
      <c r="AX147">
        <f>VLOOKUP($B147,Categories!$A$2:$O$480,13,0)</f>
        <v>1</v>
      </c>
      <c r="AY147">
        <f>VLOOKUP($B147,Categories!$A$2:$O$480,14,0)</f>
        <v>1</v>
      </c>
      <c r="AZ147">
        <f>VLOOKUP($B147,Categories!$A$2:$O$480,15,0)</f>
        <v>0</v>
      </c>
      <c r="BA147">
        <f>VLOOKUP($B147,Categories!$A$2:$Z$480,16,0)</f>
        <v>3.03</v>
      </c>
      <c r="BB147">
        <f t="shared" si="161"/>
        <v>0</v>
      </c>
    </row>
    <row r="148" spans="1:54" x14ac:dyDescent="0.25">
      <c r="A148" s="1">
        <v>45605</v>
      </c>
      <c r="B148" t="s">
        <v>257</v>
      </c>
      <c r="C148" t="s">
        <v>5</v>
      </c>
      <c r="E148">
        <v>4</v>
      </c>
      <c r="F148">
        <v>1</v>
      </c>
      <c r="H148">
        <v>2</v>
      </c>
      <c r="K148">
        <v>3</v>
      </c>
      <c r="L148" t="str">
        <f t="shared" si="135"/>
        <v>HETO</v>
      </c>
      <c r="N148">
        <f t="shared" ref="N148" si="162">IF(E148="","",IF(E148=1,1,0))</f>
        <v>0</v>
      </c>
      <c r="O148">
        <f t="shared" ref="O148" si="163">IF(F148="","",IF(F148=1,1,0))</f>
        <v>1</v>
      </c>
      <c r="P148" t="str">
        <f t="shared" ref="P148" si="164">IF(G148="","",IF(G148=1,1,0))</f>
        <v/>
      </c>
      <c r="Q148">
        <f t="shared" ref="Q148" si="165">IF(H148="","",IF(H148=1,1,0))</f>
        <v>0</v>
      </c>
      <c r="R148" t="str">
        <f t="shared" ref="R148" si="166">IF(I148="","",IF(I148=1,1,0))</f>
        <v/>
      </c>
      <c r="S148" t="str">
        <f t="shared" ref="S148" si="167">IF(J148="","",IF(J148=1,1,0))</f>
        <v/>
      </c>
      <c r="T148">
        <f t="shared" ref="T148" si="168">IF(K148="","",IF(K148=1,1,0))</f>
        <v>0</v>
      </c>
      <c r="U148" t="str">
        <f t="shared" ref="U148" si="169">IF($AL148="Competitive",IF(D148="","",IF(D148=MAX($D148:$K148),1,0)),IF(D148="","",IF(D148=$AK148,1,0)))</f>
        <v/>
      </c>
      <c r="V148">
        <f t="shared" ref="V148" si="170">IF($AL148="Competitive",IF(E148="","",IF(E148=MAX($D148:$K148),1,0)),IF(E148="","",IF(E148=$AK148,1,0)))</f>
        <v>1</v>
      </c>
      <c r="W148">
        <f t="shared" ref="W148" si="171">IF($AL148="Competitive",IF(F148="","",IF(F148=MAX($D148:$K148),1,0)),IF(F148="","",IF(F148=$AK148,1,0)))</f>
        <v>0</v>
      </c>
      <c r="X148" t="str">
        <f t="shared" ref="X148" si="172">IF($AL148="Competitive",IF(G148="","",IF(G148=MAX($D148:$K148),1,0)),IF(G148="","",IF(G148=$AK148,1,0)))</f>
        <v/>
      </c>
      <c r="Y148">
        <f t="shared" ref="Y148" si="173">IF($AL148="Competitive",IF(H148="","",IF(H148=MAX($D148:$K148),1,0)),IF(H148="","",IF(H148=$AK148,1,0)))</f>
        <v>0</v>
      </c>
      <c r="Z148" t="str">
        <f t="shared" ref="Z148" si="174">IF($AL148="Competitive",IF(I148="","",IF(I148=MAX($D148:$K148),1,0)),IF(I148="","",IF(I148=$AK148,1,0)))</f>
        <v/>
      </c>
      <c r="AA148" t="str">
        <f t="shared" ref="AA148" si="175">IF($AL148="Competitive",IF(J148="","",IF(J148=MAX($D148:$K148),1,0)),IF(J148="","",IF(J148=$AK148,1,0)))</f>
        <v/>
      </c>
      <c r="AB148">
        <f t="shared" ref="AB148" si="176">IF($AL148="Competitive",IF(K148="","",IF(K148=MAX($D148:$K148),1,0)),IF(K148="","",IF(K148=$AK148,1,0)))</f>
        <v>0</v>
      </c>
      <c r="AC148">
        <f t="shared" ref="AC148" si="177">IF(D148&lt;&gt;"",1,0)</f>
        <v>0</v>
      </c>
      <c r="AD148">
        <f t="shared" ref="AD148" si="178">IF(E148&lt;&gt;"",1,0)</f>
        <v>1</v>
      </c>
      <c r="AE148">
        <f t="shared" ref="AE148" si="179">IF(F148&lt;&gt;"",1,0)</f>
        <v>1</v>
      </c>
      <c r="AF148">
        <f t="shared" ref="AF148" si="180">IF(G148&lt;&gt;"",1,0)</f>
        <v>0</v>
      </c>
      <c r="AG148">
        <f t="shared" ref="AG148" si="181">IF(H148&lt;&gt;"",1,0)</f>
        <v>1</v>
      </c>
      <c r="AH148">
        <f t="shared" ref="AH148" si="182">IF(I148&lt;&gt;"",1,0)</f>
        <v>0</v>
      </c>
      <c r="AI148">
        <f t="shared" ref="AI148" si="183">IF(J148&lt;&gt;"",1,0)</f>
        <v>0</v>
      </c>
      <c r="AJ148">
        <f t="shared" ref="AJ148" si="184">IF(K148&lt;&gt;"",1,0)</f>
        <v>1</v>
      </c>
      <c r="AK148">
        <f t="shared" ref="AK148" si="185">COUNTA(D148:K148)</f>
        <v>4</v>
      </c>
      <c r="AL148" t="s">
        <v>63</v>
      </c>
      <c r="AM148">
        <f>VLOOKUP($B148,Categories!$A$2:$O$480,2,0)</f>
        <v>1</v>
      </c>
      <c r="AN148">
        <f>VLOOKUP($B148,Categories!$A$2:$O$480,3,0)</f>
        <v>0</v>
      </c>
      <c r="AO148">
        <f>VLOOKUP($B148,Categories!$A$2:$O$480,4,0)</f>
        <v>1</v>
      </c>
      <c r="AP148">
        <f>VLOOKUP($B148,Categories!$A$2:$O$480,5,0)</f>
        <v>0</v>
      </c>
      <c r="AQ148">
        <f>VLOOKUP($B148,Categories!$A$2:$O$480,6,0)</f>
        <v>1</v>
      </c>
      <c r="AR148">
        <f>VLOOKUP($B148,Categories!$A$2:$O$480,7,0)</f>
        <v>0</v>
      </c>
      <c r="AS148">
        <f>VLOOKUP($B148,Categories!$A$2:$O$480,8,0)</f>
        <v>1</v>
      </c>
      <c r="AT148">
        <f>VLOOKUP($B148,Categories!$A$2:$O$480,9,0)</f>
        <v>1</v>
      </c>
      <c r="AU148">
        <f>VLOOKUP($B148,Categories!$A$2:$O$480,10,0)</f>
        <v>0</v>
      </c>
      <c r="AV148">
        <f>VLOOKUP($B148,Categories!$A$2:$O$480,11,0)</f>
        <v>0</v>
      </c>
      <c r="AW148">
        <f>VLOOKUP($B148,Categories!$A$2:$O$480,12,0)</f>
        <v>0</v>
      </c>
      <c r="AX148">
        <f>VLOOKUP($B148,Categories!$A$2:$O$480,13,0)</f>
        <v>1</v>
      </c>
      <c r="AY148">
        <f>VLOOKUP($B148,Categories!$A$2:$O$480,14,0)</f>
        <v>0</v>
      </c>
      <c r="AZ148">
        <f>VLOOKUP($B148,Categories!$A$2:$O$480,15,0)</f>
        <v>0</v>
      </c>
      <c r="BA148">
        <f>VLOOKUP($B148,Categories!$A$2:$Z$480,16,0)</f>
        <v>4.32</v>
      </c>
      <c r="BB148">
        <f t="shared" ref="BB148" si="186">IF(A148&lt;&gt;A147,1,0)</f>
        <v>1</v>
      </c>
    </row>
  </sheetData>
  <autoFilter ref="A1:BB147" xr:uid="{00000000-0001-0000-0100-000000000000}"/>
  <sortState xmlns:xlrd2="http://schemas.microsoft.com/office/spreadsheetml/2017/richdata2" ref="A2:BB145">
    <sortCondition ref="A1:A145"/>
  </sortState>
  <pageMargins left="0.7" right="0.7" top="0.75" bottom="0.75" header="0.3" footer="0.3"/>
  <pageSetup paperSize="9" orientation="portrait" verticalDpi="0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workbookViewId="0">
      <selection activeCell="D59" sqref="D59"/>
    </sheetView>
  </sheetViews>
  <sheetFormatPr defaultRowHeight="15" x14ac:dyDescent="0.25"/>
  <cols>
    <col min="1" max="1" width="17" bestFit="1" customWidth="1"/>
    <col min="2" max="2" width="8.85546875" bestFit="1" customWidth="1"/>
    <col min="3" max="3" width="17.140625" bestFit="1" customWidth="1"/>
    <col min="4" max="4" width="8.5703125" bestFit="1" customWidth="1"/>
    <col min="5" max="5" width="8.28515625" bestFit="1" customWidth="1"/>
    <col min="6" max="6" width="8.85546875" bestFit="1" customWidth="1"/>
    <col min="7" max="7" width="7.7109375" bestFit="1" customWidth="1"/>
    <col min="8" max="8" width="7.28515625" bestFit="1" customWidth="1"/>
    <col min="9" max="9" width="5.7109375" bestFit="1" customWidth="1"/>
    <col min="10" max="10" width="6.7109375" bestFit="1" customWidth="1"/>
    <col min="14" max="14" width="10.42578125" bestFit="1" customWidth="1"/>
  </cols>
  <sheetData>
    <row r="2" spans="1:21" x14ac:dyDescent="0.25">
      <c r="D2" s="4" t="s">
        <v>27</v>
      </c>
      <c r="O2" s="4" t="s">
        <v>27</v>
      </c>
    </row>
    <row r="3" spans="1:21" ht="30" x14ac:dyDescent="0.25">
      <c r="A3" s="4" t="s">
        <v>61</v>
      </c>
      <c r="B3" s="4" t="s">
        <v>10</v>
      </c>
      <c r="C3" s="12" t="s">
        <v>116</v>
      </c>
      <c r="D3" s="8" t="s">
        <v>26</v>
      </c>
      <c r="E3" s="8" t="s">
        <v>87</v>
      </c>
      <c r="F3" s="8" t="s">
        <v>86</v>
      </c>
      <c r="G3" s="8" t="s">
        <v>85</v>
      </c>
      <c r="H3" s="8" t="s">
        <v>82</v>
      </c>
      <c r="I3" s="8" t="s">
        <v>83</v>
      </c>
      <c r="J3" s="8" t="s">
        <v>84</v>
      </c>
      <c r="L3" s="4" t="s">
        <v>61</v>
      </c>
      <c r="M3" s="4" t="s">
        <v>10</v>
      </c>
      <c r="N3" s="4" t="s">
        <v>117</v>
      </c>
      <c r="O3" s="8" t="s">
        <v>26</v>
      </c>
      <c r="P3" s="8" t="s">
        <v>87</v>
      </c>
      <c r="Q3" s="8" t="s">
        <v>86</v>
      </c>
      <c r="R3" s="8" t="s">
        <v>85</v>
      </c>
      <c r="S3" s="8" t="s">
        <v>82</v>
      </c>
      <c r="T3" s="8" t="s">
        <v>83</v>
      </c>
      <c r="U3" s="8" t="s">
        <v>84</v>
      </c>
    </row>
    <row r="4" spans="1:21" x14ac:dyDescent="0.25">
      <c r="A4" t="s">
        <v>63</v>
      </c>
      <c r="B4" t="s">
        <v>23</v>
      </c>
      <c r="C4">
        <v>1</v>
      </c>
      <c r="D4">
        <v>11</v>
      </c>
      <c r="E4" s="3">
        <v>0.18181818181818182</v>
      </c>
      <c r="F4" s="3">
        <v>0.36363636363636365</v>
      </c>
      <c r="G4" s="3">
        <v>0.45454545454545453</v>
      </c>
      <c r="H4" s="10">
        <v>2</v>
      </c>
      <c r="I4" s="10">
        <v>4</v>
      </c>
      <c r="J4" s="10">
        <v>5</v>
      </c>
      <c r="L4" t="s">
        <v>63</v>
      </c>
      <c r="M4" t="s">
        <v>23</v>
      </c>
      <c r="N4">
        <v>0</v>
      </c>
      <c r="O4">
        <v>32</v>
      </c>
      <c r="P4" s="3">
        <v>0.34375</v>
      </c>
      <c r="Q4" s="3">
        <v>0.34375</v>
      </c>
      <c r="R4" s="3">
        <v>0.34375</v>
      </c>
      <c r="S4" s="10">
        <v>11</v>
      </c>
      <c r="T4" s="10">
        <v>11</v>
      </c>
      <c r="U4" s="10">
        <v>11</v>
      </c>
    </row>
    <row r="5" spans="1:21" x14ac:dyDescent="0.25">
      <c r="C5">
        <v>0</v>
      </c>
      <c r="D5">
        <v>21</v>
      </c>
      <c r="E5" s="3">
        <v>0.42857142857142855</v>
      </c>
      <c r="F5" s="3">
        <v>0.33333333333333331</v>
      </c>
      <c r="G5" s="3">
        <v>0.2857142857142857</v>
      </c>
      <c r="H5" s="10">
        <v>9</v>
      </c>
      <c r="I5" s="10">
        <v>7</v>
      </c>
      <c r="J5" s="10">
        <v>6</v>
      </c>
      <c r="M5" t="s">
        <v>28</v>
      </c>
      <c r="O5">
        <v>32</v>
      </c>
      <c r="P5" s="3">
        <v>0.34375</v>
      </c>
      <c r="Q5" s="3">
        <v>0.34375</v>
      </c>
      <c r="R5" s="3">
        <v>0.34375</v>
      </c>
      <c r="S5" s="10">
        <v>11</v>
      </c>
      <c r="T5" s="10">
        <v>11</v>
      </c>
      <c r="U5" s="10">
        <v>11</v>
      </c>
    </row>
    <row r="6" spans="1:21" x14ac:dyDescent="0.25">
      <c r="B6" t="s">
        <v>28</v>
      </c>
      <c r="D6">
        <v>32</v>
      </c>
      <c r="E6" s="3">
        <v>0.34375</v>
      </c>
      <c r="F6" s="3">
        <v>0.34375</v>
      </c>
      <c r="G6" s="3">
        <v>0.34375</v>
      </c>
      <c r="H6" s="10">
        <v>11</v>
      </c>
      <c r="I6" s="10">
        <v>11</v>
      </c>
      <c r="J6" s="10">
        <v>11</v>
      </c>
      <c r="L6" t="s">
        <v>64</v>
      </c>
      <c r="O6">
        <v>32</v>
      </c>
      <c r="P6" s="3">
        <v>0.34375</v>
      </c>
      <c r="Q6" s="3">
        <v>0.34375</v>
      </c>
      <c r="R6" s="3">
        <v>0.34375</v>
      </c>
      <c r="S6" s="10">
        <v>11</v>
      </c>
      <c r="T6" s="10">
        <v>11</v>
      </c>
      <c r="U6" s="10">
        <v>11</v>
      </c>
    </row>
    <row r="7" spans="1:21" x14ac:dyDescent="0.25">
      <c r="A7" t="s">
        <v>64</v>
      </c>
      <c r="D7">
        <v>32</v>
      </c>
      <c r="E7" s="3">
        <v>0.34375</v>
      </c>
      <c r="F7" s="3">
        <v>0.34375</v>
      </c>
      <c r="G7" s="3">
        <v>0.34375</v>
      </c>
      <c r="H7" s="10">
        <v>11</v>
      </c>
      <c r="I7" s="10">
        <v>11</v>
      </c>
      <c r="J7" s="10">
        <v>11</v>
      </c>
      <c r="L7" t="s">
        <v>25</v>
      </c>
      <c r="O7">
        <v>32</v>
      </c>
      <c r="P7" s="3">
        <v>0.34375</v>
      </c>
      <c r="Q7" s="3">
        <v>0.34375</v>
      </c>
      <c r="R7" s="3">
        <v>0.34375</v>
      </c>
      <c r="S7" s="10">
        <v>11</v>
      </c>
      <c r="T7" s="10">
        <v>11</v>
      </c>
      <c r="U7" s="10">
        <v>11</v>
      </c>
    </row>
    <row r="8" spans="1:21" x14ac:dyDescent="0.25">
      <c r="A8" t="s">
        <v>25</v>
      </c>
      <c r="D8">
        <v>32</v>
      </c>
      <c r="E8" s="3">
        <v>0.34375</v>
      </c>
      <c r="F8" s="3">
        <v>0.34375</v>
      </c>
      <c r="G8" s="3">
        <v>0.34375</v>
      </c>
      <c r="H8" s="10">
        <v>11</v>
      </c>
      <c r="I8" s="10">
        <v>11</v>
      </c>
      <c r="J8" s="10">
        <v>11</v>
      </c>
    </row>
    <row r="11" spans="1:21" x14ac:dyDescent="0.25">
      <c r="D11" s="4" t="s">
        <v>27</v>
      </c>
      <c r="O11" s="4" t="s">
        <v>27</v>
      </c>
    </row>
    <row r="12" spans="1:21" ht="30" x14ac:dyDescent="0.25">
      <c r="A12" s="4" t="s">
        <v>61</v>
      </c>
      <c r="B12" s="4" t="s">
        <v>10</v>
      </c>
      <c r="C12" s="12" t="s">
        <v>118</v>
      </c>
      <c r="D12" s="8" t="s">
        <v>26</v>
      </c>
      <c r="E12" s="8" t="s">
        <v>87</v>
      </c>
      <c r="F12" s="8" t="s">
        <v>86</v>
      </c>
      <c r="G12" s="8" t="s">
        <v>85</v>
      </c>
      <c r="H12" s="8" t="s">
        <v>82</v>
      </c>
      <c r="I12" s="8" t="s">
        <v>83</v>
      </c>
      <c r="J12" s="8" t="s">
        <v>84</v>
      </c>
      <c r="L12" s="4" t="s">
        <v>61</v>
      </c>
      <c r="M12" s="4" t="s">
        <v>10</v>
      </c>
      <c r="N12" s="4" t="s">
        <v>119</v>
      </c>
      <c r="O12" s="8" t="s">
        <v>26</v>
      </c>
      <c r="P12" s="8" t="s">
        <v>87</v>
      </c>
      <c r="Q12" s="8" t="s">
        <v>86</v>
      </c>
      <c r="R12" s="8" t="s">
        <v>85</v>
      </c>
      <c r="S12" s="8" t="s">
        <v>82</v>
      </c>
      <c r="T12" s="8" t="s">
        <v>83</v>
      </c>
      <c r="U12" s="8" t="s">
        <v>84</v>
      </c>
    </row>
    <row r="13" spans="1:21" x14ac:dyDescent="0.25">
      <c r="A13" t="s">
        <v>63</v>
      </c>
      <c r="B13" t="s">
        <v>23</v>
      </c>
      <c r="C13">
        <v>1</v>
      </c>
      <c r="D13">
        <v>8</v>
      </c>
      <c r="E13" s="3">
        <v>0.5</v>
      </c>
      <c r="F13" s="3">
        <v>0.25</v>
      </c>
      <c r="G13" s="3">
        <v>0.25</v>
      </c>
      <c r="H13" s="10">
        <v>4</v>
      </c>
      <c r="I13" s="10">
        <v>2</v>
      </c>
      <c r="J13" s="10">
        <v>2</v>
      </c>
      <c r="L13" t="s">
        <v>63</v>
      </c>
      <c r="M13" t="s">
        <v>23</v>
      </c>
      <c r="N13">
        <v>1</v>
      </c>
      <c r="O13">
        <v>13</v>
      </c>
      <c r="P13" s="3">
        <v>0.15384615384615385</v>
      </c>
      <c r="Q13" s="3">
        <v>0.38461538461538464</v>
      </c>
      <c r="R13" s="3">
        <v>0.46153846153846156</v>
      </c>
      <c r="S13" s="10">
        <v>2</v>
      </c>
      <c r="T13" s="10">
        <v>5</v>
      </c>
      <c r="U13" s="10">
        <v>6</v>
      </c>
    </row>
    <row r="14" spans="1:21" x14ac:dyDescent="0.25">
      <c r="C14">
        <v>0</v>
      </c>
      <c r="D14">
        <v>24</v>
      </c>
      <c r="E14" s="3">
        <v>0.29166666666666669</v>
      </c>
      <c r="F14" s="3">
        <v>0.375</v>
      </c>
      <c r="G14" s="3">
        <v>0.375</v>
      </c>
      <c r="H14" s="10">
        <v>7</v>
      </c>
      <c r="I14" s="10">
        <v>9</v>
      </c>
      <c r="J14" s="10">
        <v>9</v>
      </c>
      <c r="N14">
        <v>0</v>
      </c>
      <c r="O14">
        <v>19</v>
      </c>
      <c r="P14" s="3">
        <v>0.47368421052631576</v>
      </c>
      <c r="Q14" s="3">
        <v>0.31578947368421051</v>
      </c>
      <c r="R14" s="3">
        <v>0.26315789473684209</v>
      </c>
      <c r="S14" s="10">
        <v>9</v>
      </c>
      <c r="T14" s="10">
        <v>6</v>
      </c>
      <c r="U14" s="10">
        <v>5</v>
      </c>
    </row>
    <row r="15" spans="1:21" x14ac:dyDescent="0.25">
      <c r="B15" t="s">
        <v>28</v>
      </c>
      <c r="D15">
        <v>32</v>
      </c>
      <c r="E15" s="3">
        <v>0.34375</v>
      </c>
      <c r="F15" s="3">
        <v>0.34375</v>
      </c>
      <c r="G15" s="3">
        <v>0.34375</v>
      </c>
      <c r="H15" s="10">
        <v>11</v>
      </c>
      <c r="I15" s="10">
        <v>11</v>
      </c>
      <c r="J15" s="10">
        <v>11</v>
      </c>
      <c r="M15" t="s">
        <v>28</v>
      </c>
      <c r="O15">
        <v>32</v>
      </c>
      <c r="P15" s="3">
        <v>0.34375</v>
      </c>
      <c r="Q15" s="3">
        <v>0.34375</v>
      </c>
      <c r="R15" s="3">
        <v>0.34375</v>
      </c>
      <c r="S15" s="10">
        <v>11</v>
      </c>
      <c r="T15" s="10">
        <v>11</v>
      </c>
      <c r="U15" s="10">
        <v>11</v>
      </c>
    </row>
    <row r="16" spans="1:21" x14ac:dyDescent="0.25">
      <c r="A16" t="s">
        <v>64</v>
      </c>
      <c r="D16">
        <v>32</v>
      </c>
      <c r="E16" s="3">
        <v>0.34375</v>
      </c>
      <c r="F16" s="3">
        <v>0.34375</v>
      </c>
      <c r="G16" s="3">
        <v>0.34375</v>
      </c>
      <c r="H16" s="10">
        <v>11</v>
      </c>
      <c r="I16" s="10">
        <v>11</v>
      </c>
      <c r="J16" s="10">
        <v>11</v>
      </c>
      <c r="L16" t="s">
        <v>64</v>
      </c>
      <c r="O16">
        <v>32</v>
      </c>
      <c r="P16" s="3">
        <v>0.34375</v>
      </c>
      <c r="Q16" s="3">
        <v>0.34375</v>
      </c>
      <c r="R16" s="3">
        <v>0.34375</v>
      </c>
      <c r="S16" s="10">
        <v>11</v>
      </c>
      <c r="T16" s="10">
        <v>11</v>
      </c>
      <c r="U16" s="10">
        <v>11</v>
      </c>
    </row>
    <row r="17" spans="1:21" x14ac:dyDescent="0.25">
      <c r="A17" t="s">
        <v>25</v>
      </c>
      <c r="D17">
        <v>32</v>
      </c>
      <c r="E17" s="3">
        <v>0.34375</v>
      </c>
      <c r="F17" s="3">
        <v>0.34375</v>
      </c>
      <c r="G17" s="3">
        <v>0.34375</v>
      </c>
      <c r="H17" s="10">
        <v>11</v>
      </c>
      <c r="I17" s="10">
        <v>11</v>
      </c>
      <c r="J17" s="10">
        <v>11</v>
      </c>
      <c r="L17" t="s">
        <v>25</v>
      </c>
      <c r="O17">
        <v>32</v>
      </c>
      <c r="P17" s="3">
        <v>0.34375</v>
      </c>
      <c r="Q17" s="3">
        <v>0.34375</v>
      </c>
      <c r="R17" s="3">
        <v>0.34375</v>
      </c>
      <c r="S17" s="10">
        <v>11</v>
      </c>
      <c r="T17" s="10">
        <v>11</v>
      </c>
      <c r="U17" s="10">
        <v>11</v>
      </c>
    </row>
    <row r="20" spans="1:21" x14ac:dyDescent="0.25">
      <c r="D20" s="4" t="s">
        <v>27</v>
      </c>
      <c r="O20" s="4" t="s">
        <v>27</v>
      </c>
    </row>
    <row r="21" spans="1:21" ht="30" x14ac:dyDescent="0.25">
      <c r="A21" s="4" t="s">
        <v>61</v>
      </c>
      <c r="B21" s="4" t="s">
        <v>10</v>
      </c>
      <c r="C21" s="4" t="s">
        <v>120</v>
      </c>
      <c r="D21" s="8" t="s">
        <v>26</v>
      </c>
      <c r="E21" s="8" t="s">
        <v>87</v>
      </c>
      <c r="F21" s="8" t="s">
        <v>86</v>
      </c>
      <c r="G21" s="8" t="s">
        <v>85</v>
      </c>
      <c r="H21" s="8" t="s">
        <v>82</v>
      </c>
      <c r="I21" s="8" t="s">
        <v>83</v>
      </c>
      <c r="J21" s="8" t="s">
        <v>84</v>
      </c>
      <c r="L21" s="4" t="s">
        <v>61</v>
      </c>
      <c r="M21" s="4" t="s">
        <v>10</v>
      </c>
      <c r="N21" s="4" t="s">
        <v>121</v>
      </c>
      <c r="O21" s="8" t="s">
        <v>26</v>
      </c>
      <c r="P21" s="8" t="s">
        <v>87</v>
      </c>
      <c r="Q21" s="8" t="s">
        <v>86</v>
      </c>
      <c r="R21" s="8" t="s">
        <v>85</v>
      </c>
      <c r="S21" s="8" t="s">
        <v>82</v>
      </c>
      <c r="T21" s="8" t="s">
        <v>83</v>
      </c>
      <c r="U21" s="8" t="s">
        <v>84</v>
      </c>
    </row>
    <row r="22" spans="1:21" x14ac:dyDescent="0.25">
      <c r="A22" t="s">
        <v>63</v>
      </c>
      <c r="B22" t="s">
        <v>23</v>
      </c>
      <c r="C22">
        <v>0</v>
      </c>
      <c r="D22">
        <v>32</v>
      </c>
      <c r="E22" s="3">
        <v>0.34375</v>
      </c>
      <c r="F22" s="3">
        <v>0.34375</v>
      </c>
      <c r="G22" s="3">
        <v>0.34375</v>
      </c>
      <c r="H22" s="10">
        <v>11</v>
      </c>
      <c r="I22" s="10">
        <v>11</v>
      </c>
      <c r="J22" s="10">
        <v>11</v>
      </c>
      <c r="L22" t="s">
        <v>63</v>
      </c>
      <c r="M22" t="s">
        <v>23</v>
      </c>
      <c r="N22">
        <v>1</v>
      </c>
      <c r="O22">
        <v>19</v>
      </c>
      <c r="P22" s="3">
        <v>0.21052631578947367</v>
      </c>
      <c r="Q22" s="3">
        <v>0.47368421052631576</v>
      </c>
      <c r="R22" s="3">
        <v>0.31578947368421051</v>
      </c>
      <c r="S22" s="10">
        <v>4</v>
      </c>
      <c r="T22" s="10">
        <v>9</v>
      </c>
      <c r="U22" s="10">
        <v>6</v>
      </c>
    </row>
    <row r="23" spans="1:21" x14ac:dyDescent="0.25">
      <c r="B23" t="s">
        <v>28</v>
      </c>
      <c r="D23">
        <v>32</v>
      </c>
      <c r="E23" s="3">
        <v>0.34375</v>
      </c>
      <c r="F23" s="3">
        <v>0.34375</v>
      </c>
      <c r="G23" s="3">
        <v>0.34375</v>
      </c>
      <c r="H23" s="10">
        <v>11</v>
      </c>
      <c r="I23" s="10">
        <v>11</v>
      </c>
      <c r="J23" s="10">
        <v>11</v>
      </c>
      <c r="N23">
        <v>0</v>
      </c>
      <c r="O23">
        <v>13</v>
      </c>
      <c r="P23" s="3">
        <v>0.53846153846153844</v>
      </c>
      <c r="Q23" s="3">
        <v>0.15384615384615385</v>
      </c>
      <c r="R23" s="3">
        <v>0.38461538461538464</v>
      </c>
      <c r="S23" s="10">
        <v>7</v>
      </c>
      <c r="T23" s="10">
        <v>2</v>
      </c>
      <c r="U23" s="10">
        <v>5</v>
      </c>
    </row>
    <row r="24" spans="1:21" x14ac:dyDescent="0.25">
      <c r="A24" t="s">
        <v>64</v>
      </c>
      <c r="D24">
        <v>32</v>
      </c>
      <c r="E24" s="3">
        <v>0.34375</v>
      </c>
      <c r="F24" s="3">
        <v>0.34375</v>
      </c>
      <c r="G24" s="3">
        <v>0.34375</v>
      </c>
      <c r="H24" s="10">
        <v>11</v>
      </c>
      <c r="I24" s="10">
        <v>11</v>
      </c>
      <c r="J24" s="10">
        <v>11</v>
      </c>
      <c r="M24" t="s">
        <v>28</v>
      </c>
      <c r="O24">
        <v>32</v>
      </c>
      <c r="P24" s="3">
        <v>0.34375</v>
      </c>
      <c r="Q24" s="3">
        <v>0.34375</v>
      </c>
      <c r="R24" s="3">
        <v>0.34375</v>
      </c>
      <c r="S24" s="10">
        <v>11</v>
      </c>
      <c r="T24" s="10">
        <v>11</v>
      </c>
      <c r="U24" s="10">
        <v>11</v>
      </c>
    </row>
    <row r="25" spans="1:21" x14ac:dyDescent="0.25">
      <c r="A25" t="s">
        <v>25</v>
      </c>
      <c r="D25">
        <v>32</v>
      </c>
      <c r="E25" s="3">
        <v>0.34375</v>
      </c>
      <c r="F25" s="3">
        <v>0.34375</v>
      </c>
      <c r="G25" s="3">
        <v>0.34375</v>
      </c>
      <c r="H25" s="10">
        <v>11</v>
      </c>
      <c r="I25" s="10">
        <v>11</v>
      </c>
      <c r="J25" s="10">
        <v>11</v>
      </c>
      <c r="L25" t="s">
        <v>64</v>
      </c>
      <c r="O25">
        <v>32</v>
      </c>
      <c r="P25" s="3">
        <v>0.34375</v>
      </c>
      <c r="Q25" s="3">
        <v>0.34375</v>
      </c>
      <c r="R25" s="3">
        <v>0.34375</v>
      </c>
      <c r="S25" s="10">
        <v>11</v>
      </c>
      <c r="T25" s="10">
        <v>11</v>
      </c>
      <c r="U25" s="10">
        <v>11</v>
      </c>
    </row>
    <row r="26" spans="1:21" x14ac:dyDescent="0.25">
      <c r="L26" t="s">
        <v>25</v>
      </c>
      <c r="O26">
        <v>32</v>
      </c>
      <c r="P26" s="3">
        <v>0.34375</v>
      </c>
      <c r="Q26" s="3">
        <v>0.34375</v>
      </c>
      <c r="R26" s="3">
        <v>0.34375</v>
      </c>
      <c r="S26" s="10">
        <v>11</v>
      </c>
      <c r="T26" s="10">
        <v>11</v>
      </c>
      <c r="U26" s="10">
        <v>11</v>
      </c>
    </row>
    <row r="30" spans="1:21" x14ac:dyDescent="0.25">
      <c r="D30" s="4" t="s">
        <v>27</v>
      </c>
      <c r="O30" s="4" t="s">
        <v>27</v>
      </c>
    </row>
    <row r="31" spans="1:21" ht="30" x14ac:dyDescent="0.25">
      <c r="A31" s="4" t="s">
        <v>61</v>
      </c>
      <c r="B31" s="4" t="s">
        <v>10</v>
      </c>
      <c r="C31" s="4" t="s">
        <v>122</v>
      </c>
      <c r="D31" s="8" t="s">
        <v>26</v>
      </c>
      <c r="E31" s="8" t="s">
        <v>87</v>
      </c>
      <c r="F31" s="8" t="s">
        <v>86</v>
      </c>
      <c r="G31" s="8" t="s">
        <v>85</v>
      </c>
      <c r="H31" s="8" t="s">
        <v>82</v>
      </c>
      <c r="I31" s="8" t="s">
        <v>83</v>
      </c>
      <c r="J31" s="8" t="s">
        <v>84</v>
      </c>
      <c r="L31" s="4" t="s">
        <v>61</v>
      </c>
      <c r="M31" s="4" t="s">
        <v>10</v>
      </c>
      <c r="N31" s="4" t="s">
        <v>123</v>
      </c>
      <c r="O31" s="8" t="s">
        <v>26</v>
      </c>
      <c r="P31" s="8" t="s">
        <v>87</v>
      </c>
      <c r="Q31" s="8" t="s">
        <v>86</v>
      </c>
      <c r="R31" s="8" t="s">
        <v>85</v>
      </c>
      <c r="S31" s="8" t="s">
        <v>82</v>
      </c>
      <c r="T31" s="8" t="s">
        <v>83</v>
      </c>
      <c r="U31" s="8" t="s">
        <v>84</v>
      </c>
    </row>
    <row r="32" spans="1:21" x14ac:dyDescent="0.25">
      <c r="A32" t="s">
        <v>63</v>
      </c>
      <c r="B32" t="s">
        <v>23</v>
      </c>
      <c r="C32">
        <v>1</v>
      </c>
      <c r="D32">
        <v>2</v>
      </c>
      <c r="E32" s="3">
        <v>0.5</v>
      </c>
      <c r="F32" s="3">
        <v>0</v>
      </c>
      <c r="G32" s="3">
        <v>0.5</v>
      </c>
      <c r="H32" s="10">
        <v>1</v>
      </c>
      <c r="I32" s="10">
        <v>0</v>
      </c>
      <c r="J32" s="10">
        <v>1</v>
      </c>
      <c r="L32" t="s">
        <v>63</v>
      </c>
      <c r="M32" t="s">
        <v>23</v>
      </c>
      <c r="N32">
        <v>0</v>
      </c>
      <c r="O32">
        <v>32</v>
      </c>
      <c r="P32" s="3">
        <v>0.34375</v>
      </c>
      <c r="Q32" s="3">
        <v>0.34375</v>
      </c>
      <c r="R32" s="3">
        <v>0.34375</v>
      </c>
      <c r="S32" s="10">
        <v>11</v>
      </c>
      <c r="T32" s="10">
        <v>11</v>
      </c>
      <c r="U32" s="10">
        <v>11</v>
      </c>
    </row>
    <row r="33" spans="1:21" x14ac:dyDescent="0.25">
      <c r="C33">
        <v>0</v>
      </c>
      <c r="D33">
        <v>30</v>
      </c>
      <c r="E33" s="3">
        <v>0.33333333333333331</v>
      </c>
      <c r="F33" s="3">
        <v>0.36666666666666664</v>
      </c>
      <c r="G33" s="3">
        <v>0.33333333333333331</v>
      </c>
      <c r="H33" s="10">
        <v>10</v>
      </c>
      <c r="I33" s="10">
        <v>11</v>
      </c>
      <c r="J33" s="10">
        <v>10</v>
      </c>
      <c r="M33" t="s">
        <v>28</v>
      </c>
      <c r="O33">
        <v>32</v>
      </c>
      <c r="P33" s="3">
        <v>0.34375</v>
      </c>
      <c r="Q33" s="3">
        <v>0.34375</v>
      </c>
      <c r="R33" s="3">
        <v>0.34375</v>
      </c>
      <c r="S33" s="10">
        <v>11</v>
      </c>
      <c r="T33" s="10">
        <v>11</v>
      </c>
      <c r="U33" s="10">
        <v>11</v>
      </c>
    </row>
    <row r="34" spans="1:21" x14ac:dyDescent="0.25">
      <c r="B34" t="s">
        <v>28</v>
      </c>
      <c r="D34">
        <v>32</v>
      </c>
      <c r="E34" s="3">
        <v>0.34375</v>
      </c>
      <c r="F34" s="3">
        <v>0.34375</v>
      </c>
      <c r="G34" s="3">
        <v>0.34375</v>
      </c>
      <c r="H34" s="10">
        <v>11</v>
      </c>
      <c r="I34" s="10">
        <v>11</v>
      </c>
      <c r="J34" s="10">
        <v>11</v>
      </c>
      <c r="L34" t="s">
        <v>64</v>
      </c>
      <c r="O34">
        <v>32</v>
      </c>
      <c r="P34" s="3">
        <v>0.34375</v>
      </c>
      <c r="Q34" s="3">
        <v>0.34375</v>
      </c>
      <c r="R34" s="3">
        <v>0.34375</v>
      </c>
      <c r="S34" s="10">
        <v>11</v>
      </c>
      <c r="T34" s="10">
        <v>11</v>
      </c>
      <c r="U34" s="10">
        <v>11</v>
      </c>
    </row>
    <row r="35" spans="1:21" x14ac:dyDescent="0.25">
      <c r="A35" t="s">
        <v>64</v>
      </c>
      <c r="D35">
        <v>32</v>
      </c>
      <c r="E35" s="3">
        <v>0.34375</v>
      </c>
      <c r="F35" s="3">
        <v>0.34375</v>
      </c>
      <c r="G35" s="3">
        <v>0.34375</v>
      </c>
      <c r="H35" s="10">
        <v>11</v>
      </c>
      <c r="I35" s="10">
        <v>11</v>
      </c>
      <c r="J35" s="10">
        <v>11</v>
      </c>
      <c r="L35" t="s">
        <v>25</v>
      </c>
      <c r="O35">
        <v>32</v>
      </c>
      <c r="P35" s="3">
        <v>0.34375</v>
      </c>
      <c r="Q35" s="3">
        <v>0.34375</v>
      </c>
      <c r="R35" s="3">
        <v>0.34375</v>
      </c>
      <c r="S35" s="10">
        <v>11</v>
      </c>
      <c r="T35" s="10">
        <v>11</v>
      </c>
      <c r="U35" s="10">
        <v>11</v>
      </c>
    </row>
    <row r="36" spans="1:21" x14ac:dyDescent="0.25">
      <c r="A36" t="s">
        <v>25</v>
      </c>
      <c r="D36">
        <v>32</v>
      </c>
      <c r="E36" s="3">
        <v>0.34375</v>
      </c>
      <c r="F36" s="3">
        <v>0.34375</v>
      </c>
      <c r="G36" s="3">
        <v>0.34375</v>
      </c>
      <c r="H36" s="10">
        <v>11</v>
      </c>
      <c r="I36" s="10">
        <v>11</v>
      </c>
      <c r="J36" s="10">
        <v>11</v>
      </c>
    </row>
    <row r="39" spans="1:21" x14ac:dyDescent="0.25">
      <c r="D39" s="4" t="s">
        <v>27</v>
      </c>
      <c r="O39" s="4" t="s">
        <v>27</v>
      </c>
    </row>
    <row r="40" spans="1:21" ht="30" x14ac:dyDescent="0.25">
      <c r="A40" s="4" t="s">
        <v>61</v>
      </c>
      <c r="B40" s="4" t="s">
        <v>10</v>
      </c>
      <c r="C40" s="4" t="s">
        <v>124</v>
      </c>
      <c r="D40" s="8" t="s">
        <v>26</v>
      </c>
      <c r="E40" s="8" t="s">
        <v>87</v>
      </c>
      <c r="F40" s="8" t="s">
        <v>86</v>
      </c>
      <c r="G40" s="8" t="s">
        <v>85</v>
      </c>
      <c r="H40" s="8" t="s">
        <v>82</v>
      </c>
      <c r="I40" s="8" t="s">
        <v>83</v>
      </c>
      <c r="J40" s="8" t="s">
        <v>84</v>
      </c>
      <c r="L40" s="4" t="s">
        <v>61</v>
      </c>
      <c r="M40" s="4" t="s">
        <v>10</v>
      </c>
      <c r="N40" s="4" t="s">
        <v>125</v>
      </c>
      <c r="O40" s="8" t="s">
        <v>26</v>
      </c>
      <c r="P40" s="8" t="s">
        <v>87</v>
      </c>
      <c r="Q40" s="8" t="s">
        <v>86</v>
      </c>
      <c r="R40" s="8" t="s">
        <v>85</v>
      </c>
      <c r="S40" s="8" t="s">
        <v>82</v>
      </c>
      <c r="T40" s="8" t="s">
        <v>83</v>
      </c>
      <c r="U40" s="8" t="s">
        <v>84</v>
      </c>
    </row>
    <row r="41" spans="1:21" x14ac:dyDescent="0.25">
      <c r="A41" t="s">
        <v>63</v>
      </c>
      <c r="B41" t="s">
        <v>23</v>
      </c>
      <c r="C41">
        <v>1</v>
      </c>
      <c r="D41">
        <v>2</v>
      </c>
      <c r="E41" s="3">
        <v>0</v>
      </c>
      <c r="F41" s="3">
        <v>0</v>
      </c>
      <c r="G41" s="3">
        <v>1</v>
      </c>
      <c r="H41" s="10">
        <v>0</v>
      </c>
      <c r="I41" s="10">
        <v>0</v>
      </c>
      <c r="J41" s="10">
        <v>2</v>
      </c>
      <c r="L41" t="s">
        <v>63</v>
      </c>
      <c r="M41" t="s">
        <v>23</v>
      </c>
      <c r="N41">
        <v>1</v>
      </c>
      <c r="O41">
        <v>3</v>
      </c>
      <c r="P41" s="3">
        <v>1</v>
      </c>
      <c r="Q41" s="3">
        <v>0.33333333333333331</v>
      </c>
      <c r="R41" s="3">
        <v>0</v>
      </c>
      <c r="S41" s="10">
        <v>3</v>
      </c>
      <c r="T41" s="10">
        <v>1</v>
      </c>
      <c r="U41" s="10">
        <v>0</v>
      </c>
    </row>
    <row r="42" spans="1:21" x14ac:dyDescent="0.25">
      <c r="C42">
        <v>0</v>
      </c>
      <c r="D42">
        <v>30</v>
      </c>
      <c r="E42" s="3">
        <v>0.36666666666666664</v>
      </c>
      <c r="F42" s="3">
        <v>0.36666666666666664</v>
      </c>
      <c r="G42" s="3">
        <v>0.3</v>
      </c>
      <c r="H42" s="10">
        <v>11</v>
      </c>
      <c r="I42" s="10">
        <v>11</v>
      </c>
      <c r="J42" s="10">
        <v>9</v>
      </c>
      <c r="N42">
        <v>0</v>
      </c>
      <c r="O42">
        <v>29</v>
      </c>
      <c r="P42" s="3">
        <v>0.27586206896551724</v>
      </c>
      <c r="Q42" s="3">
        <v>0.34482758620689657</v>
      </c>
      <c r="R42" s="3">
        <v>0.37931034482758619</v>
      </c>
      <c r="S42" s="10">
        <v>8</v>
      </c>
      <c r="T42" s="10">
        <v>10</v>
      </c>
      <c r="U42" s="10">
        <v>11</v>
      </c>
    </row>
    <row r="43" spans="1:21" x14ac:dyDescent="0.25">
      <c r="B43" t="s">
        <v>28</v>
      </c>
      <c r="D43">
        <v>32</v>
      </c>
      <c r="E43" s="3">
        <v>0.34375</v>
      </c>
      <c r="F43" s="3">
        <v>0.34375</v>
      </c>
      <c r="G43" s="3">
        <v>0.34375</v>
      </c>
      <c r="H43" s="10">
        <v>11</v>
      </c>
      <c r="I43" s="10">
        <v>11</v>
      </c>
      <c r="J43" s="10">
        <v>11</v>
      </c>
      <c r="M43" t="s">
        <v>28</v>
      </c>
      <c r="O43">
        <v>32</v>
      </c>
      <c r="P43" s="3">
        <v>0.34375</v>
      </c>
      <c r="Q43" s="3">
        <v>0.34375</v>
      </c>
      <c r="R43" s="3">
        <v>0.34375</v>
      </c>
      <c r="S43" s="10">
        <v>11</v>
      </c>
      <c r="T43" s="10">
        <v>11</v>
      </c>
      <c r="U43" s="10">
        <v>11</v>
      </c>
    </row>
    <row r="44" spans="1:21" x14ac:dyDescent="0.25">
      <c r="A44" t="s">
        <v>64</v>
      </c>
      <c r="D44">
        <v>32</v>
      </c>
      <c r="E44" s="3">
        <v>0.34375</v>
      </c>
      <c r="F44" s="3">
        <v>0.34375</v>
      </c>
      <c r="G44" s="3">
        <v>0.34375</v>
      </c>
      <c r="H44" s="10">
        <v>11</v>
      </c>
      <c r="I44" s="10">
        <v>11</v>
      </c>
      <c r="J44" s="10">
        <v>11</v>
      </c>
      <c r="L44" t="s">
        <v>64</v>
      </c>
      <c r="O44">
        <v>32</v>
      </c>
      <c r="P44" s="3">
        <v>0.34375</v>
      </c>
      <c r="Q44" s="3">
        <v>0.34375</v>
      </c>
      <c r="R44" s="3">
        <v>0.34375</v>
      </c>
      <c r="S44" s="10">
        <v>11</v>
      </c>
      <c r="T44" s="10">
        <v>11</v>
      </c>
      <c r="U44" s="10">
        <v>11</v>
      </c>
    </row>
    <row r="45" spans="1:21" x14ac:dyDescent="0.25">
      <c r="A45" t="s">
        <v>25</v>
      </c>
      <c r="D45">
        <v>32</v>
      </c>
      <c r="E45" s="3">
        <v>0.34375</v>
      </c>
      <c r="F45" s="3">
        <v>0.34375</v>
      </c>
      <c r="G45" s="3">
        <v>0.34375</v>
      </c>
      <c r="H45" s="10">
        <v>11</v>
      </c>
      <c r="I45" s="10">
        <v>11</v>
      </c>
      <c r="J45" s="10">
        <v>11</v>
      </c>
      <c r="L45" t="s">
        <v>25</v>
      </c>
      <c r="O45">
        <v>32</v>
      </c>
      <c r="P45" s="3">
        <v>0.34375</v>
      </c>
      <c r="Q45" s="3">
        <v>0.34375</v>
      </c>
      <c r="R45" s="3">
        <v>0.34375</v>
      </c>
      <c r="S45" s="10">
        <v>11</v>
      </c>
      <c r="T45" s="10">
        <v>11</v>
      </c>
      <c r="U45" s="10">
        <v>11</v>
      </c>
    </row>
    <row r="48" spans="1:21" x14ac:dyDescent="0.25">
      <c r="D48" s="4" t="s">
        <v>27</v>
      </c>
      <c r="O48" s="4" t="s">
        <v>27</v>
      </c>
    </row>
    <row r="49" spans="1:21" ht="30" x14ac:dyDescent="0.25">
      <c r="A49" s="4" t="s">
        <v>61</v>
      </c>
      <c r="B49" s="4" t="s">
        <v>10</v>
      </c>
      <c r="C49" s="4" t="s">
        <v>126</v>
      </c>
      <c r="D49" s="8" t="s">
        <v>26</v>
      </c>
      <c r="E49" s="8" t="s">
        <v>87</v>
      </c>
      <c r="F49" s="8" t="s">
        <v>86</v>
      </c>
      <c r="G49" s="8" t="s">
        <v>85</v>
      </c>
      <c r="H49" s="8" t="s">
        <v>82</v>
      </c>
      <c r="I49" s="8" t="s">
        <v>83</v>
      </c>
      <c r="J49" s="8" t="s">
        <v>84</v>
      </c>
      <c r="L49" s="4" t="s">
        <v>61</v>
      </c>
      <c r="M49" s="4" t="s">
        <v>10</v>
      </c>
      <c r="N49" s="4" t="s">
        <v>127</v>
      </c>
      <c r="O49" s="8" t="s">
        <v>26</v>
      </c>
      <c r="P49" s="8" t="s">
        <v>87</v>
      </c>
      <c r="Q49" s="8" t="s">
        <v>86</v>
      </c>
      <c r="R49" s="8" t="s">
        <v>85</v>
      </c>
      <c r="S49" s="8" t="s">
        <v>82</v>
      </c>
      <c r="T49" s="8" t="s">
        <v>83</v>
      </c>
      <c r="U49" s="8" t="s">
        <v>84</v>
      </c>
    </row>
    <row r="50" spans="1:21" x14ac:dyDescent="0.25">
      <c r="A50" t="s">
        <v>63</v>
      </c>
      <c r="B50" t="s">
        <v>23</v>
      </c>
      <c r="C50">
        <v>1</v>
      </c>
      <c r="D50">
        <v>1</v>
      </c>
      <c r="E50" s="3">
        <v>0</v>
      </c>
      <c r="F50" s="3">
        <v>0</v>
      </c>
      <c r="G50" s="3">
        <v>1</v>
      </c>
      <c r="H50" s="10">
        <v>0</v>
      </c>
      <c r="I50" s="10">
        <v>0</v>
      </c>
      <c r="J50" s="10">
        <v>1</v>
      </c>
      <c r="L50" t="s">
        <v>63</v>
      </c>
      <c r="M50" t="s">
        <v>23</v>
      </c>
      <c r="N50">
        <v>1</v>
      </c>
      <c r="O50">
        <v>1</v>
      </c>
      <c r="P50" s="3">
        <v>1</v>
      </c>
      <c r="Q50" s="3">
        <v>0</v>
      </c>
      <c r="R50" s="3">
        <v>0</v>
      </c>
      <c r="S50" s="10">
        <v>1</v>
      </c>
      <c r="T50" s="10">
        <v>0</v>
      </c>
      <c r="U50" s="10">
        <v>0</v>
      </c>
    </row>
    <row r="51" spans="1:21" x14ac:dyDescent="0.25">
      <c r="C51">
        <v>0</v>
      </c>
      <c r="D51">
        <v>31</v>
      </c>
      <c r="E51" s="3">
        <v>0.35483870967741937</v>
      </c>
      <c r="F51" s="3">
        <v>0.35483870967741937</v>
      </c>
      <c r="G51" s="3">
        <v>0.32258064516129031</v>
      </c>
      <c r="H51" s="10">
        <v>11</v>
      </c>
      <c r="I51" s="10">
        <v>11</v>
      </c>
      <c r="J51" s="10">
        <v>10</v>
      </c>
      <c r="N51">
        <v>0</v>
      </c>
      <c r="O51">
        <v>31</v>
      </c>
      <c r="P51" s="3">
        <v>0.32258064516129031</v>
      </c>
      <c r="Q51" s="3">
        <v>0.35483870967741937</v>
      </c>
      <c r="R51" s="3">
        <v>0.35483870967741937</v>
      </c>
      <c r="S51" s="10">
        <v>10</v>
      </c>
      <c r="T51" s="10">
        <v>11</v>
      </c>
      <c r="U51" s="10">
        <v>11</v>
      </c>
    </row>
    <row r="52" spans="1:21" x14ac:dyDescent="0.25">
      <c r="B52" t="s">
        <v>28</v>
      </c>
      <c r="D52">
        <v>32</v>
      </c>
      <c r="E52" s="3">
        <v>0.34375</v>
      </c>
      <c r="F52" s="3">
        <v>0.34375</v>
      </c>
      <c r="G52" s="3">
        <v>0.34375</v>
      </c>
      <c r="H52" s="10">
        <v>11</v>
      </c>
      <c r="I52" s="10">
        <v>11</v>
      </c>
      <c r="J52" s="10">
        <v>11</v>
      </c>
      <c r="M52" t="s">
        <v>28</v>
      </c>
      <c r="O52">
        <v>32</v>
      </c>
      <c r="P52" s="3">
        <v>0.34375</v>
      </c>
      <c r="Q52" s="3">
        <v>0.34375</v>
      </c>
      <c r="R52" s="3">
        <v>0.34375</v>
      </c>
      <c r="S52" s="10">
        <v>11</v>
      </c>
      <c r="T52" s="10">
        <v>11</v>
      </c>
      <c r="U52" s="10">
        <v>11</v>
      </c>
    </row>
    <row r="53" spans="1:21" x14ac:dyDescent="0.25">
      <c r="A53" t="s">
        <v>64</v>
      </c>
      <c r="D53">
        <v>32</v>
      </c>
      <c r="E53" s="3">
        <v>0.34375</v>
      </c>
      <c r="F53" s="3">
        <v>0.34375</v>
      </c>
      <c r="G53" s="3">
        <v>0.34375</v>
      </c>
      <c r="H53" s="10">
        <v>11</v>
      </c>
      <c r="I53" s="10">
        <v>11</v>
      </c>
      <c r="J53" s="10">
        <v>11</v>
      </c>
      <c r="L53" t="s">
        <v>64</v>
      </c>
      <c r="O53">
        <v>32</v>
      </c>
      <c r="P53" s="3">
        <v>0.34375</v>
      </c>
      <c r="Q53" s="3">
        <v>0.34375</v>
      </c>
      <c r="R53" s="3">
        <v>0.34375</v>
      </c>
      <c r="S53" s="10">
        <v>11</v>
      </c>
      <c r="T53" s="10">
        <v>11</v>
      </c>
      <c r="U53" s="10">
        <v>11</v>
      </c>
    </row>
    <row r="54" spans="1:21" x14ac:dyDescent="0.25">
      <c r="A54" t="s">
        <v>25</v>
      </c>
      <c r="D54">
        <v>32</v>
      </c>
      <c r="E54" s="3">
        <v>0.34375</v>
      </c>
      <c r="F54" s="3">
        <v>0.34375</v>
      </c>
      <c r="G54" s="3">
        <v>0.34375</v>
      </c>
      <c r="H54" s="10">
        <v>11</v>
      </c>
      <c r="I54" s="10">
        <v>11</v>
      </c>
      <c r="J54" s="10">
        <v>11</v>
      </c>
      <c r="L54" t="s">
        <v>25</v>
      </c>
      <c r="O54">
        <v>32</v>
      </c>
      <c r="P54" s="3">
        <v>0.34375</v>
      </c>
      <c r="Q54" s="3">
        <v>0.34375</v>
      </c>
      <c r="R54" s="3">
        <v>0.34375</v>
      </c>
      <c r="S54" s="10">
        <v>11</v>
      </c>
      <c r="T54" s="10">
        <v>11</v>
      </c>
      <c r="U54" s="10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tabSelected="1" workbookViewId="0">
      <pane xSplit="1" ySplit="1" topLeftCell="C13" activePane="bottomRight" state="frozen"/>
      <selection pane="topRight"/>
      <selection pane="bottomLeft"/>
      <selection pane="bottomRight" activeCell="R53" sqref="R53"/>
    </sheetView>
  </sheetViews>
  <sheetFormatPr defaultRowHeight="15" x14ac:dyDescent="0.25"/>
  <cols>
    <col min="1" max="1" width="32.7109375" bestFit="1" customWidth="1"/>
    <col min="2" max="2" width="14.85546875" bestFit="1" customWidth="1"/>
    <col min="3" max="3" width="17.7109375" bestFit="1" customWidth="1"/>
    <col min="4" max="4" width="12.140625" bestFit="1" customWidth="1"/>
    <col min="8" max="8" width="22.5703125" bestFit="1" customWidth="1"/>
    <col min="9" max="9" width="11.42578125" bestFit="1" customWidth="1"/>
    <col min="10" max="10" width="17.28515625" bestFit="1" customWidth="1"/>
    <col min="11" max="11" width="14.140625" bestFit="1" customWidth="1"/>
    <col min="13" max="13" width="17.85546875" bestFit="1" customWidth="1"/>
    <col min="14" max="14" width="10.5703125" bestFit="1" customWidth="1"/>
    <col min="15" max="15" width="10.140625" bestFit="1" customWidth="1"/>
  </cols>
  <sheetData>
    <row r="1" spans="1:18" x14ac:dyDescent="0.25">
      <c r="A1" t="s">
        <v>128</v>
      </c>
      <c r="B1" t="s">
        <v>116</v>
      </c>
      <c r="C1" t="s">
        <v>118</v>
      </c>
      <c r="D1" t="s">
        <v>120</v>
      </c>
      <c r="E1" t="s">
        <v>129</v>
      </c>
      <c r="F1" t="s">
        <v>117</v>
      </c>
      <c r="G1" t="s">
        <v>119</v>
      </c>
      <c r="H1" t="s">
        <v>121</v>
      </c>
      <c r="I1" t="s">
        <v>122</v>
      </c>
      <c r="J1" t="s">
        <v>124</v>
      </c>
      <c r="K1" t="s">
        <v>126</v>
      </c>
      <c r="L1" t="s">
        <v>123</v>
      </c>
      <c r="M1" t="s">
        <v>130</v>
      </c>
      <c r="N1" t="s">
        <v>127</v>
      </c>
      <c r="O1" t="s">
        <v>125</v>
      </c>
      <c r="P1" t="s">
        <v>137</v>
      </c>
      <c r="Q1" t="s">
        <v>165</v>
      </c>
      <c r="R1" t="s">
        <v>220</v>
      </c>
    </row>
    <row r="2" spans="1:18" x14ac:dyDescent="0.25">
      <c r="A2" t="s">
        <v>2</v>
      </c>
      <c r="B2">
        <v>1</v>
      </c>
      <c r="G2">
        <v>1</v>
      </c>
      <c r="H2">
        <v>1</v>
      </c>
      <c r="P2">
        <v>3.24</v>
      </c>
      <c r="Q2" t="s">
        <v>166</v>
      </c>
      <c r="R2" t="str">
        <f t="shared" ref="R2:R52" si="0">SUBSTITUTE(LOWER(SUBSTITUTE(A2,":",""))," ","_")&amp;".jpg"</f>
        <v>terraforming_mars.jpg</v>
      </c>
    </row>
    <row r="3" spans="1:18" x14ac:dyDescent="0.25">
      <c r="A3" t="s">
        <v>218</v>
      </c>
      <c r="H3">
        <v>1</v>
      </c>
      <c r="P3">
        <v>3.92</v>
      </c>
      <c r="Q3" t="s">
        <v>167</v>
      </c>
      <c r="R3" t="str">
        <f t="shared" si="0"/>
        <v>brass_birmingham.jpg</v>
      </c>
    </row>
    <row r="4" spans="1:18" x14ac:dyDescent="0.25">
      <c r="A4" t="s">
        <v>101</v>
      </c>
      <c r="E4">
        <v>1</v>
      </c>
      <c r="O4">
        <v>1</v>
      </c>
      <c r="P4">
        <v>1.27</v>
      </c>
      <c r="Q4" t="s">
        <v>168</v>
      </c>
      <c r="R4" t="str">
        <f t="shared" si="0"/>
        <v>for_sale.jpg</v>
      </c>
    </row>
    <row r="5" spans="1:18" x14ac:dyDescent="0.25">
      <c r="A5" t="s">
        <v>68</v>
      </c>
      <c r="C5">
        <v>1</v>
      </c>
      <c r="H5">
        <v>1</v>
      </c>
      <c r="P5">
        <v>3.79</v>
      </c>
      <c r="Q5" t="s">
        <v>169</v>
      </c>
      <c r="R5" t="str">
        <f t="shared" si="0"/>
        <v>caverna.jpg</v>
      </c>
    </row>
    <row r="6" spans="1:18" x14ac:dyDescent="0.25">
      <c r="A6" t="s">
        <v>3</v>
      </c>
      <c r="C6">
        <v>1</v>
      </c>
      <c r="P6">
        <v>2.4700000000000002</v>
      </c>
      <c r="Q6" t="s">
        <v>170</v>
      </c>
      <c r="R6" t="str">
        <f t="shared" si="0"/>
        <v>lords_of_waterdeep.jpg</v>
      </c>
    </row>
    <row r="7" spans="1:18" x14ac:dyDescent="0.25">
      <c r="A7" t="s">
        <v>69</v>
      </c>
      <c r="B7">
        <v>1</v>
      </c>
      <c r="G7">
        <v>1</v>
      </c>
      <c r="I7">
        <v>1</v>
      </c>
      <c r="P7">
        <v>2.39</v>
      </c>
      <c r="Q7" t="s">
        <v>171</v>
      </c>
      <c r="R7" t="str">
        <f t="shared" si="0"/>
        <v>wingspan.jpg</v>
      </c>
    </row>
    <row r="8" spans="1:18" x14ac:dyDescent="0.25">
      <c r="A8" t="s">
        <v>81</v>
      </c>
      <c r="C8">
        <v>1</v>
      </c>
      <c r="H8">
        <v>1</v>
      </c>
      <c r="P8">
        <v>3.66</v>
      </c>
      <c r="Q8" t="s">
        <v>172</v>
      </c>
      <c r="R8" t="str">
        <f t="shared" si="0"/>
        <v>tzolkin.jpg</v>
      </c>
    </row>
    <row r="9" spans="1:18" x14ac:dyDescent="0.25">
      <c r="A9" t="s">
        <v>217</v>
      </c>
      <c r="N9">
        <v>1</v>
      </c>
      <c r="P9">
        <v>3.25</v>
      </c>
      <c r="Q9" t="s">
        <v>173</v>
      </c>
      <c r="R9" t="str">
        <f t="shared" si="0"/>
        <v>a_game_of_thrones_the_card_game.jpg</v>
      </c>
    </row>
    <row r="10" spans="1:18" x14ac:dyDescent="0.25">
      <c r="A10" t="s">
        <v>100</v>
      </c>
      <c r="B10">
        <v>1</v>
      </c>
      <c r="C10">
        <v>1</v>
      </c>
      <c r="G10">
        <v>1</v>
      </c>
      <c r="P10">
        <v>2.81</v>
      </c>
      <c r="Q10" t="s">
        <v>174</v>
      </c>
      <c r="R10" t="str">
        <f t="shared" si="0"/>
        <v>everdell.jpg</v>
      </c>
    </row>
    <row r="11" spans="1:18" x14ac:dyDescent="0.25">
      <c r="A11" t="s">
        <v>92</v>
      </c>
      <c r="J11">
        <v>1</v>
      </c>
      <c r="P11">
        <v>2.2400000000000002</v>
      </c>
      <c r="Q11" t="s">
        <v>175</v>
      </c>
      <c r="R11" t="str">
        <f t="shared" si="0"/>
        <v>dominion.jpg</v>
      </c>
    </row>
    <row r="12" spans="1:18" x14ac:dyDescent="0.25">
      <c r="A12" t="s">
        <v>216</v>
      </c>
      <c r="G12">
        <v>1</v>
      </c>
      <c r="P12">
        <v>1.94</v>
      </c>
      <c r="Q12" t="s">
        <v>176</v>
      </c>
      <c r="R12" t="str">
        <f t="shared" si="0"/>
        <v>ticket_to_ride_europe.jpg</v>
      </c>
    </row>
    <row r="13" spans="1:18" x14ac:dyDescent="0.25">
      <c r="A13" t="s">
        <v>46</v>
      </c>
      <c r="G13">
        <v>1</v>
      </c>
      <c r="H13">
        <v>1</v>
      </c>
      <c r="P13">
        <v>4.4000000000000004</v>
      </c>
      <c r="Q13" t="s">
        <v>177</v>
      </c>
      <c r="R13" t="str">
        <f t="shared" si="0"/>
        <v>through_the_ages.jpg</v>
      </c>
    </row>
    <row r="14" spans="1:18" x14ac:dyDescent="0.25">
      <c r="A14" t="s">
        <v>178</v>
      </c>
      <c r="J14">
        <v>1</v>
      </c>
      <c r="K14">
        <v>1</v>
      </c>
      <c r="P14">
        <v>1.94</v>
      </c>
      <c r="Q14" t="s">
        <v>179</v>
      </c>
      <c r="R14" t="str">
        <f t="shared" si="0"/>
        <v>the_quacks_of_quedlinburg.jpg</v>
      </c>
    </row>
    <row r="15" spans="1:18" x14ac:dyDescent="0.25">
      <c r="A15" t="s">
        <v>39</v>
      </c>
      <c r="B15">
        <v>1</v>
      </c>
      <c r="G15">
        <v>1</v>
      </c>
      <c r="P15">
        <v>2.77</v>
      </c>
      <c r="Q15" t="s">
        <v>180</v>
      </c>
      <c r="R15" t="str">
        <f t="shared" si="0"/>
        <v>suburbia.jpg</v>
      </c>
    </row>
    <row r="16" spans="1:18" x14ac:dyDescent="0.25">
      <c r="A16" t="s">
        <v>43</v>
      </c>
      <c r="D16">
        <v>1</v>
      </c>
      <c r="F16">
        <v>1</v>
      </c>
      <c r="H16">
        <v>1</v>
      </c>
      <c r="P16">
        <v>3.4</v>
      </c>
      <c r="Q16" t="s">
        <v>181</v>
      </c>
      <c r="R16" t="str">
        <f t="shared" si="0"/>
        <v>scythe.jpg</v>
      </c>
    </row>
    <row r="17" spans="1:18" x14ac:dyDescent="0.25">
      <c r="A17" t="s">
        <v>183</v>
      </c>
      <c r="D17">
        <v>1</v>
      </c>
      <c r="F17">
        <v>1</v>
      </c>
      <c r="H17">
        <v>1</v>
      </c>
      <c r="P17">
        <v>3.26</v>
      </c>
      <c r="Q17" t="s">
        <v>182</v>
      </c>
      <c r="R17" t="str">
        <f t="shared" si="0"/>
        <v>scythe_the_rise_of_fenris.jpg</v>
      </c>
    </row>
    <row r="18" spans="1:18" x14ac:dyDescent="0.25">
      <c r="A18" t="s">
        <v>45</v>
      </c>
      <c r="J18">
        <v>1</v>
      </c>
      <c r="P18">
        <v>2.15</v>
      </c>
      <c r="Q18" t="s">
        <v>184</v>
      </c>
      <c r="R18" t="str">
        <f t="shared" si="0"/>
        <v>ascension.jpg</v>
      </c>
    </row>
    <row r="19" spans="1:18" x14ac:dyDescent="0.25">
      <c r="A19" t="s">
        <v>88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186</v>
      </c>
      <c r="R19" t="str">
        <f t="shared" si="0"/>
        <v>eclipse.jpg</v>
      </c>
    </row>
    <row r="20" spans="1:18" x14ac:dyDescent="0.25">
      <c r="A20" t="s">
        <v>91</v>
      </c>
      <c r="D20">
        <v>1</v>
      </c>
      <c r="L20">
        <v>1</v>
      </c>
      <c r="P20">
        <v>3.5</v>
      </c>
      <c r="Q20" t="s">
        <v>185</v>
      </c>
      <c r="R20" t="str">
        <f t="shared" si="0"/>
        <v>imperial_2030.jpg</v>
      </c>
    </row>
    <row r="21" spans="1:18" x14ac:dyDescent="0.25">
      <c r="A21" t="s">
        <v>42</v>
      </c>
      <c r="F21">
        <v>1</v>
      </c>
      <c r="M21">
        <v>1</v>
      </c>
      <c r="P21">
        <v>3.21</v>
      </c>
      <c r="Q21" t="s">
        <v>187</v>
      </c>
      <c r="R21" t="str">
        <f t="shared" si="0"/>
        <v>fury_of_dracula.jpg</v>
      </c>
    </row>
    <row r="22" spans="1:18" x14ac:dyDescent="0.25">
      <c r="A22" t="s">
        <v>47</v>
      </c>
      <c r="E22">
        <v>1</v>
      </c>
      <c r="L22">
        <v>1</v>
      </c>
      <c r="P22">
        <v>2.11</v>
      </c>
      <c r="Q22" t="s">
        <v>188</v>
      </c>
      <c r="R22" t="str">
        <f t="shared" si="0"/>
        <v>stockpile.jpg</v>
      </c>
    </row>
    <row r="23" spans="1:18" x14ac:dyDescent="0.25">
      <c r="A23" t="s">
        <v>189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190</v>
      </c>
      <c r="R23" t="str">
        <f t="shared" si="0"/>
        <v>cyclades.jpg</v>
      </c>
    </row>
    <row r="24" spans="1:18" x14ac:dyDescent="0.25">
      <c r="A24" t="s">
        <v>80</v>
      </c>
      <c r="D24">
        <v>1</v>
      </c>
      <c r="P24">
        <v>3.06</v>
      </c>
      <c r="Q24" t="s">
        <v>191</v>
      </c>
      <c r="R24" t="str">
        <f t="shared" si="0"/>
        <v>el_grande.jpg</v>
      </c>
    </row>
    <row r="25" spans="1:18" x14ac:dyDescent="0.25">
      <c r="A25" t="s">
        <v>60</v>
      </c>
      <c r="E25">
        <v>1</v>
      </c>
      <c r="H25">
        <v>1</v>
      </c>
      <c r="P25">
        <v>3.27</v>
      </c>
      <c r="Q25" t="s">
        <v>192</v>
      </c>
      <c r="R25" t="str">
        <f t="shared" si="0"/>
        <v>power_grid.jpg</v>
      </c>
    </row>
    <row r="26" spans="1:18" x14ac:dyDescent="0.25">
      <c r="A26" t="s">
        <v>65</v>
      </c>
      <c r="D26">
        <v>1</v>
      </c>
      <c r="F26">
        <v>1</v>
      </c>
      <c r="P26">
        <v>3.01</v>
      </c>
      <c r="Q26" t="s">
        <v>193</v>
      </c>
      <c r="R26" t="str">
        <f t="shared" si="0"/>
        <v>kemet.jpg</v>
      </c>
    </row>
    <row r="27" spans="1:18" x14ac:dyDescent="0.25">
      <c r="A27" t="s">
        <v>90</v>
      </c>
      <c r="C27">
        <v>1</v>
      </c>
      <c r="H27">
        <v>1</v>
      </c>
      <c r="P27">
        <v>2.88</v>
      </c>
      <c r="Q27" t="s">
        <v>194</v>
      </c>
      <c r="R27" t="str">
        <f t="shared" si="0"/>
        <v>nusfjord.jpg</v>
      </c>
    </row>
    <row r="28" spans="1:18" x14ac:dyDescent="0.25">
      <c r="A28" t="s">
        <v>99</v>
      </c>
      <c r="D28">
        <v>1</v>
      </c>
      <c r="F28">
        <v>1</v>
      </c>
      <c r="G28">
        <v>1</v>
      </c>
      <c r="P28">
        <v>2.88</v>
      </c>
      <c r="Q28" t="s">
        <v>195</v>
      </c>
      <c r="R28" t="str">
        <f t="shared" si="0"/>
        <v>blood_rage.jpg</v>
      </c>
    </row>
    <row r="29" spans="1:18" x14ac:dyDescent="0.25">
      <c r="A29" t="s">
        <v>131</v>
      </c>
      <c r="N29">
        <v>1</v>
      </c>
      <c r="O29">
        <v>1</v>
      </c>
      <c r="P29">
        <v>1.19</v>
      </c>
      <c r="Q29" t="s">
        <v>196</v>
      </c>
      <c r="R29" t="str">
        <f t="shared" si="0"/>
        <v>love_letter.jpg</v>
      </c>
    </row>
    <row r="30" spans="1:18" x14ac:dyDescent="0.25">
      <c r="A30" t="s">
        <v>132</v>
      </c>
      <c r="K30">
        <v>1</v>
      </c>
      <c r="N30">
        <v>1</v>
      </c>
      <c r="P30">
        <v>1.5</v>
      </c>
      <c r="Q30" t="s">
        <v>197</v>
      </c>
      <c r="R30" t="str">
        <f t="shared" si="0"/>
        <v>jaipur.jpg</v>
      </c>
    </row>
    <row r="31" spans="1:18" x14ac:dyDescent="0.25">
      <c r="A31" t="s">
        <v>37</v>
      </c>
      <c r="I31">
        <v>1</v>
      </c>
      <c r="K31">
        <v>1</v>
      </c>
      <c r="O31">
        <v>1</v>
      </c>
      <c r="P31">
        <v>3.01</v>
      </c>
      <c r="Q31" t="s">
        <v>198</v>
      </c>
      <c r="R31" t="str">
        <f t="shared" si="0"/>
        <v>dead_of_winter.jpg</v>
      </c>
    </row>
    <row r="32" spans="1:18" x14ac:dyDescent="0.25">
      <c r="A32" t="s">
        <v>200</v>
      </c>
      <c r="B32">
        <v>1</v>
      </c>
      <c r="G32">
        <v>1</v>
      </c>
      <c r="P32">
        <v>2.41</v>
      </c>
      <c r="Q32" t="s">
        <v>199</v>
      </c>
      <c r="R32" t="str">
        <f t="shared" si="0"/>
        <v>mech_vs._minions.jpg</v>
      </c>
    </row>
    <row r="33" spans="1:18" x14ac:dyDescent="0.25">
      <c r="A33" t="s">
        <v>103</v>
      </c>
      <c r="D33">
        <v>1</v>
      </c>
      <c r="F33">
        <v>1</v>
      </c>
      <c r="G33">
        <v>1</v>
      </c>
      <c r="P33">
        <v>2.88</v>
      </c>
      <c r="Q33" t="s">
        <v>201</v>
      </c>
      <c r="R33" t="str">
        <f t="shared" si="0"/>
        <v>inis.jpg</v>
      </c>
    </row>
    <row r="34" spans="1:18" x14ac:dyDescent="0.25">
      <c r="A34" t="s">
        <v>102</v>
      </c>
      <c r="H34">
        <v>1</v>
      </c>
      <c r="J34">
        <v>1</v>
      </c>
      <c r="P34">
        <v>3.04</v>
      </c>
      <c r="Q34" t="s">
        <v>202</v>
      </c>
      <c r="R34" t="str">
        <f t="shared" si="0"/>
        <v>concordia.jpg</v>
      </c>
    </row>
    <row r="35" spans="1:18" x14ac:dyDescent="0.25">
      <c r="A35" t="s">
        <v>138</v>
      </c>
      <c r="B35">
        <v>1</v>
      </c>
      <c r="G35">
        <v>1</v>
      </c>
      <c r="P35">
        <v>2.33</v>
      </c>
      <c r="Q35" t="s">
        <v>203</v>
      </c>
      <c r="R35" t="str">
        <f t="shared" si="0"/>
        <v>7_wonders.jpg</v>
      </c>
    </row>
    <row r="36" spans="1:18" x14ac:dyDescent="0.25">
      <c r="A36" t="s">
        <v>142</v>
      </c>
      <c r="P36">
        <v>4.28</v>
      </c>
      <c r="Q36" t="s">
        <v>204</v>
      </c>
      <c r="R36" t="str">
        <f t="shared" si="0"/>
        <v>the_gallerist.jpg</v>
      </c>
    </row>
    <row r="37" spans="1:18" x14ac:dyDescent="0.25">
      <c r="A37" t="s">
        <v>151</v>
      </c>
      <c r="B37">
        <v>1</v>
      </c>
      <c r="D37">
        <v>1</v>
      </c>
      <c r="H37">
        <v>1</v>
      </c>
      <c r="P37">
        <v>4.37</v>
      </c>
      <c r="Q37" t="s">
        <v>205</v>
      </c>
      <c r="R37" t="str">
        <f t="shared" si="0"/>
        <v>gaia_project.jpg</v>
      </c>
    </row>
    <row r="38" spans="1:18" x14ac:dyDescent="0.25">
      <c r="A38" t="s">
        <v>152</v>
      </c>
      <c r="D38">
        <v>1</v>
      </c>
      <c r="L38">
        <v>1</v>
      </c>
      <c r="P38">
        <v>2.08</v>
      </c>
      <c r="Q38" t="s">
        <v>206</v>
      </c>
      <c r="R38" t="str">
        <f t="shared" si="0"/>
        <v>mercado_de_lisboa.jpg</v>
      </c>
    </row>
    <row r="39" spans="1:18" x14ac:dyDescent="0.25">
      <c r="A39" t="s">
        <v>153</v>
      </c>
      <c r="B39">
        <v>1</v>
      </c>
      <c r="I39">
        <v>1</v>
      </c>
      <c r="P39">
        <v>1.95</v>
      </c>
      <c r="Q39" t="s">
        <v>207</v>
      </c>
      <c r="R39" t="str">
        <f t="shared" si="0"/>
        <v>bad_company.jpg</v>
      </c>
    </row>
    <row r="40" spans="1:18" x14ac:dyDescent="0.25">
      <c r="A40" t="s">
        <v>156</v>
      </c>
      <c r="B40">
        <v>1</v>
      </c>
      <c r="C40">
        <v>1</v>
      </c>
      <c r="N40">
        <v>1</v>
      </c>
      <c r="P40">
        <v>3.71</v>
      </c>
      <c r="Q40" t="s">
        <v>208</v>
      </c>
      <c r="R40" t="str">
        <f t="shared" si="0"/>
        <v>ark_nova.jpg</v>
      </c>
    </row>
    <row r="41" spans="1:18" x14ac:dyDescent="0.25">
      <c r="A41" t="s">
        <v>159</v>
      </c>
      <c r="C41">
        <v>1</v>
      </c>
      <c r="I41">
        <v>1</v>
      </c>
      <c r="P41">
        <v>3</v>
      </c>
      <c r="Q41" t="s">
        <v>209</v>
      </c>
      <c r="R41" t="str">
        <f t="shared" si="0"/>
        <v>the_castles_of_burgundy.jpg</v>
      </c>
    </row>
    <row r="42" spans="1:18" x14ac:dyDescent="0.25">
      <c r="A42" t="s">
        <v>160</v>
      </c>
      <c r="K42">
        <v>1</v>
      </c>
      <c r="M42">
        <v>1</v>
      </c>
      <c r="O42">
        <v>1</v>
      </c>
      <c r="P42">
        <v>2.38</v>
      </c>
      <c r="Q42" t="s">
        <v>210</v>
      </c>
      <c r="R42" t="str">
        <f t="shared" si="0"/>
        <v>the_search_for_planet_x.jpg</v>
      </c>
    </row>
    <row r="43" spans="1:18" x14ac:dyDescent="0.25">
      <c r="A43" t="s">
        <v>161</v>
      </c>
      <c r="B43">
        <v>1</v>
      </c>
      <c r="C43">
        <v>1</v>
      </c>
      <c r="J43">
        <v>1</v>
      </c>
      <c r="P43">
        <v>3.04</v>
      </c>
      <c r="Q43" t="s">
        <v>211</v>
      </c>
      <c r="R43" t="str">
        <f t="shared" si="0"/>
        <v>orleans.jpg</v>
      </c>
    </row>
    <row r="44" spans="1:18" x14ac:dyDescent="0.25">
      <c r="A44" t="s">
        <v>162</v>
      </c>
      <c r="B44">
        <v>1</v>
      </c>
      <c r="C44">
        <v>1</v>
      </c>
      <c r="H44">
        <v>1</v>
      </c>
      <c r="P44">
        <v>4.07</v>
      </c>
      <c r="Q44" t="s">
        <v>212</v>
      </c>
      <c r="R44" t="str">
        <f t="shared" si="0"/>
        <v>barrage.jpg</v>
      </c>
    </row>
    <row r="45" spans="1:18" x14ac:dyDescent="0.25">
      <c r="A45" t="s">
        <v>163</v>
      </c>
      <c r="G45">
        <v>1</v>
      </c>
      <c r="P45">
        <v>1.84</v>
      </c>
      <c r="Q45" t="s">
        <v>213</v>
      </c>
      <c r="R45" t="str">
        <f t="shared" si="0"/>
        <v>cascadia.jpg</v>
      </c>
    </row>
    <row r="46" spans="1:18" x14ac:dyDescent="0.25">
      <c r="A46" t="s">
        <v>164</v>
      </c>
      <c r="N46">
        <v>1</v>
      </c>
      <c r="P46">
        <v>1.48</v>
      </c>
      <c r="Q46" t="s">
        <v>214</v>
      </c>
      <c r="R46" t="str">
        <f t="shared" si="0"/>
        <v>lost_cities.jpg</v>
      </c>
    </row>
    <row r="47" spans="1:18" x14ac:dyDescent="0.25">
      <c r="A47" t="s">
        <v>219</v>
      </c>
      <c r="M47">
        <v>1</v>
      </c>
      <c r="N47">
        <v>1</v>
      </c>
      <c r="O47">
        <v>1</v>
      </c>
      <c r="P47">
        <v>2.33</v>
      </c>
      <c r="Q47" t="s">
        <v>215</v>
      </c>
      <c r="R47" t="str">
        <f t="shared" si="0"/>
        <v>13_days_the_cuban_missile_crisis,_1962.jpg</v>
      </c>
    </row>
    <row r="48" spans="1:18" x14ac:dyDescent="0.25">
      <c r="A48" t="s">
        <v>221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13" t="s">
        <v>222</v>
      </c>
      <c r="R48" t="str">
        <f t="shared" si="0"/>
        <v>dune_imperium.jpg</v>
      </c>
    </row>
    <row r="49" spans="1:18" x14ac:dyDescent="0.25">
      <c r="A49" t="s">
        <v>227</v>
      </c>
      <c r="B49">
        <v>1</v>
      </c>
      <c r="G49">
        <v>1</v>
      </c>
      <c r="M49">
        <v>1</v>
      </c>
      <c r="P49">
        <v>4.2</v>
      </c>
      <c r="Q49" s="13" t="s">
        <v>228</v>
      </c>
      <c r="R49" t="str">
        <f t="shared" si="0"/>
        <v>food_chain_magnate.jpg</v>
      </c>
    </row>
    <row r="50" spans="1:18" x14ac:dyDescent="0.25">
      <c r="A50" t="s">
        <v>231</v>
      </c>
      <c r="E50">
        <v>1</v>
      </c>
      <c r="P50">
        <v>2.36</v>
      </c>
      <c r="Q50" s="13" t="s">
        <v>232</v>
      </c>
      <c r="R50" t="str">
        <f t="shared" si="0"/>
        <v>vegas_showdown.jpg</v>
      </c>
    </row>
    <row r="51" spans="1:18" x14ac:dyDescent="0.25">
      <c r="A51" t="s">
        <v>240</v>
      </c>
      <c r="D51">
        <v>1</v>
      </c>
      <c r="F51">
        <v>1</v>
      </c>
      <c r="J51">
        <v>1</v>
      </c>
      <c r="N51">
        <v>1</v>
      </c>
      <c r="P51">
        <v>2.7</v>
      </c>
      <c r="Q51" t="s">
        <v>241</v>
      </c>
      <c r="R51" t="str">
        <f t="shared" si="0"/>
        <v>dune_a_game_of_conquest_and_diplomacy.jpg</v>
      </c>
    </row>
    <row r="52" spans="1:18" x14ac:dyDescent="0.25">
      <c r="A52" t="s">
        <v>251</v>
      </c>
      <c r="C52">
        <v>1</v>
      </c>
      <c r="H52">
        <v>1</v>
      </c>
      <c r="P52">
        <v>2.75</v>
      </c>
      <c r="Q52" t="s">
        <v>242</v>
      </c>
      <c r="R52" t="str">
        <f t="shared" si="0"/>
        <v>architects_of_the_west_kingdom.jpg</v>
      </c>
    </row>
    <row r="53" spans="1:18" x14ac:dyDescent="0.25">
      <c r="A53" t="s">
        <v>257</v>
      </c>
      <c r="B53">
        <v>1</v>
      </c>
      <c r="D53">
        <v>1</v>
      </c>
      <c r="F53">
        <v>1</v>
      </c>
      <c r="H53">
        <v>1</v>
      </c>
      <c r="I53">
        <v>1</v>
      </c>
      <c r="M53">
        <v>1</v>
      </c>
      <c r="P53">
        <v>4.32</v>
      </c>
      <c r="Q53" s="13" t="s">
        <v>253</v>
      </c>
      <c r="R53" t="str">
        <f>SUBSTITUTE(LOWER(SUBSTITUTE(A53,":",""))," ","_")&amp;".jpg"</f>
        <v>twilight_imperium_fourth_edition.jpg</v>
      </c>
    </row>
  </sheetData>
  <autoFilter ref="A1:R53" xr:uid="{00000000-0001-0000-0300-000000000000}"/>
  <hyperlinks>
    <hyperlink ref="Q48" r:id="rId1" xr:uid="{092377A2-2C81-4836-9B5F-914EC3DD60D2}"/>
    <hyperlink ref="Q49" r:id="rId2" xr:uid="{2ED1F7C6-B18F-42EF-95BF-DAAC4B058D93}"/>
    <hyperlink ref="Q50" r:id="rId3" xr:uid="{F11BB60F-1547-4E7B-8412-D1F266F74320}"/>
    <hyperlink ref="Q53" r:id="rId4" xr:uid="{6EFC27C9-5581-4DD9-8494-4960A518AE91}"/>
  </hyperlinks>
  <pageMargins left="0.7" right="0.7" top="0.75" bottom="0.75" header="0.3" footer="0.3"/>
  <customProperties>
    <customPr name="_pios_id" r:id="rId5"/>
    <customPr name="EpmWorksheetKeyString_GUID" r:id="rId6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2024-11-13T13:29:50Z</dcterms:modified>
</cp:coreProperties>
</file>