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F98C0491-81C4-494A-9F75-0603077AD5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Games!$A$1:$BB$158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63" i="1" l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L163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L162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L161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L160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L159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L158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L157" i="1"/>
  <c r="L156" i="1"/>
  <c r="L155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L154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L153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58" authorId="1" shapeId="0" xr:uid="{AD5DF485-C26D-4C2D-8979-9333192B76FE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<sst xmlns="http://schemas.openxmlformats.org/spreadsheetml/2006/main" count="1225" uniqueCount="264">
  <si>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</si>
  <si>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</si>
  <si>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</si>
  <si>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</si>
  <si>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</si>
  <si>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</si>
  <si>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</si>
  <si>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</si>
  <si>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</si>
  <si>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</si>
  <si>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</si>
  <si>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</si>
  <si>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</si>
  <si>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</si>
  <si>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</si>
  <si>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</si>
  <si>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</si>
  <si>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</si>
  <si>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</si>
  <si>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</si>
  <si>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</si>
  <si>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</si>
  <si>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</si>
  <si>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</si>
  <si>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</si>
  <si>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</si>
  <si>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</si>
  <si>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</si>
  <si>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</si>
  <si>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</si>
  <si>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</si>
  <si>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</si>
  <si>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</si>
  <si>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</si>
  <si>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</si>
  <si>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</si>
  <si>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</si>
  <si>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</si>
  <si>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</si>
  <si>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</si>
  <si>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</si>
  <si>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</si>
  <si>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</si>
  <si>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</si>
  <si>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</si>
  <si>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</si>
  <si>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</si>
  <si>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</si>
  <si>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</si>
  <si>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</si>
  <si>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</si>
  <si>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</si>
  <si>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</si>
  <si>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</si>
  <si>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</si>
  <si>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</si>
  <si>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</si>
  <si>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</si>
  <si>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</si>
  <si>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</si>
  <si>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</si>
  <si>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</si>
  <si>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</si>
  <si>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</si>
  <si>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</si>
  <si>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</si>
  <si>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</si>
  <si>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</si>
  <si>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</si>
  <si>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</si>
  <si>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</si>
  <si>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</si>
  <si>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</si>
  <si>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</si>
  <si>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</si>
  <si>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</si>
  <si>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</si>
  <si>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</si>
  <si>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</si>
  <si>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</si>
  <si>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</si>
  <si>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</si>
  <si>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</si>
  <si>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</si>
  <si>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</si>
  <si>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</si>
  <si>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</si>
  <si>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</si>
  <si>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</si>
  <si>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</si>
  <si>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</si>
  <si>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</si>
  <si>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</si>
  <si>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</si>
  <si>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</si>
  <si>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</si>
  <si>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</si>
  <si>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</si>
  <si>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</si>
  <si>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</si>
  <si>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</si>
  <si>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</si>
  <si>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</si>
  <si>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</si>
  <si>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</si>
  <si>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</si>
  <si>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</si>
  <si>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</si>
  <si>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</si>
  <si>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</si>
  <si>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</si>
  <si>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</si>
  <si>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</si>
  <si>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</si>
  <si>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</si>
  <si>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</si>
  <si>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</si>
  <si>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</si>
  <si>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</si>
  <si>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</si>
  <si>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</si>
  <si>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</si>
  <si>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</si>
  <si>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</si>
  <si>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</si>
  <si>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</si>
  <si>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</si>
  <si>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</si>
  <si>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</si>
  <si>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</si>
  <si>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</si>
  <si>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</si>
  <si>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</si>
  <si>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</si>
  <si>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</si>
  <si>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</si>
  <si>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</si>
  <si>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</si>
  <si>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</si>
  <si>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</si>
  <si>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</si>
  <si>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</si>
  <si>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</si>
  <si>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</si>
  <si>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</si>
  <si>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</si>
  <si>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</si>
  <si>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</si>
  <si>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</si>
  <si>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</si>
  <si>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</si>
  <si>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</si>
  <si>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</si>
  <si>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</si>
  <si>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</si>
  <si>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</si>
  <si>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</si>
  <si>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</si>
  <si>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</si>
  <si>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</si>
  <si>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</si>
  <si>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</si>
  <si>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</si>
  <si>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</si>
  <si>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</si>
  <si>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</si>
  <si>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</si>
  <si>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</si>
  <si>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</si>
  <si>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</si>
  <si>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</si>
  <si>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</si>
  <si>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</si>
  <si>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</si>
  <si>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</si>
  <si>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</si>
  <si>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</si>
  <si>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</si>
  <si>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</si>
  <si>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</si>
  <si>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</si>
  <si>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</si>
  <si>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</si>
  <si>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</si>
  <si>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</si>
  <si>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</si>
  <si>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</si>
  <si>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</si>
  <si>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</si>
  <si>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</si>
  <si>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</si>
  <si>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</si>
  <si>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</si>
  <si>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</si>
  <si>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</si>
  <si>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</si>
  <si>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</si>
  <si>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</si>
  <si>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</si>
  <si>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</si>
  <si>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</si>
  <si>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</si>
  <si>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</si>
  <si>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</si>
  <si>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</si>
  <si>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</si>
  <si>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</si>
  <si>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</si>
  <si>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</si>
  <si>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</si>
  <si>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</si>
  <si>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</si>
  <si>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</si>
  <si>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</si>
  <si>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</si>
  <si>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</si>
  <si>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</si>
  <si>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</si>
  <si>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</si>
  <si>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</si>
  <si>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</si>
  <si>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</si>
  <si>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</si>
  <si>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</si>
  <si>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</si>
  <si>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</si>
  <si>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</si>
  <si>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</si>
  <si>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</si>
  <si>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</si>
  <si>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</si>
  <si>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</si>
  <si>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</si>
  <si>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</si>
  <si>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</si>
  <si>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</si>
  <si>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</si>
  <si>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</si>
  <si>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</si>
  <si>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</si>
  <si>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</si>
  <si>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</si>
  <si>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</si>
  <si>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</si>
  <si>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</si>
  <si>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</si>
  <si>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</si>
  <si>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</si>
  <si>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</si>
  <si>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</si>
  <si>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</si>
  <si>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</si>
  <si>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</si>
  <si>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</si>
  <si>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</si>
  <si>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</si>
  <si>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</si>
  <si>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</si>
  <si>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</si>
  <si>
    <t>Eclipse: Second Dawn for the Galaxy</t>
  </si>
  <si>
    <t>https://boardgamegeek.com/boardgame/246900/eclipse-second-dawn-for-the-galaxy</t>
  </si>
  <si>
    <t>https://boardgamegeek.com/boardgame/319966/the-king-is-dead-second-edition</t>
  </si>
  <si>
    <t>The King is Dead</t>
  </si>
  <si>
    <t>Eclipse: Second 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</si>
</sst>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3" fontId="5" fillId="0" borderId="0" xfId="0" applyNumberFormat="1" applyFont="1"/>
  </cellXfs>
  <cellStyles count="2">
    <cellStyle name="Hyperlink" xfId="1" builtinId="8"/>
    <cellStyle name="Normal" xfId="0" builtinId="0"/>
  </cellStyles>
  <dxfs count="295"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714.934530787039" createdVersion="7" refreshedVersion="7" minRefreshableVersion="3" recordCount="159" xr:uid="{0D8BE19D-0C7D-46A7-85B6-33BDE6C20EDA}">
  <cacheSource type="worksheet">
    <worksheetSource ref="A1:BB160" sheet="Games"/>
  </cacheSource>
  <cacheFields count="59">
    <cacheField name="Date" numFmtId="14">
      <sharedItems containsSemiMixedTypes="0" containsNonDate="0" containsDate="1" containsString="0" minDate="2019-03-23T00:00:00" maxDate="2025-02-27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26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Marcin_first" numFmtId="0">
      <sharedItems containsMixedTypes="1" containsNumber="1" containsInteger="1" minValue="0" maxValue="0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Marci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Marci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729.325597800926" createdVersion="6" refreshedVersion="7" minRefreshableVersion="3" recordCount="163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5-03-13T00:00:00"/>
    </cacheField>
    <cacheField name="Game" numFmtId="0">
      <sharedItems containsBlank="1" count="63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s v="The King is Dead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729.325660648145" createdVersion="7" refreshedVersion="7" minRefreshableVersion="3" recordCount="163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5-03-13T00:00:00"/>
    </cacheField>
    <cacheField name="Game" numFmtId="0">
      <sharedItems containsBlank="1" count="62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 for the Galaxy"/>
        <s v="The King is Dead"/>
        <m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7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n v="2.17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d v="2019-03-23T00:00:00"/>
    <s v="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2-07T00:00:00"/>
    <s v="Eclipse: Second Dawn for the Galaxy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0"/>
    <n v="0"/>
    <n v="0"/>
    <n v="3.65"/>
    <n v="1"/>
  </r>
  <r>
    <d v="2025-02-26T00:00:00"/>
    <s v="Dune Imperium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2-26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4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m/>
    <x v="52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0"/>
    <n v="0"/>
    <n v="0"/>
    <x v="44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3-12T00:00:00"/>
    <x v="4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m/>
    <x v="52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4252F-B0DF-42CB-B1B3-B88E3468A908}" name="PivotTable2" cacheId="3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5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7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5">
        <item x="3"/>
        <item x="1"/>
        <item x="0"/>
        <item x="2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1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2"/>
    </i>
    <i r="1">
      <x v="21"/>
    </i>
    <i r="1">
      <x v="20"/>
    </i>
    <i r="1">
      <x v="9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230">
      <pivotArea dataOnly="0" labelOnly="1" outline="0" fieldPosition="0">
        <references count="1">
          <reference field="36" count="1">
            <x v="1"/>
          </reference>
        </references>
      </pivotArea>
    </format>
    <format dxfId="229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228">
      <pivotArea dataOnly="0" labelOnly="1" outline="0" fieldPosition="0">
        <references count="1">
          <reference field="36" count="1">
            <x v="2"/>
          </reference>
        </references>
      </pivotArea>
    </format>
    <format dxfId="227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226">
      <pivotArea dataOnly="0" labelOnly="1" outline="0" fieldPosition="0">
        <references count="1">
          <reference field="36" count="1">
            <x v="1"/>
          </reference>
        </references>
      </pivotArea>
    </format>
    <format dxfId="225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224">
      <pivotArea dataOnly="0" labelOnly="1" outline="0" fieldPosition="0">
        <references count="1">
          <reference field="36" count="1">
            <x v="2"/>
          </reference>
        </references>
      </pivotArea>
    </format>
    <format dxfId="223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222">
      <pivotArea dataOnly="0" labelOnly="1" outline="0" fieldPosition="0">
        <references count="1">
          <reference field="36" count="1">
            <x v="3"/>
          </reference>
        </references>
      </pivotArea>
    </format>
    <format dxfId="221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2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9">
      <pivotArea outline="0" fieldPosition="0">
        <references count="1">
          <reference field="4294967294" count="1">
            <x v="6"/>
          </reference>
        </references>
      </pivotArea>
    </format>
    <format dxfId="218">
      <pivotArea outline="0" fieldPosition="0">
        <references count="1">
          <reference field="4294967294" count="1">
            <x v="5"/>
          </reference>
        </references>
      </pivotArea>
    </format>
    <format dxfId="217">
      <pivotArea outline="0" fieldPosition="0">
        <references count="1">
          <reference field="4294967294" count="1">
            <x v="8"/>
          </reference>
        </references>
      </pivotArea>
    </format>
    <format dxfId="216">
      <pivotArea outline="0" fieldPosition="0">
        <references count="1">
          <reference field="4294967294" count="1">
            <x v="7"/>
          </reference>
        </references>
      </pivotArea>
    </format>
    <format dxfId="215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21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0">
      <pivotArea dataOnly="0" labelOnly="1" outline="0" fieldPosition="0">
        <references count="1">
          <reference field="36" count="1">
            <x v="0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2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2">
      <pivotArea outline="0" fieldPosition="0">
        <references count="1">
          <reference field="4294967294" count="1">
            <x v="3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9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4"/>
          </reference>
        </references>
      </pivotArea>
    </format>
    <format dxfId="7">
      <pivotArea outline="0" fieldPosition="0">
        <references count="1">
          <reference field="4294967294" count="1">
            <x v="5"/>
          </reference>
        </references>
      </pivotArea>
    </format>
    <format dxfId="6">
      <pivotArea outline="0" fieldPosition="0">
        <references count="1">
          <reference field="4294967294" count="1">
            <x v="6"/>
          </reference>
        </references>
      </pivotArea>
    </format>
    <format dxfId="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">
      <pivotArea field="35" type="button" dataOnly="0" labelOnly="1" outline="0"/>
    </format>
    <format dxfId="1">
      <pivotArea field="35" type="button" dataOnly="0" labelOnly="1" outline="0"/>
    </format>
    <format dxfId="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4"/>
          </reference>
        </references>
      </pivotArea>
    </format>
    <format dxfId="23">
      <pivotArea outline="0" fieldPosition="0">
        <references count="1">
          <reference field="4294967294" count="1">
            <x v="5"/>
          </reference>
        </references>
      </pivotArea>
    </format>
    <format dxfId="22">
      <pivotArea outline="0" fieldPosition="0">
        <references count="1">
          <reference field="4294967294" count="1">
            <x v="6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4"/>
          </reference>
        </references>
      </pivotArea>
    </format>
    <format dxfId="41">
      <pivotArea outline="0" fieldPosition="0">
        <references count="1">
          <reference field="4294967294" count="1">
            <x v="5"/>
          </reference>
        </references>
      </pivotArea>
    </format>
    <format dxfId="40">
      <pivotArea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">
      <pivotArea field="35" type="button" dataOnly="0" labelOnly="1" outline="0" axis="axisRow" fieldPosition="2"/>
    </format>
    <format dxfId="35">
      <pivotArea field="35" type="button" dataOnly="0" labelOnly="1" outline="0" axis="axisRow" fieldPosition="2"/>
    </format>
    <format dxfId="34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outline="0" fieldPosition="0">
        <references count="1">
          <reference field="4294967294" count="1">
            <x v="4"/>
          </reference>
        </references>
      </pivotArea>
    </format>
    <format dxfId="57">
      <pivotArea outline="0" fieldPosition="0">
        <references count="1">
          <reference field="4294967294" count="1">
            <x v="5"/>
          </reference>
        </references>
      </pivotArea>
    </format>
    <format dxfId="56">
      <pivotArea outline="0" fieldPosition="0">
        <references count="1">
          <reference field="4294967294" count="1">
            <x v="6"/>
          </reference>
        </references>
      </pivotArea>
    </format>
    <format dxfId="5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2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outline="0" fieldPosition="0">
        <references count="1">
          <reference field="4294967294" count="1">
            <x v="4"/>
          </reference>
        </references>
      </pivotArea>
    </format>
    <format dxfId="75">
      <pivotArea outline="0" fieldPosition="0">
        <references count="1">
          <reference field="4294967294" count="1">
            <x v="5"/>
          </reference>
        </references>
      </pivotArea>
    </format>
    <format dxfId="74">
      <pivotArea outline="0" fieldPosition="0">
        <references count="1">
          <reference field="4294967294" count="1">
            <x v="6"/>
          </reference>
        </references>
      </pivotArea>
    </format>
    <format dxfId="7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0">
      <pivotArea field="35" type="button" dataOnly="0" labelOnly="1" outline="0"/>
    </format>
    <format dxfId="69">
      <pivotArea field="35" type="button" dataOnly="0" labelOnly="1" outline="0"/>
    </format>
    <format dxfId="6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0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outline="0" fieldPosition="0">
        <references count="1">
          <reference field="4294967294" count="1">
            <x v="4"/>
          </reference>
        </references>
      </pivotArea>
    </format>
    <format dxfId="93">
      <pivotArea outline="0" fieldPosition="0">
        <references count="1">
          <reference field="4294967294" count="1">
            <x v="5"/>
          </reference>
        </references>
      </pivotArea>
    </format>
    <format dxfId="92">
      <pivotArea outline="0" fieldPosition="0">
        <references count="1">
          <reference field="4294967294" count="1">
            <x v="6"/>
          </reference>
        </references>
      </pivotArea>
    </format>
    <format dxfId="9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8">
      <pivotArea field="35" type="button" dataOnly="0" labelOnly="1" outline="0"/>
    </format>
    <format dxfId="87">
      <pivotArea field="35" type="button" dataOnly="0" labelOnly="1" outline="0"/>
    </format>
    <format dxfId="8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outline="0" fieldPosition="0">
        <references count="1">
          <reference field="4294967294" count="1">
            <x v="4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06">
      <pivotArea field="35" type="button" dataOnly="0" labelOnly="1" outline="0"/>
    </format>
    <format dxfId="105">
      <pivotArea field="35" type="button" dataOnly="0" labelOnly="1" outline="0"/>
    </format>
    <format dxfId="10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outline="0" fieldPosition="0">
        <references count="1">
          <reference field="4294967294" count="1">
            <x v="4"/>
          </reference>
        </references>
      </pivotArea>
    </format>
    <format dxfId="129">
      <pivotArea outline="0" fieldPosition="0">
        <references count="1">
          <reference field="4294967294" count="1">
            <x v="5"/>
          </reference>
        </references>
      </pivotArea>
    </format>
    <format dxfId="128">
      <pivotArea outline="0" fieldPosition="0">
        <references count="1">
          <reference field="4294967294" count="1">
            <x v="6"/>
          </reference>
        </references>
      </pivotArea>
    </format>
    <format dxfId="12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4">
      <pivotArea field="35" type="button" dataOnly="0" labelOnly="1" outline="0"/>
    </format>
    <format dxfId="123">
      <pivotArea field="35" type="button" dataOnly="0" labelOnly="1" outline="0"/>
    </format>
    <format dxfId="12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2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2">
      <pivotArea outline="0" fieldPosition="0">
        <references count="1">
          <reference field="4294967294" count="1"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outline="0" fieldPosition="0">
        <references count="1">
          <reference field="4294967294" count="1">
            <x v="4"/>
          </reference>
        </references>
      </pivotArea>
    </format>
    <format dxfId="147">
      <pivotArea outline="0" fieldPosition="0">
        <references count="1">
          <reference field="4294967294" count="1">
            <x v="5"/>
          </reference>
        </references>
      </pivotArea>
    </format>
    <format dxfId="146">
      <pivotArea outline="0" fieldPosition="0">
        <references count="1">
          <reference field="4294967294" count="1">
            <x v="6"/>
          </reference>
        </references>
      </pivotArea>
    </format>
    <format dxfId="14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2">
      <pivotArea field="35" type="button" dataOnly="0" labelOnly="1" outline="0"/>
    </format>
    <format dxfId="141">
      <pivotArea field="35" type="button" dataOnly="0" labelOnly="1" outline="0"/>
    </format>
    <format dxfId="14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outline="0" fieldPosition="0">
        <references count="1">
          <reference field="4294967294" count="1">
            <x v="4"/>
          </reference>
        </references>
      </pivotArea>
    </format>
    <format dxfId="163">
      <pivotArea outline="0" fieldPosition="0">
        <references count="1">
          <reference field="4294967294" count="1">
            <x v="5"/>
          </reference>
        </references>
      </pivotArea>
    </format>
    <format dxfId="162">
      <pivotArea outline="0" fieldPosition="0">
        <references count="1">
          <reference field="4294967294" count="1">
            <x v="6"/>
          </reference>
        </references>
      </pivotArea>
    </format>
    <format dxfId="1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8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outline="0" fieldPosition="0">
        <references count="1">
          <reference field="4294967294" count="1">
            <x v="4"/>
          </reference>
        </references>
      </pivotArea>
    </format>
    <format dxfId="181">
      <pivotArea outline="0" fieldPosition="0">
        <references count="1">
          <reference field="4294967294" count="1">
            <x v="5"/>
          </reference>
        </references>
      </pivotArea>
    </format>
    <format dxfId="180">
      <pivotArea outline="0" fieldPosition="0">
        <references count="1">
          <reference field="4294967294" count="1">
            <x v="6"/>
          </reference>
        </references>
      </pivotArea>
    </format>
    <format dxfId="17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76">
      <pivotArea field="35" type="button" dataOnly="0" labelOnly="1" outline="0"/>
    </format>
    <format dxfId="175">
      <pivotArea field="35" type="button" dataOnly="0" labelOnly="1" outline="0"/>
    </format>
    <format dxfId="17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8">
      <pivotArea outline="0" fieldPosition="0">
        <references count="1">
          <reference field="4294967294" count="1">
            <x v="4"/>
          </reference>
        </references>
      </pivotArea>
    </format>
    <format dxfId="197">
      <pivotArea outline="0" fieldPosition="0">
        <references count="1">
          <reference field="4294967294" count="1">
            <x v="5"/>
          </reference>
        </references>
      </pivotArea>
    </format>
    <format dxfId="196">
      <pivotArea outline="0" fieldPosition="0">
        <references count="1">
          <reference field="4294967294" count="1">
            <x v="6"/>
          </reference>
        </references>
      </pivotArea>
    </format>
    <format dxfId="1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2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7:K157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2">
        <item x="2"/>
        <item x="1"/>
        <item x="3"/>
        <item x="4"/>
        <item x="5"/>
        <item x="6"/>
        <item x="7"/>
        <item x="8"/>
        <item m="1" x="60"/>
        <item m="1" x="57"/>
        <item x="11"/>
        <item m="1" x="54"/>
        <item m="1" x="59"/>
        <item m="1" x="53"/>
        <item x="15"/>
        <item x="16"/>
        <item x="52"/>
        <item x="17"/>
        <item x="18"/>
        <item x="19"/>
        <item x="20"/>
        <item m="1" x="58"/>
        <item x="22"/>
        <item x="23"/>
        <item x="24"/>
        <item m="1" x="6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6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5"/>
        <item x="0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8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2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41">
      <pivotArea outline="0" fieldPosition="0">
        <references count="1">
          <reference field="4294967294" count="1">
            <x v="1"/>
          </reference>
        </references>
      </pivotArea>
    </format>
    <format dxfId="240">
      <pivotArea outline="0" fieldPosition="0">
        <references count="1">
          <reference field="4294967294" count="1">
            <x v="2"/>
          </reference>
        </references>
      </pivotArea>
    </format>
    <format dxfId="239">
      <pivotArea outline="0" fieldPosition="0">
        <references count="1">
          <reference field="4294967294" count="1">
            <x v="3"/>
          </reference>
        </references>
      </pivotArea>
    </format>
    <format dxfId="238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23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3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35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2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7">
      <pivotArea outline="0" fieldPosition="0">
        <references count="1">
          <reference field="4294967294" count="1">
            <x v="3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2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0">
      <pivotArea outline="0" fieldPosition="0">
        <references count="1">
          <reference field="4294967294" count="1">
            <x v="3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07" firstHeaderRow="1" firstDataRow="2" firstDataCol="3"/>
  <pivotFields count="46">
    <pivotField compact="0" numFmtId="14" outline="0" showAll="0"/>
    <pivotField axis="axisRow" dataField="1" compact="0" outline="0" showAll="0" sortType="descending">
      <items count="64">
        <item x="2"/>
        <item x="1"/>
        <item x="3"/>
        <item x="4"/>
        <item x="5"/>
        <item x="6"/>
        <item x="7"/>
        <item x="8"/>
        <item m="1" x="61"/>
        <item m="1" x="58"/>
        <item x="11"/>
        <item m="1" x="55"/>
        <item m="1" x="60"/>
        <item m="1" x="54"/>
        <item x="15"/>
        <item x="16"/>
        <item x="52"/>
        <item x="17"/>
        <item x="18"/>
        <item x="19"/>
        <item x="20"/>
        <item m="1" x="59"/>
        <item x="22"/>
        <item x="23"/>
        <item x="24"/>
        <item m="1" x="62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3"/>
        <item x="49"/>
        <item m="1" x="56"/>
        <item x="0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 sortType="descending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103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62"/>
    </i>
    <i r="2">
      <x v="29"/>
    </i>
    <i r="2">
      <x v="3"/>
    </i>
    <i r="2">
      <x v="51"/>
    </i>
    <i t="default" r="1">
      <x v="20"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26"/>
      <x/>
    </i>
    <i r="2">
      <x v="58"/>
    </i>
    <i t="default" r="1">
      <x v="26"/>
    </i>
    <i r="1">
      <x v="3"/>
      <x v="32"/>
    </i>
    <i r="2">
      <x v="10"/>
    </i>
    <i t="default" r="1">
      <x v="3"/>
    </i>
    <i r="1">
      <x v="28"/>
      <x v="61"/>
    </i>
    <i r="2">
      <x v="60"/>
    </i>
    <i r="2">
      <x v="14"/>
    </i>
    <i r="2">
      <x v="47"/>
    </i>
    <i t="default" r="1">
      <x v="28"/>
    </i>
    <i r="1">
      <x v="23"/>
      <x v="55"/>
    </i>
    <i r="2">
      <x v="53"/>
    </i>
    <i t="default" r="1">
      <x v="23"/>
    </i>
    <i r="1">
      <x v="27"/>
      <x v="56"/>
    </i>
    <i r="2">
      <x v="3"/>
    </i>
    <i t="default" r="1">
      <x v="27"/>
    </i>
    <i r="1">
      <x v="5"/>
      <x v="47"/>
    </i>
    <i r="2">
      <x v="10"/>
    </i>
    <i r="2">
      <x v="14"/>
    </i>
    <i t="default" r="1">
      <x v="5"/>
    </i>
    <i r="1">
      <x v="21"/>
      <x v="39"/>
    </i>
    <i t="default" r="1">
      <x v="21"/>
    </i>
    <i r="1">
      <x v="6"/>
      <x v="15"/>
    </i>
    <i t="default" r="1">
      <x v="6"/>
    </i>
    <i r="1">
      <x v="10"/>
      <x v="24"/>
    </i>
    <i r="2">
      <x v="19"/>
    </i>
    <i t="default" r="1">
      <x v="10"/>
    </i>
    <i r="1">
      <x v="14"/>
      <x v="27"/>
    </i>
    <i t="default" r="1">
      <x v="14"/>
    </i>
    <i r="1">
      <x v="15"/>
      <x v="22"/>
    </i>
    <i t="default" r="1">
      <x v="15"/>
    </i>
    <i r="1">
      <x v="4"/>
      <x v="47"/>
    </i>
    <i t="default" r="1">
      <x v="4"/>
    </i>
    <i r="1">
      <x v="17"/>
      <x v="33"/>
    </i>
    <i t="default" r="1">
      <x v="17"/>
    </i>
    <i r="1">
      <x v="11"/>
      <x v="20"/>
    </i>
    <i t="default" r="1">
      <x v="11"/>
    </i>
    <i r="1">
      <x v="24"/>
      <x v="60"/>
    </i>
    <i t="default" r="1">
      <x v="24"/>
    </i>
    <i r="1">
      <x v="12"/>
      <x v="27"/>
    </i>
    <i t="default" r="1">
      <x v="12"/>
    </i>
    <i r="1">
      <x v="16"/>
      <x v="32"/>
    </i>
    <i t="default" r="1">
      <x v="16"/>
    </i>
    <i r="1">
      <x v="13"/>
      <x v="22"/>
    </i>
    <i t="default" r="1">
      <x v="13"/>
    </i>
    <i r="1">
      <x v="18"/>
      <x v="36"/>
    </i>
    <i t="default" r="1">
      <x v="18"/>
    </i>
    <i r="1">
      <x v="22"/>
      <x v="53"/>
    </i>
    <i t="default" r="1">
      <x v="22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2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0:K130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2">
        <item x="2"/>
        <item x="1"/>
        <item x="3"/>
        <item x="4"/>
        <item x="5"/>
        <item x="6"/>
        <item x="7"/>
        <item x="8"/>
        <item m="1" x="60"/>
        <item m="1" x="57"/>
        <item x="11"/>
        <item m="1" x="54"/>
        <item m="1" x="59"/>
        <item m="1" x="53"/>
        <item x="15"/>
        <item x="16"/>
        <item x="52"/>
        <item x="17"/>
        <item x="18"/>
        <item x="19"/>
        <item x="20"/>
        <item m="1" x="58"/>
        <item x="22"/>
        <item x="23"/>
        <item x="24"/>
        <item m="1" x="6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6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5"/>
        <item x="0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8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2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6">
      <pivotArea outline="0" fieldPosition="0">
        <references count="1">
          <reference field="4294967294" count="1">
            <x v="4"/>
          </reference>
        </references>
      </pivotArea>
    </format>
    <format dxfId="265">
      <pivotArea outline="0" fieldPosition="0">
        <references count="1">
          <reference field="4294967294" count="1">
            <x v="5"/>
          </reference>
        </references>
      </pivotArea>
    </format>
    <format dxfId="264">
      <pivotArea outline="0" fieldPosition="0">
        <references count="1">
          <reference field="4294967294" count="1">
            <x v="6"/>
          </reference>
        </references>
      </pivotArea>
    </format>
    <format dxfId="26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3" firstHeaderRow="1" firstDataRow="2" firstDataCol="3" rowPageCount="1" colPageCount="1"/>
  <pivotFields count="61">
    <pivotField compact="0" numFmtId="14" outline="0" showAll="0"/>
    <pivotField axis="axisRow" dataField="1" compact="0" outline="0" showAll="0" sortType="descending" defaultSubtotal="0">
      <items count="62">
        <item x="2"/>
        <item x="1"/>
        <item x="3"/>
        <item x="4"/>
        <item x="5"/>
        <item x="6"/>
        <item x="7"/>
        <item x="8"/>
        <item m="1" x="60"/>
        <item m="1" x="57"/>
        <item x="11"/>
        <item m="1" x="54"/>
        <item m="1" x="59"/>
        <item m="1" x="53"/>
        <item x="15"/>
        <item x="16"/>
        <item x="52"/>
        <item x="17"/>
        <item x="18"/>
        <item x="19"/>
        <item x="20"/>
        <item m="1" x="58"/>
        <item x="22"/>
        <item x="23"/>
        <item x="24"/>
        <item m="1" x="6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6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5"/>
        <item x="0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>
      <items count="28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8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"/>
    <field x="52"/>
  </rowFields>
  <rowItems count="52">
    <i>
      <x/>
      <x v="53"/>
      <x v="39"/>
    </i>
    <i r="1">
      <x v="39"/>
      <x v="35"/>
    </i>
    <i r="1">
      <x v="51"/>
      <x v="27"/>
    </i>
    <i r="1">
      <x v="5"/>
      <x v="22"/>
    </i>
    <i r="1">
      <x v="1"/>
      <x v="18"/>
    </i>
    <i r="1">
      <x v="29"/>
      <x/>
    </i>
    <i r="1">
      <x/>
      <x v="9"/>
    </i>
    <i r="1">
      <x v="42"/>
      <x v="37"/>
    </i>
    <i r="1">
      <x v="47"/>
      <x v="12"/>
    </i>
    <i r="1">
      <x v="7"/>
      <x v="30"/>
    </i>
    <i r="1">
      <x v="22"/>
      <x v="25"/>
    </i>
    <i r="1">
      <x v="52"/>
      <x v="6"/>
    </i>
    <i r="1">
      <x v="32"/>
      <x v="6"/>
    </i>
    <i r="1">
      <x v="3"/>
      <x v="10"/>
    </i>
    <i r="1">
      <x v="37"/>
      <x v="33"/>
    </i>
    <i r="1">
      <x v="54"/>
      <x v="40"/>
    </i>
    <i r="1">
      <x v="27"/>
      <x v="13"/>
    </i>
    <i r="1">
      <x v="43"/>
      <x v="38"/>
    </i>
    <i r="1">
      <x v="17"/>
      <x v="26"/>
    </i>
    <i r="1">
      <x v="20"/>
      <x v="24"/>
    </i>
    <i r="1">
      <x v="40"/>
      <x v="15"/>
    </i>
    <i r="1">
      <x v="55"/>
      <x v="41"/>
    </i>
    <i r="1">
      <x v="23"/>
      <x v="13"/>
    </i>
    <i r="1">
      <x v="59"/>
      <x v="44"/>
    </i>
    <i r="1">
      <x v="38"/>
      <x v="34"/>
    </i>
    <i r="1">
      <x v="10"/>
      <x v="3"/>
    </i>
    <i r="1">
      <x v="15"/>
      <x v="14"/>
    </i>
    <i r="1">
      <x v="34"/>
      <x v="29"/>
    </i>
    <i r="1">
      <x v="56"/>
      <x v="42"/>
    </i>
    <i r="1">
      <x v="14"/>
      <x v="21"/>
    </i>
    <i r="1">
      <x v="6"/>
      <x v="4"/>
    </i>
    <i r="1">
      <x v="18"/>
      <x v="7"/>
    </i>
    <i r="1">
      <x v="61"/>
      <x v="46"/>
    </i>
    <i r="1">
      <x v="24"/>
      <x v="23"/>
    </i>
    <i r="1">
      <x v="57"/>
      <x v="43"/>
    </i>
    <i r="1">
      <x v="31"/>
      <x v="13"/>
    </i>
    <i r="1">
      <x v="41"/>
      <x v="36"/>
    </i>
    <i r="1">
      <x v="28"/>
      <x v="11"/>
    </i>
    <i r="1">
      <x v="26"/>
      <x v="5"/>
    </i>
    <i r="1">
      <x v="30"/>
      <x v="15"/>
    </i>
    <i r="1">
      <x v="4"/>
      <x v="17"/>
    </i>
    <i r="1">
      <x v="19"/>
      <x v="16"/>
    </i>
    <i r="1">
      <x v="49"/>
      <x v="19"/>
    </i>
    <i r="1">
      <x v="60"/>
      <x v="45"/>
    </i>
    <i r="1">
      <x v="50"/>
      <x v="1"/>
    </i>
    <i r="1">
      <x v="45"/>
      <x v="1"/>
    </i>
    <i r="1">
      <x v="35"/>
      <x v="2"/>
    </i>
    <i r="1">
      <x v="46"/>
      <x v="20"/>
    </i>
    <i r="1">
      <x v="36"/>
      <x v="32"/>
    </i>
    <i r="1">
      <x v="33"/>
      <x v="28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2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1">
      <pivotArea outline="0" fieldPosition="0">
        <references count="1">
          <reference field="4294967294" count="1">
            <x v="4"/>
          </reference>
        </references>
      </pivotArea>
    </format>
    <format dxfId="280">
      <pivotArea outline="0" fieldPosition="0">
        <references count="1">
          <reference field="4294967294" count="1">
            <x v="5"/>
          </reference>
        </references>
      </pivotArea>
    </format>
    <format dxfId="279">
      <pivotArea outline="0" fieldPosition="0">
        <references count="1">
          <reference field="4294967294" count="1">
            <x v="6"/>
          </reference>
        </references>
      </pivotArea>
    </format>
    <format dxfId="2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7" Type="http://schemas.openxmlformats.org/officeDocument/2006/relationships/customProperty" Target="../customProperty8.bin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7.bin"/><Relationship Id="rId5" Type="http://schemas.openxmlformats.org/officeDocument/2006/relationships/hyperlink" Target="https://boardgamegeek.com/boardgame/319966/the-king-is-dead-second-edition" TargetMode="External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3"/>
  <sheetViews>
    <sheetView topLeftCell="A55" zoomScale="85" zoomScaleNormal="85" workbookViewId="0">
      <selection activeCell="C104" sqref="C104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41.109375" bestFit="1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3" x14ac:dyDescent="0.3">
      <c r="K1" s="4" t="s">
        <v>61</v>
      </c>
      <c r="L1" t="s">
        <v>63</v>
      </c>
    </row>
    <row r="3" spans="1:23" x14ac:dyDescent="0.3">
      <c r="D3" s="4" t="s">
        <v>27</v>
      </c>
      <c r="M3" s="4" t="s">
        <v>27</v>
      </c>
    </row>
    <row r="4" spans="1:23" ht="28.8" x14ac:dyDescent="0.3">
      <c r="A4" s="4" t="s">
        <v>61</v>
      </c>
      <c r="B4" s="4" t="s">
        <v>10</v>
      </c>
      <c r="C4" s="4" t="s">
        <v>1</v>
      </c>
      <c r="D4" s="7" t="s">
        <v>26</v>
      </c>
      <c r="E4" s="7" t="s">
        <v>73</v>
      </c>
      <c r="F4" s="7" t="s">
        <v>72</v>
      </c>
      <c r="G4" s="7" t="s">
        <v>74</v>
      </c>
      <c r="H4" s="7" t="s">
        <v>75</v>
      </c>
      <c r="I4" s="7" t="s">
        <v>76</v>
      </c>
      <c r="K4" s="4" t="s">
        <v>30</v>
      </c>
      <c r="L4" s="4" t="s">
        <v>10</v>
      </c>
      <c r="M4" s="7" t="s">
        <v>26</v>
      </c>
      <c r="N4" s="7" t="s">
        <v>33</v>
      </c>
      <c r="O4" s="7" t="s">
        <v>32</v>
      </c>
      <c r="P4" s="7" t="s">
        <v>31</v>
      </c>
      <c r="Q4" s="7" t="s">
        <v>34</v>
      </c>
      <c r="R4" s="7" t="s">
        <v>238</v>
      </c>
      <c r="S4" s="7" t="s">
        <v>239</v>
      </c>
      <c r="T4" s="7" t="s">
        <v>89</v>
      </c>
      <c r="U4" s="7" t="s">
        <v>237</v>
      </c>
      <c r="V4" s="7" t="s">
        <v>255</v>
      </c>
      <c r="W4" s="7" t="s">
        <v>236</v>
      </c>
    </row>
    <row r="5" spans="1:23" x14ac:dyDescent="0.3">
      <c r="A5" t="s">
        <v>63</v>
      </c>
      <c r="B5" t="s">
        <v>23</v>
      </c>
      <c r="C5" t="s">
        <v>218</v>
      </c>
      <c r="D5">
        <v>8</v>
      </c>
      <c r="E5" s="3">
        <v>0.125</v>
      </c>
      <c r="F5" s="3">
        <v>0.375</v>
      </c>
      <c r="G5" s="3">
        <v>0.5</v>
      </c>
      <c r="H5" s="3"/>
      <c r="I5" s="3"/>
      <c r="K5" s="12">
        <v>3</v>
      </c>
      <c r="L5" t="s">
        <v>23</v>
      </c>
      <c r="M5">
        <v>36</v>
      </c>
      <c r="N5" s="5">
        <v>2</v>
      </c>
      <c r="O5" s="11"/>
      <c r="P5" s="5">
        <v>1.8333333333333333</v>
      </c>
      <c r="Q5" s="5">
        <v>2.1111111111111112</v>
      </c>
      <c r="R5" s="8">
        <v>13</v>
      </c>
      <c r="S5" s="8">
        <v>0</v>
      </c>
      <c r="T5" s="8">
        <v>12</v>
      </c>
      <c r="U5" s="8">
        <v>12</v>
      </c>
      <c r="V5">
        <v>0</v>
      </c>
      <c r="W5">
        <v>16</v>
      </c>
    </row>
    <row r="6" spans="1:23" x14ac:dyDescent="0.3">
      <c r="C6" t="s">
        <v>2</v>
      </c>
      <c r="D6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2"/>
      <c r="L6" t="s">
        <v>223</v>
      </c>
      <c r="M6">
        <v>14</v>
      </c>
      <c r="N6" s="5">
        <v>1.6428571428571428</v>
      </c>
      <c r="O6" s="11"/>
      <c r="P6" s="5">
        <v>2.0714285714285716</v>
      </c>
      <c r="Q6" s="5"/>
      <c r="R6" s="8">
        <v>7</v>
      </c>
      <c r="S6" s="8">
        <v>0</v>
      </c>
      <c r="T6" s="8">
        <v>5</v>
      </c>
      <c r="U6" s="8">
        <v>0</v>
      </c>
      <c r="V6">
        <v>2</v>
      </c>
      <c r="W6">
        <v>7</v>
      </c>
    </row>
    <row r="7" spans="1:23" x14ac:dyDescent="0.3">
      <c r="C7" t="s">
        <v>101</v>
      </c>
      <c r="D7">
        <v>3</v>
      </c>
      <c r="E7" s="3">
        <v>1</v>
      </c>
      <c r="F7" s="3">
        <v>0.33333333333333331</v>
      </c>
      <c r="G7" s="3">
        <v>0</v>
      </c>
      <c r="H7" s="3"/>
      <c r="I7" s="3"/>
      <c r="K7" s="12"/>
      <c r="L7" t="s">
        <v>78</v>
      </c>
      <c r="M7">
        <v>8</v>
      </c>
      <c r="N7" s="5">
        <v>1.875</v>
      </c>
      <c r="O7" s="11">
        <v>2.125</v>
      </c>
      <c r="P7" s="5">
        <v>1.75</v>
      </c>
      <c r="Q7" s="5"/>
      <c r="R7" s="8">
        <v>4</v>
      </c>
      <c r="S7" s="8">
        <v>2</v>
      </c>
      <c r="T7" s="8">
        <v>3</v>
      </c>
      <c r="U7" s="8">
        <v>0</v>
      </c>
      <c r="V7">
        <v>0</v>
      </c>
      <c r="W7">
        <v>3</v>
      </c>
    </row>
    <row r="8" spans="1:23" x14ac:dyDescent="0.3">
      <c r="C8" t="s">
        <v>68</v>
      </c>
      <c r="D8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2"/>
      <c r="L8" t="s">
        <v>154</v>
      </c>
      <c r="M8">
        <v>1</v>
      </c>
      <c r="N8" s="5">
        <v>2</v>
      </c>
      <c r="O8" s="11"/>
      <c r="P8" s="5">
        <v>3</v>
      </c>
      <c r="Q8" s="5"/>
      <c r="R8" s="8">
        <v>0</v>
      </c>
      <c r="S8" s="8">
        <v>0</v>
      </c>
      <c r="T8" s="8">
        <v>0</v>
      </c>
      <c r="U8" s="8">
        <v>0</v>
      </c>
      <c r="V8">
        <v>0</v>
      </c>
      <c r="W8">
        <v>1</v>
      </c>
    </row>
    <row r="9" spans="1:23" x14ac:dyDescent="0.3">
      <c r="C9" t="s">
        <v>69</v>
      </c>
      <c r="D9">
        <v>2</v>
      </c>
      <c r="E9" s="3">
        <v>0.5</v>
      </c>
      <c r="F9" s="3">
        <v>0</v>
      </c>
      <c r="G9" s="3">
        <v>0.5</v>
      </c>
      <c r="H9" s="3"/>
      <c r="I9" s="3"/>
      <c r="K9" s="12"/>
      <c r="L9" t="s">
        <v>147</v>
      </c>
      <c r="M9">
        <v>1</v>
      </c>
      <c r="N9" s="5">
        <v>2</v>
      </c>
      <c r="O9" s="11"/>
      <c r="P9" s="5"/>
      <c r="Q9" s="5">
        <v>1</v>
      </c>
      <c r="R9" s="8">
        <v>0</v>
      </c>
      <c r="S9" s="8">
        <v>0</v>
      </c>
      <c r="T9" s="8">
        <v>0</v>
      </c>
      <c r="U9" s="8">
        <v>1</v>
      </c>
      <c r="V9">
        <v>0</v>
      </c>
      <c r="W9">
        <v>1</v>
      </c>
    </row>
    <row r="10" spans="1:23" x14ac:dyDescent="0.3">
      <c r="C10" t="s">
        <v>81</v>
      </c>
      <c r="D10">
        <v>2</v>
      </c>
      <c r="E10" s="3">
        <v>0</v>
      </c>
      <c r="F10" s="3">
        <v>1</v>
      </c>
      <c r="G10" s="3">
        <v>0</v>
      </c>
      <c r="H10" s="3"/>
      <c r="I10" s="3"/>
      <c r="K10" s="12"/>
      <c r="L10" t="s">
        <v>139</v>
      </c>
      <c r="M10">
        <v>1</v>
      </c>
      <c r="N10" s="5">
        <v>3</v>
      </c>
      <c r="O10" s="11"/>
      <c r="P10" s="5">
        <v>1</v>
      </c>
      <c r="Q10" s="5"/>
      <c r="R10" s="8">
        <v>0</v>
      </c>
      <c r="S10" s="8">
        <v>0</v>
      </c>
      <c r="T10" s="8">
        <v>1</v>
      </c>
      <c r="U10" s="8">
        <v>0</v>
      </c>
      <c r="V10">
        <v>0</v>
      </c>
      <c r="W10">
        <v>1</v>
      </c>
    </row>
    <row r="11" spans="1:23" x14ac:dyDescent="0.3">
      <c r="C11" t="s">
        <v>3</v>
      </c>
      <c r="D11">
        <v>2</v>
      </c>
      <c r="E11" s="3">
        <v>1</v>
      </c>
      <c r="F11" s="3">
        <v>0</v>
      </c>
      <c r="G11" s="3">
        <v>0</v>
      </c>
      <c r="H11" s="3"/>
      <c r="I11" s="3"/>
      <c r="K11" s="12" t="s">
        <v>35</v>
      </c>
      <c r="L11" s="12"/>
      <c r="M11">
        <v>61</v>
      </c>
      <c r="N11" s="5">
        <v>1.9180327868852458</v>
      </c>
      <c r="O11" s="11">
        <v>2.125</v>
      </c>
      <c r="P11" s="5">
        <v>1.8833333333333333</v>
      </c>
      <c r="Q11" s="5">
        <v>2.0810810810810811</v>
      </c>
      <c r="R11" s="8">
        <v>24</v>
      </c>
      <c r="S11" s="8">
        <v>2</v>
      </c>
      <c r="T11" s="8">
        <v>21</v>
      </c>
      <c r="U11" s="8">
        <v>13</v>
      </c>
      <c r="V11">
        <v>2</v>
      </c>
      <c r="W11">
        <v>29</v>
      </c>
    </row>
    <row r="12" spans="1:23" x14ac:dyDescent="0.3">
      <c r="C12" t="s">
        <v>178</v>
      </c>
      <c r="D12">
        <v>1</v>
      </c>
      <c r="E12" s="3">
        <v>0</v>
      </c>
      <c r="F12" s="3">
        <v>0</v>
      </c>
      <c r="G12" s="3">
        <v>1</v>
      </c>
      <c r="H12" s="3"/>
      <c r="I12" s="3"/>
      <c r="K12" s="12">
        <v>4</v>
      </c>
      <c r="L12" t="s">
        <v>24</v>
      </c>
      <c r="M12">
        <v>12</v>
      </c>
      <c r="N12" s="5">
        <v>2.25</v>
      </c>
      <c r="O12" s="11">
        <v>2.25</v>
      </c>
      <c r="P12" s="5">
        <v>2.8333333333333335</v>
      </c>
      <c r="Q12" s="5">
        <v>2.4166666666666665</v>
      </c>
      <c r="R12" s="8">
        <v>3</v>
      </c>
      <c r="S12" s="8">
        <v>3</v>
      </c>
      <c r="T12" s="8">
        <v>3</v>
      </c>
      <c r="U12" s="8">
        <v>3</v>
      </c>
      <c r="V12">
        <v>0</v>
      </c>
      <c r="W12">
        <v>4</v>
      </c>
    </row>
    <row r="13" spans="1:23" x14ac:dyDescent="0.3">
      <c r="C13" t="s">
        <v>216</v>
      </c>
      <c r="D13">
        <v>1</v>
      </c>
      <c r="E13" s="3">
        <v>0</v>
      </c>
      <c r="F13" s="3">
        <v>1</v>
      </c>
      <c r="G13" s="3">
        <v>0</v>
      </c>
      <c r="H13" s="3"/>
      <c r="I13" s="3"/>
      <c r="K13" s="12"/>
      <c r="L13" t="s">
        <v>48</v>
      </c>
      <c r="M13">
        <v>5</v>
      </c>
      <c r="N13" s="5">
        <v>2</v>
      </c>
      <c r="O13" s="11"/>
      <c r="P13" s="5">
        <v>2.2000000000000002</v>
      </c>
      <c r="Q13" s="5">
        <v>2.2000000000000002</v>
      </c>
      <c r="R13" s="8">
        <v>2</v>
      </c>
      <c r="S13" s="8">
        <v>0</v>
      </c>
      <c r="T13" s="8">
        <v>1</v>
      </c>
      <c r="U13" s="8">
        <v>2</v>
      </c>
      <c r="V13">
        <v>0</v>
      </c>
      <c r="W13">
        <v>1</v>
      </c>
    </row>
    <row r="14" spans="1:23" x14ac:dyDescent="0.3">
      <c r="C14" t="s">
        <v>152</v>
      </c>
      <c r="D14">
        <v>1</v>
      </c>
      <c r="E14" s="3">
        <v>1</v>
      </c>
      <c r="F14" s="3">
        <v>0</v>
      </c>
      <c r="G14" s="3">
        <v>0</v>
      </c>
      <c r="H14" s="3"/>
      <c r="I14" s="3"/>
      <c r="K14" s="12"/>
      <c r="L14" t="s">
        <v>247</v>
      </c>
      <c r="M14">
        <v>5</v>
      </c>
      <c r="N14" s="5">
        <v>2.6</v>
      </c>
      <c r="O14" s="11"/>
      <c r="P14" s="5">
        <v>2.6</v>
      </c>
      <c r="Q14" s="5"/>
      <c r="R14" s="8">
        <v>2</v>
      </c>
      <c r="S14" s="8">
        <v>0</v>
      </c>
      <c r="T14" s="8">
        <v>1</v>
      </c>
      <c r="U14" s="8">
        <v>0</v>
      </c>
      <c r="V14">
        <v>2</v>
      </c>
      <c r="W14">
        <v>2</v>
      </c>
    </row>
    <row r="15" spans="1:23" x14ac:dyDescent="0.3">
      <c r="C15" t="s">
        <v>100</v>
      </c>
      <c r="D15">
        <v>1</v>
      </c>
      <c r="E15" s="3">
        <v>0</v>
      </c>
      <c r="F15" s="3">
        <v>0</v>
      </c>
      <c r="G15" s="3">
        <v>1</v>
      </c>
      <c r="H15" s="3"/>
      <c r="I15" s="3"/>
      <c r="K15" s="12"/>
      <c r="L15" t="s">
        <v>233</v>
      </c>
      <c r="M15">
        <v>4</v>
      </c>
      <c r="N15" s="5">
        <v>2.75</v>
      </c>
      <c r="O15" s="11"/>
      <c r="P15" s="5">
        <v>2.25</v>
      </c>
      <c r="Q15" s="5"/>
      <c r="R15" s="8">
        <v>1</v>
      </c>
      <c r="S15" s="8">
        <v>0</v>
      </c>
      <c r="T15" s="8">
        <v>1</v>
      </c>
      <c r="U15" s="8">
        <v>0</v>
      </c>
      <c r="V15">
        <v>1</v>
      </c>
      <c r="W15">
        <v>2</v>
      </c>
    </row>
    <row r="16" spans="1:23" x14ac:dyDescent="0.3">
      <c r="C16" t="s">
        <v>217</v>
      </c>
      <c r="D16">
        <v>1</v>
      </c>
      <c r="E16" s="3">
        <v>1</v>
      </c>
      <c r="F16" s="3">
        <v>0</v>
      </c>
      <c r="G16" s="3">
        <v>0</v>
      </c>
      <c r="H16" s="3"/>
      <c r="I16" s="3"/>
      <c r="K16" s="12"/>
      <c r="L16" t="s">
        <v>229</v>
      </c>
      <c r="M16">
        <v>1</v>
      </c>
      <c r="N16" s="5">
        <v>2</v>
      </c>
      <c r="O16" s="11"/>
      <c r="P16" s="5">
        <v>3</v>
      </c>
      <c r="Q16" s="5">
        <v>4</v>
      </c>
      <c r="R16" s="8">
        <v>0</v>
      </c>
      <c r="S16" s="8">
        <v>0</v>
      </c>
      <c r="T16" s="8">
        <v>0</v>
      </c>
      <c r="U16" s="8">
        <v>0</v>
      </c>
      <c r="V16">
        <v>1</v>
      </c>
      <c r="W16">
        <v>1</v>
      </c>
    </row>
    <row r="17" spans="2:23" x14ac:dyDescent="0.3">
      <c r="C17" t="s">
        <v>39</v>
      </c>
      <c r="D17">
        <v>1</v>
      </c>
      <c r="E17" s="3">
        <v>0</v>
      </c>
      <c r="F17" s="3">
        <v>0</v>
      </c>
      <c r="G17" s="3">
        <v>1</v>
      </c>
      <c r="H17" s="3"/>
      <c r="I17" s="3"/>
      <c r="K17" s="12"/>
      <c r="L17" t="s">
        <v>110</v>
      </c>
      <c r="M17">
        <v>1</v>
      </c>
      <c r="N17" s="5">
        <v>3</v>
      </c>
      <c r="O17" s="11"/>
      <c r="P17" s="5">
        <v>4</v>
      </c>
      <c r="Q17" s="5">
        <v>1</v>
      </c>
      <c r="R17" s="8">
        <v>0</v>
      </c>
      <c r="S17" s="8">
        <v>0</v>
      </c>
      <c r="T17" s="8">
        <v>0</v>
      </c>
      <c r="U17" s="8">
        <v>1</v>
      </c>
      <c r="V17">
        <v>0</v>
      </c>
      <c r="W17">
        <v>1</v>
      </c>
    </row>
    <row r="18" spans="2:23" x14ac:dyDescent="0.3">
      <c r="C18" t="s">
        <v>46</v>
      </c>
      <c r="D18">
        <v>1</v>
      </c>
      <c r="E18" s="3">
        <v>0</v>
      </c>
      <c r="F18" s="3">
        <v>0</v>
      </c>
      <c r="G18" s="3">
        <v>1</v>
      </c>
      <c r="H18" s="3"/>
      <c r="I18" s="3"/>
      <c r="K18" s="12" t="s">
        <v>36</v>
      </c>
      <c r="L18" s="12"/>
      <c r="M18">
        <v>28</v>
      </c>
      <c r="N18" s="5">
        <v>2.3571428571428572</v>
      </c>
      <c r="O18" s="11">
        <v>2.25</v>
      </c>
      <c r="P18" s="5">
        <v>2.6428571428571428</v>
      </c>
      <c r="Q18" s="5">
        <v>2.3684210526315788</v>
      </c>
      <c r="R18" s="8">
        <v>8</v>
      </c>
      <c r="S18" s="8">
        <v>3</v>
      </c>
      <c r="T18" s="8">
        <v>6</v>
      </c>
      <c r="U18" s="8">
        <v>6</v>
      </c>
      <c r="V18">
        <v>4</v>
      </c>
      <c r="W18">
        <v>11</v>
      </c>
    </row>
    <row r="19" spans="2:23" x14ac:dyDescent="0.3">
      <c r="C19" t="s">
        <v>151</v>
      </c>
      <c r="D19">
        <v>1</v>
      </c>
      <c r="E19" s="3">
        <v>0</v>
      </c>
      <c r="F19" s="3">
        <v>1</v>
      </c>
      <c r="G19" s="3">
        <v>0</v>
      </c>
      <c r="H19" s="3"/>
      <c r="I19" s="3"/>
      <c r="K19" s="12">
        <v>5</v>
      </c>
      <c r="L19" t="s">
        <v>58</v>
      </c>
      <c r="M19">
        <v>4</v>
      </c>
      <c r="N19" s="5">
        <v>2.5</v>
      </c>
      <c r="O19" s="11">
        <v>2.25</v>
      </c>
      <c r="P19" s="5">
        <v>1.75</v>
      </c>
      <c r="Q19" s="5">
        <v>2.75</v>
      </c>
      <c r="R19" s="8">
        <v>0</v>
      </c>
      <c r="S19" s="8">
        <v>1</v>
      </c>
      <c r="T19" s="8">
        <v>1</v>
      </c>
      <c r="U19" s="8">
        <v>0</v>
      </c>
      <c r="V19">
        <v>2</v>
      </c>
      <c r="W19">
        <v>2</v>
      </c>
    </row>
    <row r="20" spans="2:23" x14ac:dyDescent="0.3">
      <c r="C20" t="s">
        <v>92</v>
      </c>
      <c r="D20">
        <v>1</v>
      </c>
      <c r="E20" s="3">
        <v>0</v>
      </c>
      <c r="F20" s="3">
        <v>0</v>
      </c>
      <c r="G20" s="3">
        <v>1</v>
      </c>
      <c r="H20" s="3"/>
      <c r="I20" s="3"/>
      <c r="K20" s="12"/>
      <c r="L20" t="s">
        <v>253</v>
      </c>
      <c r="M20">
        <v>4</v>
      </c>
      <c r="N20" s="5">
        <v>3</v>
      </c>
      <c r="O20" s="11"/>
      <c r="P20" s="5">
        <v>2.25</v>
      </c>
      <c r="Q20" s="5"/>
      <c r="R20" s="8">
        <v>0</v>
      </c>
      <c r="S20" s="8">
        <v>0</v>
      </c>
      <c r="T20" s="8">
        <v>2</v>
      </c>
      <c r="U20" s="8">
        <v>0</v>
      </c>
      <c r="V20">
        <v>2</v>
      </c>
      <c r="W20">
        <v>3</v>
      </c>
    </row>
    <row r="21" spans="2:23" x14ac:dyDescent="0.3">
      <c r="B21" t="s">
        <v>28</v>
      </c>
      <c r="D21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2"/>
      <c r="L21" t="s">
        <v>108</v>
      </c>
      <c r="M21">
        <v>2</v>
      </c>
      <c r="N21" s="5">
        <v>2.5</v>
      </c>
      <c r="O21" s="11">
        <v>1.5</v>
      </c>
      <c r="P21" s="5">
        <v>4</v>
      </c>
      <c r="Q21" s="5">
        <v>3</v>
      </c>
      <c r="R21" s="8">
        <v>0</v>
      </c>
      <c r="S21" s="8">
        <v>1</v>
      </c>
      <c r="T21" s="8">
        <v>0</v>
      </c>
      <c r="U21" s="8">
        <v>1</v>
      </c>
      <c r="V21">
        <v>0</v>
      </c>
      <c r="W21">
        <v>1</v>
      </c>
    </row>
    <row r="22" spans="2:23" x14ac:dyDescent="0.3">
      <c r="B22" t="s">
        <v>157</v>
      </c>
      <c r="C22" t="s">
        <v>160</v>
      </c>
      <c r="D22">
        <v>6</v>
      </c>
      <c r="E22" s="3">
        <v>0.16666666666666666</v>
      </c>
      <c r="F22" s="3"/>
      <c r="G22" s="3">
        <v>0.83333333333333337</v>
      </c>
      <c r="H22" s="3"/>
      <c r="I22" s="3"/>
      <c r="K22" s="12"/>
      <c r="L22" t="s">
        <v>49</v>
      </c>
      <c r="M22">
        <v>1</v>
      </c>
      <c r="N22" s="5">
        <v>2</v>
      </c>
      <c r="O22" s="11">
        <v>1</v>
      </c>
      <c r="P22" s="5">
        <v>3</v>
      </c>
      <c r="Q22" s="5">
        <v>4</v>
      </c>
      <c r="R22" s="8">
        <v>0</v>
      </c>
      <c r="S22" s="8">
        <v>1</v>
      </c>
      <c r="T22" s="8">
        <v>0</v>
      </c>
      <c r="U22" s="8">
        <v>0</v>
      </c>
      <c r="V22">
        <v>0</v>
      </c>
      <c r="W22">
        <v>0</v>
      </c>
    </row>
    <row r="23" spans="2:23" x14ac:dyDescent="0.3">
      <c r="C23" t="s">
        <v>163</v>
      </c>
      <c r="D23">
        <v>5</v>
      </c>
      <c r="E23" s="3">
        <v>0</v>
      </c>
      <c r="F23" s="3"/>
      <c r="G23" s="3">
        <v>1</v>
      </c>
      <c r="H23" s="3"/>
      <c r="I23" s="3"/>
      <c r="K23" s="12"/>
      <c r="L23" t="s">
        <v>135</v>
      </c>
      <c r="M23">
        <v>1</v>
      </c>
      <c r="N23" s="5">
        <v>1</v>
      </c>
      <c r="O23" s="11"/>
      <c r="P23" s="5">
        <v>3</v>
      </c>
      <c r="Q23" s="5">
        <v>2</v>
      </c>
      <c r="R23" s="8">
        <v>1</v>
      </c>
      <c r="S23" s="8">
        <v>0</v>
      </c>
      <c r="T23" s="8">
        <v>0</v>
      </c>
      <c r="U23" s="8">
        <v>0</v>
      </c>
      <c r="V23">
        <v>0</v>
      </c>
      <c r="W23">
        <v>1</v>
      </c>
    </row>
    <row r="24" spans="2:23" x14ac:dyDescent="0.3">
      <c r="C24" t="s">
        <v>219</v>
      </c>
      <c r="D24">
        <v>4</v>
      </c>
      <c r="E24" s="3">
        <v>0</v>
      </c>
      <c r="F24" s="3"/>
      <c r="G24" s="3">
        <v>0.75</v>
      </c>
      <c r="H24" s="3"/>
      <c r="I24" s="3"/>
      <c r="K24" s="12" t="s">
        <v>50</v>
      </c>
      <c r="L24" s="12"/>
      <c r="M24">
        <v>12</v>
      </c>
      <c r="N24" s="5">
        <v>2.5</v>
      </c>
      <c r="O24" s="11">
        <v>1.8571428571428572</v>
      </c>
      <c r="P24" s="5">
        <v>2.5</v>
      </c>
      <c r="Q24" s="5">
        <v>2.875</v>
      </c>
      <c r="R24" s="8">
        <v>1</v>
      </c>
      <c r="S24" s="8">
        <v>3</v>
      </c>
      <c r="T24" s="8">
        <v>3</v>
      </c>
      <c r="U24" s="8">
        <v>1</v>
      </c>
      <c r="V24">
        <v>4</v>
      </c>
      <c r="W24">
        <v>7</v>
      </c>
    </row>
    <row r="25" spans="2:23" x14ac:dyDescent="0.3">
      <c r="C25" t="s">
        <v>156</v>
      </c>
      <c r="D25">
        <v>4</v>
      </c>
      <c r="E25" s="3">
        <v>0.5</v>
      </c>
      <c r="F25" s="3"/>
      <c r="G25" s="3">
        <v>0.5</v>
      </c>
      <c r="H25" s="3"/>
      <c r="I25" s="3"/>
      <c r="K25" t="s">
        <v>25</v>
      </c>
      <c r="M25">
        <v>101</v>
      </c>
      <c r="N25" s="5">
        <v>2.108910891089109</v>
      </c>
      <c r="O25" s="11">
        <v>2.1111111111111112</v>
      </c>
      <c r="P25" s="5">
        <v>2.17</v>
      </c>
      <c r="Q25" s="5">
        <v>2.265625</v>
      </c>
      <c r="R25" s="8">
        <v>33</v>
      </c>
      <c r="S25" s="8">
        <v>8</v>
      </c>
      <c r="T25" s="8">
        <v>30</v>
      </c>
      <c r="U25" s="8">
        <v>20</v>
      </c>
      <c r="V25">
        <v>10</v>
      </c>
      <c r="W25">
        <v>47</v>
      </c>
    </row>
    <row r="26" spans="2:23" x14ac:dyDescent="0.3">
      <c r="C26" t="s">
        <v>164</v>
      </c>
      <c r="D26">
        <v>3</v>
      </c>
      <c r="E26" s="3">
        <v>0</v>
      </c>
      <c r="F26" s="3"/>
      <c r="G26" s="3">
        <v>1</v>
      </c>
      <c r="H26" s="3"/>
      <c r="I26" s="3"/>
    </row>
    <row r="27" spans="2:23" x14ac:dyDescent="0.3">
      <c r="C27" t="s">
        <v>159</v>
      </c>
      <c r="D27">
        <v>3</v>
      </c>
      <c r="E27" s="3">
        <v>0</v>
      </c>
      <c r="F27" s="3"/>
      <c r="G27" s="3">
        <v>1</v>
      </c>
      <c r="H27" s="3"/>
      <c r="I27" s="3"/>
    </row>
    <row r="28" spans="2:23" x14ac:dyDescent="0.3">
      <c r="C28" t="s">
        <v>161</v>
      </c>
      <c r="D28">
        <v>3</v>
      </c>
      <c r="E28" s="3">
        <v>0.66666666666666663</v>
      </c>
      <c r="F28" s="3"/>
      <c r="G28" s="3">
        <v>0.33333333333333331</v>
      </c>
      <c r="H28" s="3"/>
      <c r="I28" s="3"/>
    </row>
    <row r="29" spans="2:23" x14ac:dyDescent="0.3">
      <c r="B29" t="s">
        <v>158</v>
      </c>
      <c r="D29">
        <v>28</v>
      </c>
      <c r="E29" s="3">
        <v>0.17857142857142858</v>
      </c>
      <c r="F29" s="3"/>
      <c r="G29" s="3">
        <v>0.7857142857142857</v>
      </c>
      <c r="H29" s="3"/>
      <c r="I29" s="3"/>
    </row>
    <row r="30" spans="2:23" x14ac:dyDescent="0.3">
      <c r="B30" t="s">
        <v>223</v>
      </c>
      <c r="C30" t="s">
        <v>221</v>
      </c>
      <c r="D30">
        <v>9</v>
      </c>
      <c r="E30" s="3">
        <v>0.33333333333333331</v>
      </c>
      <c r="F30" s="3"/>
      <c r="G30" s="3">
        <v>0.55555555555555558</v>
      </c>
      <c r="H30" s="3"/>
      <c r="I30" s="3">
        <v>0.1111111111111111</v>
      </c>
    </row>
    <row r="31" spans="2:23" x14ac:dyDescent="0.3">
      <c r="C31" t="s">
        <v>227</v>
      </c>
      <c r="D31">
        <v>3</v>
      </c>
      <c r="E31" s="3">
        <v>0.33333333333333331</v>
      </c>
      <c r="F31" s="3"/>
      <c r="G31" s="3">
        <v>0.66666666666666663</v>
      </c>
      <c r="H31" s="3"/>
      <c r="I31" s="3">
        <v>0</v>
      </c>
    </row>
    <row r="32" spans="2:23" x14ac:dyDescent="0.3">
      <c r="C32" t="s">
        <v>262</v>
      </c>
      <c r="D32">
        <v>2</v>
      </c>
      <c r="E32" s="3">
        <v>1</v>
      </c>
      <c r="F32" s="3"/>
      <c r="G32" s="3">
        <v>0</v>
      </c>
      <c r="H32" s="3"/>
      <c r="I32" s="3">
        <v>0</v>
      </c>
    </row>
    <row r="33" spans="2:9" x14ac:dyDescent="0.3">
      <c r="C33" t="s">
        <v>101</v>
      </c>
      <c r="D33">
        <v>1</v>
      </c>
      <c r="E33" s="3">
        <v>0</v>
      </c>
      <c r="F33" s="3"/>
      <c r="G33" s="3">
        <v>0</v>
      </c>
      <c r="H33" s="3"/>
      <c r="I33" s="3">
        <v>1</v>
      </c>
    </row>
    <row r="34" spans="2:9" x14ac:dyDescent="0.3">
      <c r="C34" t="s">
        <v>39</v>
      </c>
      <c r="D34">
        <v>1</v>
      </c>
      <c r="E34" s="3">
        <v>0</v>
      </c>
      <c r="F34" s="3"/>
      <c r="G34" s="3">
        <v>1</v>
      </c>
      <c r="H34" s="3"/>
      <c r="I34" s="3">
        <v>0</v>
      </c>
    </row>
    <row r="35" spans="2:9" x14ac:dyDescent="0.3">
      <c r="C35" t="s">
        <v>218</v>
      </c>
      <c r="D35">
        <v>1</v>
      </c>
      <c r="E35" s="3">
        <v>1</v>
      </c>
      <c r="F35" s="3"/>
      <c r="G35" s="3">
        <v>0</v>
      </c>
      <c r="H35" s="3"/>
      <c r="I35" s="3">
        <v>0</v>
      </c>
    </row>
    <row r="36" spans="2:9" x14ac:dyDescent="0.3">
      <c r="B36" t="s">
        <v>224</v>
      </c>
      <c r="D36">
        <v>17</v>
      </c>
      <c r="E36" s="3">
        <v>0.41176470588235292</v>
      </c>
      <c r="F36" s="3"/>
      <c r="G36" s="3">
        <v>0.47058823529411764</v>
      </c>
      <c r="H36" s="3"/>
      <c r="I36" s="3">
        <v>0.11764705882352941</v>
      </c>
    </row>
    <row r="37" spans="2:9" x14ac:dyDescent="0.3">
      <c r="B37" t="s">
        <v>24</v>
      </c>
      <c r="C37" t="s">
        <v>43</v>
      </c>
      <c r="D37">
        <v>8</v>
      </c>
      <c r="E37" s="3">
        <v>0.125</v>
      </c>
      <c r="F37" s="3">
        <v>0.25</v>
      </c>
      <c r="G37" s="3">
        <v>0.25</v>
      </c>
      <c r="H37" s="3">
        <v>0.375</v>
      </c>
      <c r="I37" s="3"/>
    </row>
    <row r="38" spans="2:9" x14ac:dyDescent="0.3">
      <c r="C38" t="s">
        <v>256</v>
      </c>
      <c r="D38">
        <v>1</v>
      </c>
      <c r="E38" s="3">
        <v>1</v>
      </c>
      <c r="F38" s="3">
        <v>0</v>
      </c>
      <c r="G38" s="3">
        <v>0</v>
      </c>
      <c r="H38" s="3">
        <v>0</v>
      </c>
      <c r="I38" s="3"/>
    </row>
    <row r="39" spans="2:9" x14ac:dyDescent="0.3">
      <c r="C39" t="s">
        <v>183</v>
      </c>
      <c r="D39">
        <v>1</v>
      </c>
      <c r="E39" s="3">
        <v>0</v>
      </c>
      <c r="F39" s="3">
        <v>1</v>
      </c>
      <c r="G39" s="3">
        <v>0</v>
      </c>
      <c r="H39" s="3">
        <v>0</v>
      </c>
      <c r="I39" s="3"/>
    </row>
    <row r="40" spans="2:9" x14ac:dyDescent="0.3">
      <c r="C40" t="s">
        <v>3</v>
      </c>
      <c r="D40">
        <v>1</v>
      </c>
      <c r="E40" s="3">
        <v>1</v>
      </c>
      <c r="F40" s="3">
        <v>0</v>
      </c>
      <c r="G40" s="3">
        <v>0</v>
      </c>
      <c r="H40" s="3">
        <v>0</v>
      </c>
      <c r="I40" s="3"/>
    </row>
    <row r="41" spans="2:9" x14ac:dyDescent="0.3">
      <c r="C41" t="s">
        <v>162</v>
      </c>
      <c r="D41">
        <v>1</v>
      </c>
      <c r="E41" s="3">
        <v>0</v>
      </c>
      <c r="F41" s="3">
        <v>0</v>
      </c>
      <c r="G41" s="3">
        <v>1</v>
      </c>
      <c r="H41" s="3">
        <v>0</v>
      </c>
      <c r="I41" s="3"/>
    </row>
    <row r="42" spans="2:9" x14ac:dyDescent="0.3">
      <c r="B42" t="s">
        <v>29</v>
      </c>
      <c r="D42">
        <v>12</v>
      </c>
      <c r="E42" s="3">
        <v>0.25</v>
      </c>
      <c r="F42" s="3">
        <v>0.25</v>
      </c>
      <c r="G42" s="3">
        <v>0.25</v>
      </c>
      <c r="H42" s="3">
        <v>0.25</v>
      </c>
      <c r="I42" s="3"/>
    </row>
    <row r="43" spans="2:9" x14ac:dyDescent="0.3">
      <c r="B43" t="s">
        <v>40</v>
      </c>
      <c r="C43" t="s">
        <v>45</v>
      </c>
      <c r="D43">
        <v>2</v>
      </c>
      <c r="E43" s="3">
        <v>0.5</v>
      </c>
      <c r="F43" s="3">
        <v>0</v>
      </c>
      <c r="G43" s="3"/>
      <c r="H43" s="3">
        <v>0.5</v>
      </c>
      <c r="I43" s="3"/>
    </row>
    <row r="44" spans="2:9" x14ac:dyDescent="0.3">
      <c r="C44" t="s">
        <v>88</v>
      </c>
      <c r="D44">
        <v>2</v>
      </c>
      <c r="E44" s="3">
        <v>0.5</v>
      </c>
      <c r="F44" s="3">
        <v>0.5</v>
      </c>
      <c r="G44" s="3"/>
      <c r="H44" s="3">
        <v>0</v>
      </c>
      <c r="I44" s="3"/>
    </row>
    <row r="45" spans="2:9" x14ac:dyDescent="0.3">
      <c r="C45" t="s">
        <v>46</v>
      </c>
      <c r="D45">
        <v>2</v>
      </c>
      <c r="E45" s="3">
        <v>0.5</v>
      </c>
      <c r="F45" s="3">
        <v>0</v>
      </c>
      <c r="G45" s="3"/>
      <c r="H45" s="3">
        <v>0.5</v>
      </c>
      <c r="I45" s="3"/>
    </row>
    <row r="46" spans="2:9" x14ac:dyDescent="0.3">
      <c r="C46" t="s">
        <v>42</v>
      </c>
      <c r="D46">
        <v>1</v>
      </c>
      <c r="E46" s="3">
        <v>0</v>
      </c>
      <c r="F46" s="3">
        <v>0</v>
      </c>
      <c r="G46" s="3"/>
      <c r="H46" s="3">
        <v>1</v>
      </c>
      <c r="I46" s="3"/>
    </row>
    <row r="47" spans="2:9" x14ac:dyDescent="0.3">
      <c r="C47" t="s">
        <v>151</v>
      </c>
      <c r="D47">
        <v>1</v>
      </c>
      <c r="E47" s="3">
        <v>1</v>
      </c>
      <c r="F47" s="3">
        <v>0</v>
      </c>
      <c r="G47" s="3"/>
      <c r="H47" s="3">
        <v>0</v>
      </c>
      <c r="I47" s="3"/>
    </row>
    <row r="48" spans="2:9" x14ac:dyDescent="0.3">
      <c r="C48" t="s">
        <v>91</v>
      </c>
      <c r="D48">
        <v>1</v>
      </c>
      <c r="E48" s="3">
        <v>0</v>
      </c>
      <c r="F48" s="3">
        <v>0</v>
      </c>
      <c r="G48" s="3"/>
      <c r="H48" s="3">
        <v>1</v>
      </c>
      <c r="I48" s="3"/>
    </row>
    <row r="49" spans="2:26" x14ac:dyDescent="0.3">
      <c r="B49" t="s">
        <v>41</v>
      </c>
      <c r="D49">
        <v>9</v>
      </c>
      <c r="E49" s="3">
        <v>0.44444444444444442</v>
      </c>
      <c r="F49" s="3">
        <v>0.1111111111111111</v>
      </c>
      <c r="G49" s="3"/>
      <c r="H49" s="3">
        <v>0.44444444444444442</v>
      </c>
      <c r="I49" s="3"/>
      <c r="Q49" s="4" t="s">
        <v>61</v>
      </c>
      <c r="R49" t="s">
        <v>63</v>
      </c>
    </row>
    <row r="50" spans="2:26" x14ac:dyDescent="0.3">
      <c r="B50" t="s">
        <v>78</v>
      </c>
      <c r="C50" t="s">
        <v>90</v>
      </c>
      <c r="D50">
        <v>3</v>
      </c>
      <c r="E50" s="3">
        <v>0.66666666666666663</v>
      </c>
      <c r="F50" s="3"/>
      <c r="G50" s="3">
        <v>0.33333333333333331</v>
      </c>
      <c r="H50" s="3">
        <v>0.33333333333333331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C51" t="s">
        <v>101</v>
      </c>
      <c r="D51">
        <v>2</v>
      </c>
      <c r="E51" s="3">
        <v>0.5</v>
      </c>
      <c r="F51" s="3"/>
      <c r="G51" s="3">
        <v>0.5</v>
      </c>
      <c r="H51" s="3">
        <v>0</v>
      </c>
      <c r="I51" s="3"/>
    </row>
    <row r="52" spans="2:26" x14ac:dyDescent="0.3">
      <c r="C52" t="s">
        <v>46</v>
      </c>
      <c r="D52">
        <v>1</v>
      </c>
      <c r="E52" s="3">
        <v>0</v>
      </c>
      <c r="F52" s="3"/>
      <c r="G52" s="3">
        <v>1</v>
      </c>
      <c r="H52" s="3">
        <v>0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C53" t="s">
        <v>103</v>
      </c>
      <c r="D53">
        <v>1</v>
      </c>
      <c r="E53" s="3">
        <v>0</v>
      </c>
      <c r="F53" s="3"/>
      <c r="G53" s="3">
        <v>1</v>
      </c>
      <c r="H53" s="3">
        <v>0</v>
      </c>
      <c r="I53" s="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3">
      <c r="C54" t="s">
        <v>102</v>
      </c>
      <c r="D54">
        <v>1</v>
      </c>
      <c r="E54" s="3">
        <v>0</v>
      </c>
      <c r="F54" s="3"/>
      <c r="G54" s="3">
        <v>0</v>
      </c>
      <c r="H54" s="3">
        <v>1</v>
      </c>
      <c r="I54" s="3"/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3">
      <c r="B55" t="s">
        <v>79</v>
      </c>
      <c r="D55">
        <v>8</v>
      </c>
      <c r="E55" s="3">
        <v>0.375</v>
      </c>
      <c r="F55" s="3"/>
      <c r="G55" s="3">
        <v>0.5</v>
      </c>
      <c r="H55" s="3">
        <v>0.25</v>
      </c>
      <c r="I55" s="3"/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3">
      <c r="B56" t="s">
        <v>247</v>
      </c>
      <c r="C56" t="s">
        <v>3</v>
      </c>
      <c r="D56">
        <v>3</v>
      </c>
      <c r="E56" s="3">
        <v>0.33333333333333331</v>
      </c>
      <c r="F56" s="3"/>
      <c r="G56" s="3">
        <v>0.33333333333333331</v>
      </c>
      <c r="H56" s="3"/>
      <c r="I56" s="3">
        <v>0.33333333333333331</v>
      </c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3">
      <c r="C57" t="s">
        <v>251</v>
      </c>
      <c r="D57">
        <v>2</v>
      </c>
      <c r="E57" s="3">
        <v>0</v>
      </c>
      <c r="F57" s="3"/>
      <c r="G57" s="3">
        <v>0.5</v>
      </c>
      <c r="H57" s="3"/>
      <c r="I57" s="3">
        <v>0.5</v>
      </c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3">
      <c r="B58" t="s">
        <v>248</v>
      </c>
      <c r="D58">
        <v>5</v>
      </c>
      <c r="E58" s="3">
        <v>0.2</v>
      </c>
      <c r="F58" s="3"/>
      <c r="G58" s="3">
        <v>0.4</v>
      </c>
      <c r="H58" s="3"/>
      <c r="I58" s="3">
        <v>0.4</v>
      </c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3">
      <c r="B59" t="s">
        <v>48</v>
      </c>
      <c r="C59" t="s">
        <v>138</v>
      </c>
      <c r="D59">
        <v>3</v>
      </c>
      <c r="E59" s="3">
        <v>0.33333333333333331</v>
      </c>
      <c r="F59" s="3">
        <v>0.33333333333333331</v>
      </c>
      <c r="G59" s="3">
        <v>0.33333333333333331</v>
      </c>
      <c r="H59" s="3"/>
      <c r="I59" s="3"/>
    </row>
    <row r="60" spans="2:26" x14ac:dyDescent="0.3">
      <c r="C60" t="s">
        <v>47</v>
      </c>
      <c r="D60">
        <v>2</v>
      </c>
      <c r="E60" s="3">
        <v>0</v>
      </c>
      <c r="F60" s="3">
        <v>0.5</v>
      </c>
      <c r="G60" s="3">
        <v>0.5</v>
      </c>
      <c r="H60" s="3"/>
      <c r="I60" s="3"/>
    </row>
    <row r="61" spans="2:26" x14ac:dyDescent="0.3">
      <c r="B61" t="s">
        <v>51</v>
      </c>
      <c r="D61">
        <v>5</v>
      </c>
      <c r="E61" s="3">
        <v>0.2</v>
      </c>
      <c r="F61" s="3">
        <v>0.4</v>
      </c>
      <c r="G61" s="3">
        <v>0.4</v>
      </c>
      <c r="H61" s="3"/>
      <c r="I61" s="3"/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253</v>
      </c>
      <c r="C62" t="s">
        <v>259</v>
      </c>
      <c r="D62">
        <v>1</v>
      </c>
      <c r="E62" s="3">
        <v>1</v>
      </c>
      <c r="F62" s="3"/>
      <c r="G62" s="3">
        <v>0</v>
      </c>
      <c r="H62" s="3"/>
      <c r="I62" s="3">
        <v>0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C63" t="s">
        <v>256</v>
      </c>
      <c r="D63">
        <v>1</v>
      </c>
      <c r="E63" s="3">
        <v>1</v>
      </c>
      <c r="F63" s="3"/>
      <c r="G63" s="3">
        <v>0</v>
      </c>
      <c r="H63" s="3"/>
      <c r="I63" s="3">
        <v>0</v>
      </c>
      <c r="X63" s="4" t="s">
        <v>27</v>
      </c>
    </row>
    <row r="64" spans="2:26" ht="28.8" x14ac:dyDescent="0.3">
      <c r="C64" t="s">
        <v>60</v>
      </c>
      <c r="D64">
        <v>1</v>
      </c>
      <c r="E64" s="3">
        <v>0</v>
      </c>
      <c r="F64" s="3"/>
      <c r="G64" s="3">
        <v>0</v>
      </c>
      <c r="H64" s="3"/>
      <c r="I64" s="3">
        <v>1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43.2" x14ac:dyDescent="0.3">
      <c r="C65" t="s">
        <v>189</v>
      </c>
      <c r="D65">
        <v>1</v>
      </c>
      <c r="E65" s="3">
        <v>0</v>
      </c>
      <c r="F65" s="3"/>
      <c r="G65" s="3">
        <v>0</v>
      </c>
      <c r="H65" s="3"/>
      <c r="I65" s="3">
        <v>1</v>
      </c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3">
      <c r="B66" t="s">
        <v>254</v>
      </c>
      <c r="D66">
        <v>4</v>
      </c>
      <c r="E66" s="3">
        <v>0.5</v>
      </c>
      <c r="F66" s="3"/>
      <c r="G66" s="3">
        <v>0</v>
      </c>
      <c r="H66" s="3"/>
      <c r="I66" s="3">
        <v>0.5</v>
      </c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3">
      <c r="B67" t="s">
        <v>233</v>
      </c>
      <c r="C67" t="s">
        <v>231</v>
      </c>
      <c r="D67">
        <v>3</v>
      </c>
      <c r="E67" s="3">
        <v>0.33333333333333331</v>
      </c>
      <c r="F67" s="3"/>
      <c r="G67" s="3">
        <v>0</v>
      </c>
      <c r="H67" s="3"/>
      <c r="I67" s="3">
        <v>0.33333333333333331</v>
      </c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3">
      <c r="C68" t="s">
        <v>221</v>
      </c>
      <c r="D68">
        <v>1</v>
      </c>
      <c r="E68" s="3">
        <v>0</v>
      </c>
      <c r="F68" s="3"/>
      <c r="G68" s="3">
        <v>1</v>
      </c>
      <c r="H68" s="3"/>
      <c r="I68" s="3">
        <v>0</v>
      </c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3">
      <c r="B69" t="s">
        <v>234</v>
      </c>
      <c r="D69">
        <v>4</v>
      </c>
      <c r="E69" s="3">
        <v>0.25</v>
      </c>
      <c r="F69" s="3"/>
      <c r="G69" s="3">
        <v>0.25</v>
      </c>
      <c r="H69" s="3"/>
      <c r="I69" s="3">
        <v>0.25</v>
      </c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3">
      <c r="B70" t="s">
        <v>249</v>
      </c>
      <c r="C70" t="s">
        <v>240</v>
      </c>
      <c r="D70">
        <v>2</v>
      </c>
      <c r="E70" s="3">
        <v>0</v>
      </c>
      <c r="F70" s="3"/>
      <c r="G70" s="3"/>
      <c r="H70" s="3"/>
      <c r="I70" s="3">
        <v>1</v>
      </c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3">
      <c r="C71" t="s">
        <v>39</v>
      </c>
      <c r="D71">
        <v>2</v>
      </c>
      <c r="E71" s="3">
        <v>0.5</v>
      </c>
      <c r="F71" s="3"/>
      <c r="G71" s="3"/>
      <c r="H71" s="3"/>
      <c r="I71" s="3">
        <v>0.5</v>
      </c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3">
      <c r="B72" t="s">
        <v>250</v>
      </c>
      <c r="D72">
        <v>4</v>
      </c>
      <c r="E72" s="3">
        <v>0.25</v>
      </c>
      <c r="F72" s="3"/>
      <c r="G72" s="3"/>
      <c r="H72" s="3"/>
      <c r="I72" s="3">
        <v>0.75</v>
      </c>
    </row>
    <row r="73" spans="2:26" x14ac:dyDescent="0.3">
      <c r="B73" t="s">
        <v>58</v>
      </c>
      <c r="C73" t="s">
        <v>189</v>
      </c>
      <c r="D73">
        <v>2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2:26" x14ac:dyDescent="0.3">
      <c r="C74" t="s">
        <v>47</v>
      </c>
      <c r="D74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</row>
    <row r="75" spans="2:26" x14ac:dyDescent="0.3">
      <c r="C75" t="s">
        <v>60</v>
      </c>
      <c r="D75">
        <v>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</row>
    <row r="76" spans="2:26" x14ac:dyDescent="0.3">
      <c r="B76" t="s">
        <v>59</v>
      </c>
      <c r="D76">
        <v>4</v>
      </c>
      <c r="E76" s="3">
        <v>0.25</v>
      </c>
      <c r="F76" s="3">
        <v>0</v>
      </c>
      <c r="G76" s="3">
        <v>0</v>
      </c>
      <c r="H76" s="3">
        <v>0.25</v>
      </c>
      <c r="I76" s="3">
        <v>0.5</v>
      </c>
    </row>
    <row r="77" spans="2:26" x14ac:dyDescent="0.3">
      <c r="B77" t="s">
        <v>225</v>
      </c>
      <c r="C77" t="s">
        <v>160</v>
      </c>
      <c r="D77">
        <v>3</v>
      </c>
      <c r="E77" s="3">
        <v>0.66666666666666663</v>
      </c>
      <c r="F77" s="3">
        <v>0</v>
      </c>
      <c r="G77" s="3"/>
      <c r="H77" s="3"/>
      <c r="I77" s="3">
        <v>0.33333333333333331</v>
      </c>
    </row>
    <row r="78" spans="2:26" x14ac:dyDescent="0.3">
      <c r="B78" t="s">
        <v>226</v>
      </c>
      <c r="D78">
        <v>3</v>
      </c>
      <c r="E78" s="3">
        <v>0.66666666666666663</v>
      </c>
      <c r="F78" s="3">
        <v>0</v>
      </c>
      <c r="G78" s="3"/>
      <c r="H78" s="3"/>
      <c r="I78" s="3">
        <v>0.33333333333333331</v>
      </c>
    </row>
    <row r="79" spans="2:26" x14ac:dyDescent="0.3">
      <c r="B79" t="s">
        <v>66</v>
      </c>
      <c r="C79" t="s">
        <v>65</v>
      </c>
      <c r="D79">
        <v>2</v>
      </c>
      <c r="E79" s="3">
        <v>0</v>
      </c>
      <c r="F79" s="3">
        <v>0</v>
      </c>
      <c r="G79" s="3"/>
      <c r="H79" s="3">
        <v>1</v>
      </c>
      <c r="I79" s="3">
        <v>0</v>
      </c>
    </row>
    <row r="80" spans="2:26" x14ac:dyDescent="0.3">
      <c r="B80" t="s">
        <v>67</v>
      </c>
      <c r="D80">
        <v>2</v>
      </c>
      <c r="E80" s="3">
        <v>0</v>
      </c>
      <c r="F80" s="3">
        <v>0</v>
      </c>
      <c r="G80" s="3"/>
      <c r="H80" s="3">
        <v>1</v>
      </c>
      <c r="I80" s="3">
        <v>0</v>
      </c>
    </row>
    <row r="81" spans="2:9" x14ac:dyDescent="0.3">
      <c r="B81" t="s">
        <v>108</v>
      </c>
      <c r="C81" t="s">
        <v>91</v>
      </c>
      <c r="D81">
        <v>1</v>
      </c>
      <c r="E81" s="3">
        <v>0</v>
      </c>
      <c r="F81" s="3">
        <v>1</v>
      </c>
      <c r="G81" s="3">
        <v>0</v>
      </c>
      <c r="H81" s="3">
        <v>0</v>
      </c>
      <c r="I81" s="3"/>
    </row>
    <row r="82" spans="2:9" x14ac:dyDescent="0.3">
      <c r="C82" t="s">
        <v>80</v>
      </c>
      <c r="D82">
        <v>1</v>
      </c>
      <c r="E82" s="3">
        <v>0</v>
      </c>
      <c r="F82" s="3">
        <v>0</v>
      </c>
      <c r="G82" s="3">
        <v>0</v>
      </c>
      <c r="H82" s="3">
        <v>1</v>
      </c>
      <c r="I82" s="3"/>
    </row>
    <row r="83" spans="2:9" x14ac:dyDescent="0.3">
      <c r="B83" t="s">
        <v>109</v>
      </c>
      <c r="D83">
        <v>2</v>
      </c>
      <c r="E83" s="3">
        <v>0</v>
      </c>
      <c r="F83" s="3">
        <v>0.5</v>
      </c>
      <c r="G83" s="3">
        <v>0</v>
      </c>
      <c r="H83" s="3">
        <v>0.5</v>
      </c>
      <c r="I83" s="3"/>
    </row>
    <row r="84" spans="2:9" x14ac:dyDescent="0.3">
      <c r="B84" t="s">
        <v>133</v>
      </c>
      <c r="C84" t="s">
        <v>99</v>
      </c>
      <c r="D84">
        <v>2</v>
      </c>
      <c r="E84" s="3">
        <v>0</v>
      </c>
      <c r="F84" s="3"/>
      <c r="G84" s="3"/>
      <c r="H84" s="3"/>
      <c r="I84" s="3">
        <v>0.5</v>
      </c>
    </row>
    <row r="85" spans="2:9" x14ac:dyDescent="0.3">
      <c r="B85" t="s">
        <v>134</v>
      </c>
      <c r="D85">
        <v>2</v>
      </c>
      <c r="E85" s="3">
        <v>0</v>
      </c>
      <c r="F85" s="3"/>
      <c r="G85" s="3"/>
      <c r="H85" s="3"/>
      <c r="I85" s="3">
        <v>0.5</v>
      </c>
    </row>
    <row r="86" spans="2:9" x14ac:dyDescent="0.3">
      <c r="B86" t="s">
        <v>135</v>
      </c>
      <c r="C86" t="s">
        <v>88</v>
      </c>
      <c r="D86">
        <v>1</v>
      </c>
      <c r="E86" s="3">
        <v>0</v>
      </c>
      <c r="F86" s="3">
        <v>0</v>
      </c>
      <c r="G86" s="3">
        <v>1</v>
      </c>
      <c r="H86" s="3"/>
      <c r="I86" s="3">
        <v>0</v>
      </c>
    </row>
    <row r="87" spans="2:9" x14ac:dyDescent="0.3">
      <c r="B87" t="s">
        <v>136</v>
      </c>
      <c r="D87">
        <v>1</v>
      </c>
      <c r="E87" s="3">
        <v>0</v>
      </c>
      <c r="F87" s="3">
        <v>0</v>
      </c>
      <c r="G87" s="3">
        <v>1</v>
      </c>
      <c r="H87" s="3"/>
      <c r="I87" s="3">
        <v>0</v>
      </c>
    </row>
    <row r="88" spans="2:9" x14ac:dyDescent="0.3">
      <c r="B88" t="s">
        <v>49</v>
      </c>
      <c r="C88" t="s">
        <v>189</v>
      </c>
      <c r="D88">
        <v>1</v>
      </c>
      <c r="E88" s="3">
        <v>0</v>
      </c>
      <c r="F88" s="3">
        <v>0</v>
      </c>
      <c r="G88" s="3">
        <v>0</v>
      </c>
      <c r="H88" s="3">
        <v>1</v>
      </c>
      <c r="I88" s="3"/>
    </row>
    <row r="89" spans="2:9" x14ac:dyDescent="0.3">
      <c r="B89" t="s">
        <v>52</v>
      </c>
      <c r="D89">
        <v>1</v>
      </c>
      <c r="E89" s="3">
        <v>0</v>
      </c>
      <c r="F89" s="3">
        <v>0</v>
      </c>
      <c r="G89" s="3">
        <v>0</v>
      </c>
      <c r="H89" s="3">
        <v>1</v>
      </c>
      <c r="I89" s="3"/>
    </row>
    <row r="90" spans="2:9" x14ac:dyDescent="0.3">
      <c r="B90" t="s">
        <v>147</v>
      </c>
      <c r="C90" t="s">
        <v>142</v>
      </c>
      <c r="D90">
        <v>1</v>
      </c>
      <c r="E90" s="3"/>
      <c r="F90" s="3">
        <v>1</v>
      </c>
      <c r="G90" s="3">
        <v>0</v>
      </c>
      <c r="H90" s="3"/>
      <c r="I90" s="3"/>
    </row>
    <row r="91" spans="2:9" x14ac:dyDescent="0.3">
      <c r="B91" t="s">
        <v>148</v>
      </c>
      <c r="D91">
        <v>1</v>
      </c>
      <c r="E91" s="3"/>
      <c r="F91" s="3">
        <v>1</v>
      </c>
      <c r="G91" s="3">
        <v>0</v>
      </c>
      <c r="H91" s="3"/>
      <c r="I91" s="3"/>
    </row>
    <row r="92" spans="2:9" x14ac:dyDescent="0.3">
      <c r="B92" t="s">
        <v>110</v>
      </c>
      <c r="C92" t="s">
        <v>81</v>
      </c>
      <c r="D92">
        <v>1</v>
      </c>
      <c r="E92" s="3">
        <v>0</v>
      </c>
      <c r="F92" s="3">
        <v>1</v>
      </c>
      <c r="G92" s="3">
        <v>0</v>
      </c>
      <c r="H92" s="3"/>
      <c r="I92" s="3"/>
    </row>
    <row r="93" spans="2:9" x14ac:dyDescent="0.3">
      <c r="B93" t="s">
        <v>111</v>
      </c>
      <c r="D93">
        <v>1</v>
      </c>
      <c r="E93" s="3">
        <v>0</v>
      </c>
      <c r="F93" s="3">
        <v>1</v>
      </c>
      <c r="G93" s="3">
        <v>0</v>
      </c>
      <c r="H93" s="3"/>
      <c r="I93" s="3"/>
    </row>
    <row r="94" spans="2:9" x14ac:dyDescent="0.3">
      <c r="B94" t="s">
        <v>257</v>
      </c>
      <c r="C94" t="s">
        <v>256</v>
      </c>
      <c r="D94">
        <v>1</v>
      </c>
      <c r="E94" s="3">
        <v>0</v>
      </c>
      <c r="F94" s="3"/>
      <c r="G94" s="3">
        <v>1</v>
      </c>
      <c r="H94" s="3"/>
      <c r="I94" s="3">
        <v>0</v>
      </c>
    </row>
    <row r="95" spans="2:9" x14ac:dyDescent="0.3">
      <c r="B95" t="s">
        <v>258</v>
      </c>
      <c r="D95">
        <v>1</v>
      </c>
      <c r="E95" s="3">
        <v>0</v>
      </c>
      <c r="F95" s="3"/>
      <c r="G95" s="3">
        <v>1</v>
      </c>
      <c r="H95" s="3"/>
      <c r="I95" s="3">
        <v>0</v>
      </c>
    </row>
    <row r="96" spans="2:9" x14ac:dyDescent="0.3">
      <c r="B96" t="s">
        <v>112</v>
      </c>
      <c r="C96" t="s">
        <v>99</v>
      </c>
      <c r="D96">
        <v>1</v>
      </c>
      <c r="E96" s="3">
        <v>0</v>
      </c>
      <c r="F96" s="3"/>
      <c r="G96" s="3"/>
      <c r="H96" s="3">
        <v>1</v>
      </c>
      <c r="I96" s="3"/>
    </row>
    <row r="97" spans="1:24" x14ac:dyDescent="0.3">
      <c r="B97" t="s">
        <v>113</v>
      </c>
      <c r="D97">
        <v>1</v>
      </c>
      <c r="E97" s="3">
        <v>0</v>
      </c>
      <c r="F97" s="3"/>
      <c r="G97" s="3"/>
      <c r="H97" s="3">
        <v>1</v>
      </c>
      <c r="I97" s="3"/>
    </row>
    <row r="98" spans="1:24" x14ac:dyDescent="0.3">
      <c r="B98" t="s">
        <v>139</v>
      </c>
      <c r="C98" t="s">
        <v>138</v>
      </c>
      <c r="D98">
        <v>1</v>
      </c>
      <c r="E98" s="3">
        <v>1</v>
      </c>
      <c r="F98" s="3"/>
      <c r="G98" s="3">
        <v>0</v>
      </c>
      <c r="H98" s="3"/>
      <c r="I98" s="3"/>
    </row>
    <row r="99" spans="1:24" x14ac:dyDescent="0.3">
      <c r="B99" t="s">
        <v>140</v>
      </c>
      <c r="D99">
        <v>1</v>
      </c>
      <c r="E99" s="3">
        <v>1</v>
      </c>
      <c r="F99" s="3"/>
      <c r="G99" s="3">
        <v>0</v>
      </c>
      <c r="H99" s="3"/>
      <c r="I99" s="3"/>
    </row>
    <row r="100" spans="1:24" x14ac:dyDescent="0.3">
      <c r="B100" t="s">
        <v>114</v>
      </c>
      <c r="C100" t="s">
        <v>88</v>
      </c>
      <c r="D100">
        <v>1</v>
      </c>
      <c r="E100" s="3">
        <v>0</v>
      </c>
      <c r="F100" s="3">
        <v>1</v>
      </c>
      <c r="G100" s="3"/>
      <c r="H100" s="3"/>
      <c r="I100" s="3">
        <v>0</v>
      </c>
    </row>
    <row r="101" spans="1:24" x14ac:dyDescent="0.3">
      <c r="B101" t="s">
        <v>115</v>
      </c>
      <c r="D101">
        <v>1</v>
      </c>
      <c r="E101" s="3">
        <v>0</v>
      </c>
      <c r="F101" s="3">
        <v>1</v>
      </c>
      <c r="G101" s="3"/>
      <c r="H101" s="3"/>
      <c r="I101" s="3">
        <v>0</v>
      </c>
    </row>
    <row r="102" spans="1:24" x14ac:dyDescent="0.3">
      <c r="B102" t="s">
        <v>154</v>
      </c>
      <c r="C102" t="s">
        <v>153</v>
      </c>
      <c r="D102">
        <v>1</v>
      </c>
      <c r="E102" s="3">
        <v>0</v>
      </c>
      <c r="F102" s="3"/>
      <c r="G102" s="3">
        <v>0</v>
      </c>
      <c r="H102" s="3"/>
      <c r="I102" s="3"/>
    </row>
    <row r="103" spans="1:24" x14ac:dyDescent="0.3">
      <c r="B103" t="s">
        <v>155</v>
      </c>
      <c r="D103">
        <v>1</v>
      </c>
      <c r="E103" s="3">
        <v>0</v>
      </c>
      <c r="F103" s="3"/>
      <c r="G103" s="3">
        <v>0</v>
      </c>
      <c r="H103" s="3"/>
      <c r="I103" s="3"/>
    </row>
    <row r="104" spans="1:24" x14ac:dyDescent="0.3">
      <c r="B104" t="s">
        <v>229</v>
      </c>
      <c r="C104" t="s">
        <v>221</v>
      </c>
      <c r="D104">
        <v>1</v>
      </c>
      <c r="E104" s="3">
        <v>0</v>
      </c>
      <c r="F104" s="3">
        <v>0</v>
      </c>
      <c r="G104" s="3">
        <v>0</v>
      </c>
      <c r="H104" s="3"/>
      <c r="I104" s="3">
        <v>1</v>
      </c>
    </row>
    <row r="105" spans="1:24" x14ac:dyDescent="0.3">
      <c r="B105" t="s">
        <v>230</v>
      </c>
      <c r="D105">
        <v>1</v>
      </c>
      <c r="E105" s="3">
        <v>0</v>
      </c>
      <c r="F105" s="3">
        <v>0</v>
      </c>
      <c r="G105" s="3">
        <v>0</v>
      </c>
      <c r="H105" s="3"/>
      <c r="I105" s="3">
        <v>1</v>
      </c>
    </row>
    <row r="106" spans="1:24" x14ac:dyDescent="0.3">
      <c r="A106" t="s">
        <v>64</v>
      </c>
      <c r="D106">
        <v>155</v>
      </c>
      <c r="E106" s="3">
        <v>0.2857142857142857</v>
      </c>
      <c r="F106" s="3">
        <v>0.27848101265822783</v>
      </c>
      <c r="G106" s="3">
        <v>0.42857142857142855</v>
      </c>
      <c r="H106" s="3">
        <v>0.38461538461538464</v>
      </c>
      <c r="I106" s="3">
        <v>0.30612244897959184</v>
      </c>
    </row>
    <row r="107" spans="1:24" x14ac:dyDescent="0.3">
      <c r="A107" t="s">
        <v>25</v>
      </c>
      <c r="D107">
        <v>155</v>
      </c>
      <c r="E107" s="3">
        <v>0.2857142857142857</v>
      </c>
      <c r="F107" s="3">
        <v>0.27848101265822783</v>
      </c>
      <c r="G107" s="3">
        <v>0.42857142857142855</v>
      </c>
      <c r="H107" s="3">
        <v>0.38461538461538464</v>
      </c>
      <c r="I107" s="3">
        <v>0.30612244897959184</v>
      </c>
    </row>
    <row r="108" spans="1:24" x14ac:dyDescent="0.3">
      <c r="E108" s="3"/>
      <c r="F108" s="3"/>
      <c r="G108" s="3"/>
      <c r="H108" s="3"/>
      <c r="I108" s="3"/>
      <c r="O108" s="4" t="s">
        <v>10</v>
      </c>
      <c r="P108" t="s">
        <v>77</v>
      </c>
    </row>
    <row r="109" spans="1:24" x14ac:dyDescent="0.3">
      <c r="E109" s="3"/>
      <c r="F109" s="3"/>
      <c r="G109" s="3"/>
      <c r="H109" s="3"/>
      <c r="I109" s="3"/>
    </row>
    <row r="110" spans="1:24" x14ac:dyDescent="0.3">
      <c r="E110" s="4" t="s">
        <v>27</v>
      </c>
      <c r="R110" s="4" t="s">
        <v>27</v>
      </c>
    </row>
    <row r="111" spans="1:24" ht="43.2" x14ac:dyDescent="0.3">
      <c r="A111" s="4" t="s">
        <v>61</v>
      </c>
      <c r="B111" s="4" t="s">
        <v>10</v>
      </c>
      <c r="C111" s="4" t="s">
        <v>1</v>
      </c>
      <c r="D111" s="4" t="s">
        <v>137</v>
      </c>
      <c r="E111" s="7" t="s">
        <v>26</v>
      </c>
      <c r="F111" s="7" t="s">
        <v>87</v>
      </c>
      <c r="G111" s="7" t="s">
        <v>86</v>
      </c>
      <c r="H111" s="7" t="s">
        <v>85</v>
      </c>
      <c r="I111" s="7" t="s">
        <v>82</v>
      </c>
      <c r="J111" s="7" t="s">
        <v>83</v>
      </c>
      <c r="K111" s="7" t="s">
        <v>84</v>
      </c>
      <c r="O111" s="4" t="s">
        <v>61</v>
      </c>
      <c r="P111" s="4" t="s">
        <v>1</v>
      </c>
      <c r="Q111" s="4" t="s">
        <v>137</v>
      </c>
      <c r="R111" s="7" t="s">
        <v>26</v>
      </c>
      <c r="S111" s="7" t="s">
        <v>87</v>
      </c>
      <c r="T111" s="7" t="s">
        <v>86</v>
      </c>
      <c r="U111" s="7" t="s">
        <v>85</v>
      </c>
      <c r="V111" s="7" t="s">
        <v>82</v>
      </c>
      <c r="W111" s="7" t="s">
        <v>83</v>
      </c>
      <c r="X111" s="7" t="s">
        <v>84</v>
      </c>
    </row>
    <row r="112" spans="1:24" x14ac:dyDescent="0.3">
      <c r="A112" t="s">
        <v>63</v>
      </c>
      <c r="B112" t="s">
        <v>23</v>
      </c>
      <c r="C112" t="s">
        <v>218</v>
      </c>
      <c r="D112">
        <v>3.92</v>
      </c>
      <c r="E112">
        <v>8</v>
      </c>
      <c r="F112" s="3">
        <v>0.125</v>
      </c>
      <c r="G112" s="3">
        <v>0.375</v>
      </c>
      <c r="H112" s="3">
        <v>0.5</v>
      </c>
      <c r="I112" s="8">
        <v>1</v>
      </c>
      <c r="J112" s="8">
        <v>3</v>
      </c>
      <c r="K112" s="8">
        <v>4</v>
      </c>
      <c r="O112" t="s">
        <v>63</v>
      </c>
      <c r="P112" t="s">
        <v>221</v>
      </c>
      <c r="Q112">
        <v>3.03</v>
      </c>
      <c r="R112">
        <v>11</v>
      </c>
      <c r="S112" s="3">
        <v>0.27272727272727271</v>
      </c>
      <c r="T112" s="3">
        <v>0</v>
      </c>
      <c r="U112" s="3">
        <v>0.54545454545454541</v>
      </c>
      <c r="V112" s="8">
        <v>3</v>
      </c>
      <c r="W112" s="8">
        <v>0</v>
      </c>
      <c r="X112" s="8">
        <v>6</v>
      </c>
    </row>
    <row r="113" spans="2:24" x14ac:dyDescent="0.3">
      <c r="C113" t="s">
        <v>2</v>
      </c>
      <c r="D113">
        <v>3.24</v>
      </c>
      <c r="E113">
        <v>7</v>
      </c>
      <c r="F113" s="3">
        <v>0.14285714285714285</v>
      </c>
      <c r="G113" s="3">
        <v>0.5714285714285714</v>
      </c>
      <c r="H113" s="3">
        <v>0.2857142857142857</v>
      </c>
      <c r="I113" s="8">
        <v>1</v>
      </c>
      <c r="J113" s="8">
        <v>4</v>
      </c>
      <c r="K113" s="8">
        <v>2</v>
      </c>
      <c r="P113" t="s">
        <v>160</v>
      </c>
      <c r="Q113">
        <v>2.38</v>
      </c>
      <c r="R113">
        <v>9</v>
      </c>
      <c r="S113" s="3">
        <v>0.33333333333333331</v>
      </c>
      <c r="T113" s="3">
        <v>0</v>
      </c>
      <c r="U113" s="3">
        <v>0.83333333333333337</v>
      </c>
      <c r="V113" s="8">
        <v>3</v>
      </c>
      <c r="W113" s="8">
        <v>0</v>
      </c>
      <c r="X113" s="8">
        <v>5</v>
      </c>
    </row>
    <row r="114" spans="2:24" x14ac:dyDescent="0.3">
      <c r="C114" t="s">
        <v>101</v>
      </c>
      <c r="D114">
        <v>1.27</v>
      </c>
      <c r="E114">
        <v>3</v>
      </c>
      <c r="F114" s="3">
        <v>1</v>
      </c>
      <c r="G114" s="3">
        <v>0.33333333333333331</v>
      </c>
      <c r="H114" s="3">
        <v>0</v>
      </c>
      <c r="I114" s="8">
        <v>3</v>
      </c>
      <c r="J114" s="8">
        <v>1</v>
      </c>
      <c r="K114" s="8">
        <v>0</v>
      </c>
      <c r="P114" t="s">
        <v>218</v>
      </c>
      <c r="Q114">
        <v>3.92</v>
      </c>
      <c r="R114">
        <v>9</v>
      </c>
      <c r="S114" s="3">
        <v>0.22222222222222221</v>
      </c>
      <c r="T114" s="3">
        <v>0.375</v>
      </c>
      <c r="U114" s="3">
        <v>0.44444444444444442</v>
      </c>
      <c r="V114" s="8">
        <v>2</v>
      </c>
      <c r="W114" s="8">
        <v>3</v>
      </c>
      <c r="X114" s="8">
        <v>4</v>
      </c>
    </row>
    <row r="115" spans="2:24" x14ac:dyDescent="0.3">
      <c r="C115" t="s">
        <v>68</v>
      </c>
      <c r="D115">
        <v>3.79</v>
      </c>
      <c r="E115">
        <v>3</v>
      </c>
      <c r="F115" s="3">
        <v>0.66666666666666663</v>
      </c>
      <c r="G115" s="3">
        <v>0</v>
      </c>
      <c r="H115" s="3">
        <v>0.33333333333333331</v>
      </c>
      <c r="I115" s="8">
        <v>2</v>
      </c>
      <c r="J115" s="8">
        <v>0</v>
      </c>
      <c r="K115" s="8">
        <v>1</v>
      </c>
      <c r="P115" t="s">
        <v>43</v>
      </c>
      <c r="Q115">
        <v>3.4</v>
      </c>
      <c r="R115">
        <v>8</v>
      </c>
      <c r="S115" s="3">
        <v>0.125</v>
      </c>
      <c r="T115" s="3">
        <v>0.25</v>
      </c>
      <c r="U115" s="3">
        <v>0.25</v>
      </c>
      <c r="V115" s="8">
        <v>1</v>
      </c>
      <c r="W115" s="8">
        <v>2</v>
      </c>
      <c r="X115" s="8">
        <v>2</v>
      </c>
    </row>
    <row r="116" spans="2:24" x14ac:dyDescent="0.3">
      <c r="C116" t="s">
        <v>69</v>
      </c>
      <c r="D116">
        <v>2.39</v>
      </c>
      <c r="E116">
        <v>2</v>
      </c>
      <c r="F116" s="3">
        <v>0.5</v>
      </c>
      <c r="G116" s="3">
        <v>0</v>
      </c>
      <c r="H116" s="3">
        <v>0.5</v>
      </c>
      <c r="I116" s="8">
        <v>1</v>
      </c>
      <c r="J116" s="8">
        <v>0</v>
      </c>
      <c r="K116" s="8">
        <v>1</v>
      </c>
      <c r="P116" t="s">
        <v>2</v>
      </c>
      <c r="Q116">
        <v>3.24</v>
      </c>
      <c r="R116">
        <v>7</v>
      </c>
      <c r="S116" s="3">
        <v>0.14285714285714285</v>
      </c>
      <c r="T116" s="3">
        <v>0.5714285714285714</v>
      </c>
      <c r="U116" s="3">
        <v>0.2857142857142857</v>
      </c>
      <c r="V116" s="8">
        <v>1</v>
      </c>
      <c r="W116" s="8">
        <v>4</v>
      </c>
      <c r="X116" s="8">
        <v>2</v>
      </c>
    </row>
    <row r="117" spans="2:24" x14ac:dyDescent="0.3">
      <c r="C117" t="s">
        <v>81</v>
      </c>
      <c r="D117">
        <v>3.66</v>
      </c>
      <c r="E117">
        <v>2</v>
      </c>
      <c r="F117" s="3">
        <v>0</v>
      </c>
      <c r="G117" s="3">
        <v>1</v>
      </c>
      <c r="H117" s="3">
        <v>0</v>
      </c>
      <c r="I117" s="8">
        <v>0</v>
      </c>
      <c r="J117" s="8">
        <v>2</v>
      </c>
      <c r="K117" s="8">
        <v>0</v>
      </c>
      <c r="P117" t="s">
        <v>101</v>
      </c>
      <c r="Q117">
        <v>1.27</v>
      </c>
      <c r="R117">
        <v>6</v>
      </c>
      <c r="S117" s="3">
        <v>0.66666666666666663</v>
      </c>
      <c r="T117" s="3">
        <v>0.33333333333333331</v>
      </c>
      <c r="U117" s="3">
        <v>0.16666666666666666</v>
      </c>
      <c r="V117" s="8">
        <v>4</v>
      </c>
      <c r="W117" s="8">
        <v>1</v>
      </c>
      <c r="X117" s="8">
        <v>1</v>
      </c>
    </row>
    <row r="118" spans="2:24" x14ac:dyDescent="0.3">
      <c r="C118" t="s">
        <v>3</v>
      </c>
      <c r="D118">
        <v>2.4700000000000002</v>
      </c>
      <c r="E118">
        <v>2</v>
      </c>
      <c r="F118" s="3">
        <v>1</v>
      </c>
      <c r="G118" s="3">
        <v>0</v>
      </c>
      <c r="H118" s="3">
        <v>0</v>
      </c>
      <c r="I118" s="8">
        <v>2</v>
      </c>
      <c r="J118" s="8">
        <v>0</v>
      </c>
      <c r="K118" s="8">
        <v>0</v>
      </c>
      <c r="P118" t="s">
        <v>3</v>
      </c>
      <c r="Q118">
        <v>2.4700000000000002</v>
      </c>
      <c r="R118">
        <v>6</v>
      </c>
      <c r="S118" s="3">
        <v>0.66666666666666663</v>
      </c>
      <c r="T118" s="3">
        <v>0</v>
      </c>
      <c r="U118" s="3">
        <v>0.16666666666666666</v>
      </c>
      <c r="V118" s="8">
        <v>4</v>
      </c>
      <c r="W118" s="8">
        <v>0</v>
      </c>
      <c r="X118" s="8">
        <v>1</v>
      </c>
    </row>
    <row r="119" spans="2:24" x14ac:dyDescent="0.3">
      <c r="C119" t="s">
        <v>178</v>
      </c>
      <c r="D119">
        <v>1.94</v>
      </c>
      <c r="E119">
        <v>1</v>
      </c>
      <c r="F119" s="3">
        <v>0</v>
      </c>
      <c r="G119" s="3">
        <v>0</v>
      </c>
      <c r="H119" s="3">
        <v>1</v>
      </c>
      <c r="I119" s="8">
        <v>0</v>
      </c>
      <c r="J119" s="8">
        <v>0</v>
      </c>
      <c r="K119" s="8">
        <v>1</v>
      </c>
      <c r="P119" t="s">
        <v>163</v>
      </c>
      <c r="Q119">
        <v>1.84</v>
      </c>
      <c r="R119">
        <v>5</v>
      </c>
      <c r="S119" s="3">
        <v>0</v>
      </c>
      <c r="T119" s="3"/>
      <c r="U119" s="3">
        <v>1</v>
      </c>
      <c r="V119" s="8">
        <v>0</v>
      </c>
      <c r="W119" s="8">
        <v>0</v>
      </c>
      <c r="X119" s="8">
        <v>5</v>
      </c>
    </row>
    <row r="120" spans="2:24" x14ac:dyDescent="0.3">
      <c r="C120" t="s">
        <v>216</v>
      </c>
      <c r="D120">
        <v>1.94</v>
      </c>
      <c r="E120">
        <v>1</v>
      </c>
      <c r="F120" s="3">
        <v>0</v>
      </c>
      <c r="G120" s="3">
        <v>1</v>
      </c>
      <c r="H120" s="3">
        <v>0</v>
      </c>
      <c r="I120" s="8">
        <v>0</v>
      </c>
      <c r="J120" s="8">
        <v>1</v>
      </c>
      <c r="K120" s="8">
        <v>0</v>
      </c>
      <c r="P120" t="s">
        <v>189</v>
      </c>
      <c r="Q120">
        <v>2.83</v>
      </c>
      <c r="R120">
        <v>4</v>
      </c>
      <c r="S120" s="3">
        <v>0</v>
      </c>
      <c r="T120" s="3">
        <v>0</v>
      </c>
      <c r="U120" s="3">
        <v>0</v>
      </c>
      <c r="V120" s="8">
        <v>0</v>
      </c>
      <c r="W120" s="8">
        <v>0</v>
      </c>
      <c r="X120" s="8">
        <v>0</v>
      </c>
    </row>
    <row r="121" spans="2:24" x14ac:dyDescent="0.3">
      <c r="C121" t="s">
        <v>152</v>
      </c>
      <c r="D121">
        <v>2.08</v>
      </c>
      <c r="E121">
        <v>1</v>
      </c>
      <c r="F121" s="3">
        <v>1</v>
      </c>
      <c r="G121" s="3">
        <v>0</v>
      </c>
      <c r="H121" s="3">
        <v>0</v>
      </c>
      <c r="I121" s="8">
        <v>1</v>
      </c>
      <c r="J121" s="8">
        <v>0</v>
      </c>
      <c r="K121" s="8">
        <v>0</v>
      </c>
      <c r="P121" t="s">
        <v>46</v>
      </c>
      <c r="Q121">
        <v>4.4000000000000004</v>
      </c>
      <c r="R121">
        <v>4</v>
      </c>
      <c r="S121" s="3">
        <v>0.25</v>
      </c>
      <c r="T121" s="3">
        <v>0</v>
      </c>
      <c r="U121" s="3">
        <v>1</v>
      </c>
      <c r="V121" s="8">
        <v>1</v>
      </c>
      <c r="W121" s="8">
        <v>0</v>
      </c>
      <c r="X121" s="8">
        <v>2</v>
      </c>
    </row>
    <row r="122" spans="2:24" x14ac:dyDescent="0.3">
      <c r="C122" t="s">
        <v>100</v>
      </c>
      <c r="D122">
        <v>2.81</v>
      </c>
      <c r="E122">
        <v>1</v>
      </c>
      <c r="F122" s="3">
        <v>0</v>
      </c>
      <c r="G122" s="3">
        <v>0</v>
      </c>
      <c r="H122" s="3">
        <v>1</v>
      </c>
      <c r="I122" s="8">
        <v>0</v>
      </c>
      <c r="J122" s="8">
        <v>0</v>
      </c>
      <c r="K122" s="8">
        <v>1</v>
      </c>
      <c r="P122" t="s">
        <v>88</v>
      </c>
      <c r="Q122">
        <v>3.7</v>
      </c>
      <c r="R122">
        <v>4</v>
      </c>
      <c r="S122" s="3">
        <v>0.25</v>
      </c>
      <c r="T122" s="3">
        <v>0.5</v>
      </c>
      <c r="U122" s="3">
        <v>1</v>
      </c>
      <c r="V122" s="8">
        <v>1</v>
      </c>
      <c r="W122" s="8">
        <v>2</v>
      </c>
      <c r="X122" s="8">
        <v>1</v>
      </c>
    </row>
    <row r="123" spans="2:24" x14ac:dyDescent="0.3">
      <c r="C123" t="s">
        <v>217</v>
      </c>
      <c r="D123">
        <v>3.25</v>
      </c>
      <c r="E123">
        <v>1</v>
      </c>
      <c r="F123" s="3">
        <v>1</v>
      </c>
      <c r="G123" s="3">
        <v>0</v>
      </c>
      <c r="H123" s="3">
        <v>0</v>
      </c>
      <c r="I123" s="8">
        <v>1</v>
      </c>
      <c r="J123" s="8">
        <v>0</v>
      </c>
      <c r="K123" s="8">
        <v>0</v>
      </c>
      <c r="P123" t="s">
        <v>219</v>
      </c>
      <c r="Q123">
        <v>2.33</v>
      </c>
      <c r="R123">
        <v>4</v>
      </c>
      <c r="S123" s="3">
        <v>0</v>
      </c>
      <c r="T123" s="3"/>
      <c r="U123" s="3">
        <v>0.75</v>
      </c>
      <c r="V123" s="8">
        <v>0</v>
      </c>
      <c r="W123" s="8">
        <v>0</v>
      </c>
      <c r="X123" s="8">
        <v>3</v>
      </c>
    </row>
    <row r="124" spans="2:24" x14ac:dyDescent="0.3">
      <c r="C124" t="s">
        <v>39</v>
      </c>
      <c r="D124">
        <v>2.77</v>
      </c>
      <c r="E124">
        <v>1</v>
      </c>
      <c r="F124" s="3">
        <v>0</v>
      </c>
      <c r="G124" s="3">
        <v>0</v>
      </c>
      <c r="H124" s="3">
        <v>1</v>
      </c>
      <c r="I124" s="8">
        <v>0</v>
      </c>
      <c r="J124" s="8">
        <v>0</v>
      </c>
      <c r="K124" s="8">
        <v>1</v>
      </c>
      <c r="P124" t="s">
        <v>138</v>
      </c>
      <c r="Q124">
        <v>2.33</v>
      </c>
      <c r="R124">
        <v>4</v>
      </c>
      <c r="S124" s="3">
        <v>0.5</v>
      </c>
      <c r="T124" s="3">
        <v>0.33333333333333331</v>
      </c>
      <c r="U124" s="3">
        <v>0.25</v>
      </c>
      <c r="V124" s="8">
        <v>2</v>
      </c>
      <c r="W124" s="8">
        <v>1</v>
      </c>
      <c r="X124" s="8">
        <v>1</v>
      </c>
    </row>
    <row r="125" spans="2:24" x14ac:dyDescent="0.3">
      <c r="C125" t="s">
        <v>46</v>
      </c>
      <c r="D125">
        <v>4.4000000000000004</v>
      </c>
      <c r="E125">
        <v>1</v>
      </c>
      <c r="F125" s="3">
        <v>0</v>
      </c>
      <c r="G125" s="3">
        <v>0</v>
      </c>
      <c r="H125" s="3">
        <v>1</v>
      </c>
      <c r="I125" s="8">
        <v>0</v>
      </c>
      <c r="J125" s="8">
        <v>0</v>
      </c>
      <c r="K125" s="8">
        <v>1</v>
      </c>
      <c r="P125" t="s">
        <v>39</v>
      </c>
      <c r="Q125">
        <v>2.77</v>
      </c>
      <c r="R125">
        <v>4</v>
      </c>
      <c r="S125" s="3">
        <v>0.25</v>
      </c>
      <c r="T125" s="3">
        <v>0</v>
      </c>
      <c r="U125" s="3">
        <v>1</v>
      </c>
      <c r="V125" s="8">
        <v>1</v>
      </c>
      <c r="W125" s="8">
        <v>0</v>
      </c>
      <c r="X125" s="8">
        <v>2</v>
      </c>
    </row>
    <row r="126" spans="2:24" x14ac:dyDescent="0.3">
      <c r="C126" t="s">
        <v>151</v>
      </c>
      <c r="D126">
        <v>4.37</v>
      </c>
      <c r="E126">
        <v>1</v>
      </c>
      <c r="F126" s="3">
        <v>0</v>
      </c>
      <c r="G126" s="3">
        <v>1</v>
      </c>
      <c r="H126" s="3">
        <v>0</v>
      </c>
      <c r="I126" s="8">
        <v>0</v>
      </c>
      <c r="J126" s="8">
        <v>1</v>
      </c>
      <c r="K126" s="8">
        <v>0</v>
      </c>
      <c r="P126" t="s">
        <v>156</v>
      </c>
      <c r="Q126">
        <v>3.71</v>
      </c>
      <c r="R126">
        <v>4</v>
      </c>
      <c r="S126" s="3">
        <v>0.5</v>
      </c>
      <c r="T126" s="3"/>
      <c r="U126" s="3">
        <v>0.5</v>
      </c>
      <c r="V126" s="8">
        <v>2</v>
      </c>
      <c r="W126" s="8">
        <v>0</v>
      </c>
      <c r="X126" s="8">
        <v>2</v>
      </c>
    </row>
    <row r="127" spans="2:24" x14ac:dyDescent="0.3">
      <c r="C127" t="s">
        <v>92</v>
      </c>
      <c r="D127">
        <v>2.2400000000000002</v>
      </c>
      <c r="E127">
        <v>1</v>
      </c>
      <c r="F127" s="3">
        <v>0</v>
      </c>
      <c r="G127" s="3">
        <v>0</v>
      </c>
      <c r="H127" s="3">
        <v>1</v>
      </c>
      <c r="I127" s="8">
        <v>0</v>
      </c>
      <c r="J127" s="8">
        <v>0</v>
      </c>
      <c r="K127" s="8">
        <v>1</v>
      </c>
      <c r="P127" t="s">
        <v>227</v>
      </c>
      <c r="Q127">
        <v>4.2</v>
      </c>
      <c r="R127">
        <v>3</v>
      </c>
      <c r="S127" s="3">
        <v>0.33333333333333331</v>
      </c>
      <c r="T127" s="3"/>
      <c r="U127" s="3">
        <v>0.66666666666666663</v>
      </c>
      <c r="V127" s="8">
        <v>1</v>
      </c>
      <c r="W127" s="8">
        <v>0</v>
      </c>
      <c r="X127" s="8">
        <v>2</v>
      </c>
    </row>
    <row r="128" spans="2:24" x14ac:dyDescent="0.3">
      <c r="B128" t="s">
        <v>28</v>
      </c>
      <c r="E128">
        <v>36</v>
      </c>
      <c r="F128" s="3">
        <v>0.33333333333333331</v>
      </c>
      <c r="G128" s="3">
        <v>0.33333333333333331</v>
      </c>
      <c r="H128" s="3">
        <v>0.3611111111111111</v>
      </c>
      <c r="I128" s="8">
        <v>12</v>
      </c>
      <c r="J128" s="8">
        <v>12</v>
      </c>
      <c r="K128" s="8">
        <v>13</v>
      </c>
      <c r="P128" t="s">
        <v>99</v>
      </c>
      <c r="Q128">
        <v>2.88</v>
      </c>
      <c r="R128">
        <v>3</v>
      </c>
      <c r="S128" s="3">
        <v>0</v>
      </c>
      <c r="T128" s="3"/>
      <c r="U128" s="3"/>
      <c r="V128" s="8">
        <v>0</v>
      </c>
      <c r="W128" s="8">
        <v>0</v>
      </c>
      <c r="X128" s="8">
        <v>0</v>
      </c>
    </row>
    <row r="129" spans="1:24" x14ac:dyDescent="0.3">
      <c r="A129" t="s">
        <v>64</v>
      </c>
      <c r="E129">
        <v>36</v>
      </c>
      <c r="F129" s="3">
        <v>0.33333333333333331</v>
      </c>
      <c r="G129" s="3">
        <v>0.33333333333333331</v>
      </c>
      <c r="H129" s="3">
        <v>0.3611111111111111</v>
      </c>
      <c r="I129" s="8">
        <v>12</v>
      </c>
      <c r="J129" s="8">
        <v>12</v>
      </c>
      <c r="K129" s="8">
        <v>13</v>
      </c>
      <c r="P129" t="s">
        <v>164</v>
      </c>
      <c r="Q129">
        <v>1.48</v>
      </c>
      <c r="R129">
        <v>3</v>
      </c>
      <c r="S129" s="3">
        <v>0</v>
      </c>
      <c r="T129" s="3"/>
      <c r="U129" s="3">
        <v>1</v>
      </c>
      <c r="V129" s="8">
        <v>0</v>
      </c>
      <c r="W129" s="8">
        <v>0</v>
      </c>
      <c r="X129" s="8">
        <v>3</v>
      </c>
    </row>
    <row r="130" spans="1:24" x14ac:dyDescent="0.3">
      <c r="A130" t="s">
        <v>25</v>
      </c>
      <c r="E130">
        <v>36</v>
      </c>
      <c r="F130" s="3">
        <v>0.33333333333333331</v>
      </c>
      <c r="G130" s="3">
        <v>0.33333333333333331</v>
      </c>
      <c r="H130" s="3">
        <v>0.3611111111111111</v>
      </c>
      <c r="I130" s="8">
        <v>12</v>
      </c>
      <c r="J130" s="8">
        <v>12</v>
      </c>
      <c r="K130" s="8">
        <v>13</v>
      </c>
      <c r="P130" t="s">
        <v>68</v>
      </c>
      <c r="Q130">
        <v>3.79</v>
      </c>
      <c r="R130">
        <v>3</v>
      </c>
      <c r="S130" s="3">
        <v>0.66666666666666663</v>
      </c>
      <c r="T130" s="3">
        <v>0</v>
      </c>
      <c r="U130" s="3">
        <v>0.33333333333333331</v>
      </c>
      <c r="V130" s="8">
        <v>2</v>
      </c>
      <c r="W130" s="8">
        <v>0</v>
      </c>
      <c r="X130" s="8">
        <v>1</v>
      </c>
    </row>
    <row r="131" spans="1:24" x14ac:dyDescent="0.3">
      <c r="P131" t="s">
        <v>81</v>
      </c>
      <c r="Q131">
        <v>3.66</v>
      </c>
      <c r="R131">
        <v>3</v>
      </c>
      <c r="S131" s="3">
        <v>0</v>
      </c>
      <c r="T131" s="3">
        <v>1</v>
      </c>
      <c r="U131" s="3">
        <v>0</v>
      </c>
      <c r="V131" s="8">
        <v>0</v>
      </c>
      <c r="W131" s="8">
        <v>3</v>
      </c>
      <c r="X131" s="8">
        <v>0</v>
      </c>
    </row>
    <row r="132" spans="1:24" x14ac:dyDescent="0.3">
      <c r="P132" t="s">
        <v>161</v>
      </c>
      <c r="Q132">
        <v>3.04</v>
      </c>
      <c r="R132">
        <v>3</v>
      </c>
      <c r="S132" s="3">
        <v>0.66666666666666663</v>
      </c>
      <c r="T132" s="3"/>
      <c r="U132" s="3">
        <v>0.33333333333333331</v>
      </c>
      <c r="V132" s="8">
        <v>2</v>
      </c>
      <c r="W132" s="8">
        <v>0</v>
      </c>
      <c r="X132" s="8">
        <v>1</v>
      </c>
    </row>
    <row r="133" spans="1:24" x14ac:dyDescent="0.3">
      <c r="P133" t="s">
        <v>231</v>
      </c>
      <c r="Q133">
        <v>2.36</v>
      </c>
      <c r="R133">
        <v>3</v>
      </c>
      <c r="S133" s="3">
        <v>0.33333333333333331</v>
      </c>
      <c r="T133" s="3"/>
      <c r="U133" s="3">
        <v>0</v>
      </c>
      <c r="V133" s="8">
        <v>1</v>
      </c>
      <c r="W133" s="8">
        <v>0</v>
      </c>
      <c r="X133" s="8">
        <v>0</v>
      </c>
    </row>
    <row r="134" spans="1:24" x14ac:dyDescent="0.3">
      <c r="P134" t="s">
        <v>90</v>
      </c>
      <c r="Q134">
        <v>2.88</v>
      </c>
      <c r="R134">
        <v>3</v>
      </c>
      <c r="S134" s="3">
        <v>0.66666666666666663</v>
      </c>
      <c r="T134" s="3"/>
      <c r="U134" s="3">
        <v>0.33333333333333331</v>
      </c>
      <c r="V134" s="8">
        <v>2</v>
      </c>
      <c r="W134" s="8">
        <v>0</v>
      </c>
      <c r="X134" s="8">
        <v>1</v>
      </c>
    </row>
    <row r="135" spans="1:24" x14ac:dyDescent="0.3">
      <c r="P135" t="s">
        <v>256</v>
      </c>
      <c r="Q135">
        <v>4.32</v>
      </c>
      <c r="R135">
        <v>3</v>
      </c>
      <c r="S135" s="3">
        <v>0.66666666666666663</v>
      </c>
      <c r="T135" s="3">
        <v>0</v>
      </c>
      <c r="U135" s="3">
        <v>0.33333333333333331</v>
      </c>
      <c r="V135" s="8">
        <v>2</v>
      </c>
      <c r="W135" s="8">
        <v>0</v>
      </c>
      <c r="X135" s="8">
        <v>1</v>
      </c>
    </row>
    <row r="136" spans="1:24" x14ac:dyDescent="0.3">
      <c r="P136" t="s">
        <v>159</v>
      </c>
      <c r="Q136">
        <v>3</v>
      </c>
      <c r="R136">
        <v>3</v>
      </c>
      <c r="S136" s="3">
        <v>0</v>
      </c>
      <c r="T136" s="3"/>
      <c r="U136" s="3">
        <v>1</v>
      </c>
      <c r="V136" s="8">
        <v>0</v>
      </c>
      <c r="W136" s="8">
        <v>0</v>
      </c>
      <c r="X136" s="8">
        <v>3</v>
      </c>
    </row>
    <row r="137" spans="1:24" x14ac:dyDescent="0.3">
      <c r="E137" s="4" t="s">
        <v>27</v>
      </c>
      <c r="P137" t="s">
        <v>47</v>
      </c>
      <c r="Q137">
        <v>2.11</v>
      </c>
      <c r="R137">
        <v>3</v>
      </c>
      <c r="S137" s="3">
        <v>0.33333333333333331</v>
      </c>
      <c r="T137" s="3">
        <v>0.33333333333333331</v>
      </c>
      <c r="U137" s="3">
        <v>0.33333333333333331</v>
      </c>
      <c r="V137" s="8">
        <v>1</v>
      </c>
      <c r="W137" s="8">
        <v>1</v>
      </c>
      <c r="X137" s="8">
        <v>1</v>
      </c>
    </row>
    <row r="138" spans="1:24" ht="43.2" x14ac:dyDescent="0.3">
      <c r="A138" s="4" t="s">
        <v>61</v>
      </c>
      <c r="B138" s="4" t="s">
        <v>10</v>
      </c>
      <c r="C138" s="4" t="s">
        <v>1</v>
      </c>
      <c r="D138" s="4" t="s">
        <v>137</v>
      </c>
      <c r="E138" s="7" t="s">
        <v>26</v>
      </c>
      <c r="F138" s="7" t="s">
        <v>93</v>
      </c>
      <c r="G138" s="7" t="s">
        <v>94</v>
      </c>
      <c r="H138" s="7" t="s">
        <v>95</v>
      </c>
      <c r="I138" s="7" t="s">
        <v>96</v>
      </c>
      <c r="J138" s="7" t="s">
        <v>97</v>
      </c>
      <c r="K138" s="7" t="s">
        <v>98</v>
      </c>
      <c r="P138" t="s">
        <v>65</v>
      </c>
      <c r="Q138">
        <v>3.01</v>
      </c>
      <c r="R138">
        <v>2</v>
      </c>
      <c r="S138" s="3">
        <v>0</v>
      </c>
      <c r="T138" s="3">
        <v>0</v>
      </c>
      <c r="U138" s="3"/>
      <c r="V138" s="8">
        <v>0</v>
      </c>
      <c r="W138" s="8">
        <v>0</v>
      </c>
      <c r="X138" s="8">
        <v>0</v>
      </c>
    </row>
    <row r="139" spans="1:24" x14ac:dyDescent="0.3">
      <c r="A139" t="s">
        <v>63</v>
      </c>
      <c r="B139" t="s">
        <v>23</v>
      </c>
      <c r="C139" t="s">
        <v>218</v>
      </c>
      <c r="D139">
        <v>3.92</v>
      </c>
      <c r="E139">
        <v>8</v>
      </c>
      <c r="F139" s="3">
        <v>0.25</v>
      </c>
      <c r="G139" s="3">
        <v>0.375</v>
      </c>
      <c r="H139" s="3">
        <v>0.375</v>
      </c>
      <c r="I139">
        <v>2</v>
      </c>
      <c r="J139" s="8">
        <v>3</v>
      </c>
      <c r="K139">
        <v>3</v>
      </c>
      <c r="P139" t="s">
        <v>151</v>
      </c>
      <c r="Q139">
        <v>4.37</v>
      </c>
      <c r="R139">
        <v>2</v>
      </c>
      <c r="S139" s="3">
        <v>0.5</v>
      </c>
      <c r="T139" s="3">
        <v>0.5</v>
      </c>
      <c r="U139" s="3">
        <v>0</v>
      </c>
      <c r="V139" s="8">
        <v>1</v>
      </c>
      <c r="W139" s="8">
        <v>1</v>
      </c>
      <c r="X139" s="8">
        <v>0</v>
      </c>
    </row>
    <row r="140" spans="1:24" x14ac:dyDescent="0.3">
      <c r="C140" t="s">
        <v>2</v>
      </c>
      <c r="D140">
        <v>3.24</v>
      </c>
      <c r="E140">
        <v>7</v>
      </c>
      <c r="F140" s="3">
        <v>0.2857142857142857</v>
      </c>
      <c r="G140" s="3">
        <v>0.42857142857142855</v>
      </c>
      <c r="H140" s="3">
        <v>0.2857142857142857</v>
      </c>
      <c r="I140">
        <v>2</v>
      </c>
      <c r="J140" s="8">
        <v>3</v>
      </c>
      <c r="K140">
        <v>2</v>
      </c>
      <c r="P140" t="s">
        <v>240</v>
      </c>
      <c r="Q140">
        <v>2.7</v>
      </c>
      <c r="R140">
        <v>2</v>
      </c>
      <c r="S140" s="3">
        <v>0</v>
      </c>
      <c r="T140" s="3"/>
      <c r="U140" s="3"/>
      <c r="V140" s="8">
        <v>0</v>
      </c>
      <c r="W140" s="8">
        <v>0</v>
      </c>
      <c r="X140" s="8">
        <v>0</v>
      </c>
    </row>
    <row r="141" spans="1:24" x14ac:dyDescent="0.3">
      <c r="C141" t="s">
        <v>101</v>
      </c>
      <c r="D141">
        <v>1.27</v>
      </c>
      <c r="E141">
        <v>3</v>
      </c>
      <c r="F141" s="3">
        <v>0</v>
      </c>
      <c r="G141" s="3">
        <v>0.33333333333333331</v>
      </c>
      <c r="H141" s="3">
        <v>0.66666666666666663</v>
      </c>
      <c r="I141">
        <v>0</v>
      </c>
      <c r="J141" s="8">
        <v>1</v>
      </c>
      <c r="K141">
        <v>2</v>
      </c>
      <c r="P141" t="s">
        <v>60</v>
      </c>
      <c r="Q141">
        <v>3.27</v>
      </c>
      <c r="R141">
        <v>2</v>
      </c>
      <c r="S141" s="3">
        <v>0</v>
      </c>
      <c r="T141" s="3">
        <v>0</v>
      </c>
      <c r="U141" s="3">
        <v>0</v>
      </c>
      <c r="V141" s="8">
        <v>0</v>
      </c>
      <c r="W141" s="8">
        <v>0</v>
      </c>
      <c r="X141" s="8">
        <v>0</v>
      </c>
    </row>
    <row r="142" spans="1:24" x14ac:dyDescent="0.3">
      <c r="C142" t="s">
        <v>68</v>
      </c>
      <c r="D142">
        <v>3.79</v>
      </c>
      <c r="E142">
        <v>3</v>
      </c>
      <c r="F142" s="3">
        <v>0.33333333333333331</v>
      </c>
      <c r="G142" s="3">
        <v>0.66666666666666663</v>
      </c>
      <c r="H142" s="3">
        <v>0.33333333333333331</v>
      </c>
      <c r="I142">
        <v>1</v>
      </c>
      <c r="J142" s="8">
        <v>2</v>
      </c>
      <c r="K142">
        <v>1</v>
      </c>
      <c r="P142" t="s">
        <v>45</v>
      </c>
      <c r="Q142">
        <v>2.15</v>
      </c>
      <c r="R142">
        <v>2</v>
      </c>
      <c r="S142" s="3">
        <v>0.5</v>
      </c>
      <c r="T142" s="3">
        <v>0</v>
      </c>
      <c r="U142" s="3"/>
      <c r="V142" s="8">
        <v>1</v>
      </c>
      <c r="W142" s="8">
        <v>0</v>
      </c>
      <c r="X142" s="8">
        <v>0</v>
      </c>
    </row>
    <row r="143" spans="1:24" x14ac:dyDescent="0.3">
      <c r="C143" t="s">
        <v>69</v>
      </c>
      <c r="D143">
        <v>2.39</v>
      </c>
      <c r="E143">
        <v>2</v>
      </c>
      <c r="F143" s="3">
        <v>0</v>
      </c>
      <c r="G143" s="3">
        <v>1</v>
      </c>
      <c r="H143" s="3">
        <v>0</v>
      </c>
      <c r="I143">
        <v>0</v>
      </c>
      <c r="J143" s="8">
        <v>2</v>
      </c>
      <c r="K143">
        <v>0</v>
      </c>
      <c r="P143" t="s">
        <v>69</v>
      </c>
      <c r="Q143">
        <v>2.39</v>
      </c>
      <c r="R143">
        <v>2</v>
      </c>
      <c r="S143" s="3">
        <v>0.5</v>
      </c>
      <c r="T143" s="3">
        <v>0</v>
      </c>
      <c r="U143" s="3">
        <v>0.5</v>
      </c>
      <c r="V143" s="8">
        <v>1</v>
      </c>
      <c r="W143" s="8">
        <v>0</v>
      </c>
      <c r="X143" s="8">
        <v>1</v>
      </c>
    </row>
    <row r="144" spans="1:24" x14ac:dyDescent="0.3">
      <c r="C144" t="s">
        <v>81</v>
      </c>
      <c r="D144">
        <v>3.66</v>
      </c>
      <c r="E144">
        <v>2</v>
      </c>
      <c r="F144" s="3">
        <v>0</v>
      </c>
      <c r="G144" s="3">
        <v>0</v>
      </c>
      <c r="H144" s="3">
        <v>1</v>
      </c>
      <c r="I144">
        <v>0</v>
      </c>
      <c r="J144" s="8">
        <v>0</v>
      </c>
      <c r="K144">
        <v>2</v>
      </c>
      <c r="P144" t="s">
        <v>262</v>
      </c>
      <c r="Q144">
        <v>2.17</v>
      </c>
      <c r="R144">
        <v>2</v>
      </c>
      <c r="S144" s="3">
        <v>1</v>
      </c>
      <c r="T144" s="3"/>
      <c r="U144" s="3">
        <v>0</v>
      </c>
      <c r="V144" s="8">
        <v>2</v>
      </c>
      <c r="W144" s="8">
        <v>0</v>
      </c>
      <c r="X144" s="8">
        <v>0</v>
      </c>
    </row>
    <row r="145" spans="1:24" x14ac:dyDescent="0.3">
      <c r="C145" t="s">
        <v>3</v>
      </c>
      <c r="D145">
        <v>2.4700000000000002</v>
      </c>
      <c r="E145">
        <v>2</v>
      </c>
      <c r="F145" s="3">
        <v>0</v>
      </c>
      <c r="G145" s="3">
        <v>1</v>
      </c>
      <c r="H145" s="3">
        <v>0</v>
      </c>
      <c r="I145">
        <v>0</v>
      </c>
      <c r="J145" s="8">
        <v>2</v>
      </c>
      <c r="K145">
        <v>0</v>
      </c>
      <c r="P145" t="s">
        <v>91</v>
      </c>
      <c r="Q145">
        <v>3.5</v>
      </c>
      <c r="R145">
        <v>2</v>
      </c>
      <c r="S145" s="3">
        <v>0</v>
      </c>
      <c r="T145" s="3">
        <v>0.5</v>
      </c>
      <c r="U145" s="3">
        <v>0</v>
      </c>
      <c r="V145" s="8">
        <v>0</v>
      </c>
      <c r="W145" s="8">
        <v>1</v>
      </c>
      <c r="X145" s="8">
        <v>0</v>
      </c>
    </row>
    <row r="146" spans="1:24" x14ac:dyDescent="0.3">
      <c r="C146" t="s">
        <v>178</v>
      </c>
      <c r="D146">
        <v>1.94</v>
      </c>
      <c r="E146">
        <v>1</v>
      </c>
      <c r="F146" s="3">
        <v>0</v>
      </c>
      <c r="G146" s="3">
        <v>1</v>
      </c>
      <c r="H146" s="3">
        <v>0</v>
      </c>
      <c r="I146">
        <v>0</v>
      </c>
      <c r="J146" s="8">
        <v>1</v>
      </c>
      <c r="K146">
        <v>0</v>
      </c>
      <c r="P146" t="s">
        <v>251</v>
      </c>
      <c r="Q146">
        <v>2.75</v>
      </c>
      <c r="R146">
        <v>2</v>
      </c>
      <c r="S146" s="3">
        <v>0</v>
      </c>
      <c r="T146" s="3"/>
      <c r="U146" s="3">
        <v>0.5</v>
      </c>
      <c r="V146" s="8">
        <v>0</v>
      </c>
      <c r="W146" s="8">
        <v>0</v>
      </c>
      <c r="X146" s="8">
        <v>1</v>
      </c>
    </row>
    <row r="147" spans="1:24" x14ac:dyDescent="0.3">
      <c r="C147" t="s">
        <v>216</v>
      </c>
      <c r="D147">
        <v>1.94</v>
      </c>
      <c r="E147">
        <v>1</v>
      </c>
      <c r="F147" s="3">
        <v>0</v>
      </c>
      <c r="G147" s="3">
        <v>0</v>
      </c>
      <c r="H147" s="3">
        <v>1</v>
      </c>
      <c r="I147">
        <v>0</v>
      </c>
      <c r="J147" s="8">
        <v>0</v>
      </c>
      <c r="K147">
        <v>1</v>
      </c>
      <c r="P147" t="s">
        <v>103</v>
      </c>
      <c r="Q147">
        <v>2.88</v>
      </c>
      <c r="R147">
        <v>1</v>
      </c>
      <c r="S147" s="3">
        <v>0</v>
      </c>
      <c r="T147" s="3"/>
      <c r="U147" s="3">
        <v>1</v>
      </c>
      <c r="V147" s="8">
        <v>0</v>
      </c>
      <c r="W147" s="8">
        <v>0</v>
      </c>
      <c r="X147" s="8">
        <v>1</v>
      </c>
    </row>
    <row r="148" spans="1:24" x14ac:dyDescent="0.3">
      <c r="C148" t="s">
        <v>152</v>
      </c>
      <c r="D148">
        <v>2.08</v>
      </c>
      <c r="E148">
        <v>1</v>
      </c>
      <c r="F148" s="3">
        <v>0</v>
      </c>
      <c r="G148" s="3">
        <v>0</v>
      </c>
      <c r="H148" s="3">
        <v>1</v>
      </c>
      <c r="I148">
        <v>0</v>
      </c>
      <c r="J148" s="8">
        <v>0</v>
      </c>
      <c r="K148">
        <v>1</v>
      </c>
      <c r="P148" t="s">
        <v>162</v>
      </c>
      <c r="Q148">
        <v>4.07</v>
      </c>
      <c r="R148">
        <v>1</v>
      </c>
      <c r="S148" s="3">
        <v>0</v>
      </c>
      <c r="T148" s="3">
        <v>0</v>
      </c>
      <c r="U148" s="3">
        <v>1</v>
      </c>
      <c r="V148" s="8">
        <v>0</v>
      </c>
      <c r="W148" s="8">
        <v>0</v>
      </c>
      <c r="X148" s="8">
        <v>1</v>
      </c>
    </row>
    <row r="149" spans="1:24" x14ac:dyDescent="0.3">
      <c r="C149" t="s">
        <v>100</v>
      </c>
      <c r="D149">
        <v>2.81</v>
      </c>
      <c r="E149">
        <v>1</v>
      </c>
      <c r="F149" s="3">
        <v>1</v>
      </c>
      <c r="G149" s="3">
        <v>0</v>
      </c>
      <c r="H149" s="3">
        <v>0</v>
      </c>
      <c r="I149">
        <v>1</v>
      </c>
      <c r="J149" s="8">
        <v>0</v>
      </c>
      <c r="K149">
        <v>0</v>
      </c>
      <c r="P149" t="s">
        <v>100</v>
      </c>
      <c r="Q149">
        <v>2.81</v>
      </c>
      <c r="R149">
        <v>1</v>
      </c>
      <c r="S149" s="3">
        <v>0</v>
      </c>
      <c r="T149" s="3">
        <v>0</v>
      </c>
      <c r="U149" s="3">
        <v>1</v>
      </c>
      <c r="V149" s="8">
        <v>0</v>
      </c>
      <c r="W149" s="8">
        <v>0</v>
      </c>
      <c r="X149" s="8">
        <v>1</v>
      </c>
    </row>
    <row r="150" spans="1:24" x14ac:dyDescent="0.3">
      <c r="C150" t="s">
        <v>217</v>
      </c>
      <c r="D150">
        <v>3.25</v>
      </c>
      <c r="E150">
        <v>1</v>
      </c>
      <c r="F150" s="3">
        <v>0</v>
      </c>
      <c r="G150" s="3">
        <v>0</v>
      </c>
      <c r="H150" s="3">
        <v>1</v>
      </c>
      <c r="I150">
        <v>0</v>
      </c>
      <c r="J150" s="8">
        <v>0</v>
      </c>
      <c r="K150">
        <v>1</v>
      </c>
      <c r="P150" t="s">
        <v>92</v>
      </c>
      <c r="Q150">
        <v>2.2400000000000002</v>
      </c>
      <c r="R150">
        <v>1</v>
      </c>
      <c r="S150" s="3">
        <v>0</v>
      </c>
      <c r="T150" s="3">
        <v>0</v>
      </c>
      <c r="U150" s="3">
        <v>1</v>
      </c>
      <c r="V150" s="8">
        <v>0</v>
      </c>
      <c r="W150" s="8">
        <v>0</v>
      </c>
      <c r="X150" s="8">
        <v>1</v>
      </c>
    </row>
    <row r="151" spans="1:24" x14ac:dyDescent="0.3">
      <c r="C151" t="s">
        <v>39</v>
      </c>
      <c r="D151">
        <v>2.77</v>
      </c>
      <c r="E151">
        <v>1</v>
      </c>
      <c r="F151" s="3">
        <v>0</v>
      </c>
      <c r="G151" s="3">
        <v>1</v>
      </c>
      <c r="H151" s="3">
        <v>0</v>
      </c>
      <c r="I151">
        <v>0</v>
      </c>
      <c r="J151" s="8">
        <v>1</v>
      </c>
      <c r="K151">
        <v>0</v>
      </c>
      <c r="P151" t="s">
        <v>102</v>
      </c>
      <c r="Q151">
        <v>3.04</v>
      </c>
      <c r="R151">
        <v>1</v>
      </c>
      <c r="S151" s="3">
        <v>0</v>
      </c>
      <c r="T151" s="3"/>
      <c r="U151" s="3">
        <v>0</v>
      </c>
      <c r="V151" s="8">
        <v>0</v>
      </c>
      <c r="W151" s="8">
        <v>0</v>
      </c>
      <c r="X151" s="8">
        <v>0</v>
      </c>
    </row>
    <row r="152" spans="1:24" x14ac:dyDescent="0.3">
      <c r="C152" t="s">
        <v>46</v>
      </c>
      <c r="D152">
        <v>4.4000000000000004</v>
      </c>
      <c r="E152">
        <v>1</v>
      </c>
      <c r="F152" s="3">
        <v>0</v>
      </c>
      <c r="G152" s="3">
        <v>1</v>
      </c>
      <c r="H152" s="3">
        <v>0</v>
      </c>
      <c r="I152">
        <v>0</v>
      </c>
      <c r="J152" s="8">
        <v>1</v>
      </c>
      <c r="K152">
        <v>0</v>
      </c>
      <c r="P152" t="s">
        <v>42</v>
      </c>
      <c r="Q152">
        <v>3.21</v>
      </c>
      <c r="R152">
        <v>1</v>
      </c>
      <c r="S152" s="3">
        <v>0</v>
      </c>
      <c r="T152" s="3">
        <v>0</v>
      </c>
      <c r="U152" s="3"/>
      <c r="V152" s="8">
        <v>0</v>
      </c>
      <c r="W152" s="8">
        <v>0</v>
      </c>
      <c r="X152" s="8">
        <v>0</v>
      </c>
    </row>
    <row r="153" spans="1:24" x14ac:dyDescent="0.3">
      <c r="C153" t="s">
        <v>151</v>
      </c>
      <c r="D153">
        <v>4.37</v>
      </c>
      <c r="E153">
        <v>1</v>
      </c>
      <c r="F153" s="3">
        <v>1</v>
      </c>
      <c r="G153" s="3">
        <v>0</v>
      </c>
      <c r="H153" s="3">
        <v>0</v>
      </c>
      <c r="I153">
        <v>1</v>
      </c>
      <c r="J153" s="8">
        <v>0</v>
      </c>
      <c r="K153">
        <v>0</v>
      </c>
      <c r="P153" t="s">
        <v>80</v>
      </c>
      <c r="Q153">
        <v>3.06</v>
      </c>
      <c r="R153">
        <v>1</v>
      </c>
      <c r="S153" s="3">
        <v>0</v>
      </c>
      <c r="T153" s="3">
        <v>0</v>
      </c>
      <c r="U153" s="3">
        <v>0</v>
      </c>
      <c r="V153" s="8">
        <v>0</v>
      </c>
      <c r="W153" s="8">
        <v>0</v>
      </c>
      <c r="X153" s="8">
        <v>0</v>
      </c>
    </row>
    <row r="154" spans="1:24" x14ac:dyDescent="0.3">
      <c r="C154" t="s">
        <v>92</v>
      </c>
      <c r="D154">
        <v>2.2400000000000002</v>
      </c>
      <c r="E154">
        <v>1</v>
      </c>
      <c r="F154" s="3">
        <v>0</v>
      </c>
      <c r="G154" s="3">
        <v>1</v>
      </c>
      <c r="H154" s="3">
        <v>0</v>
      </c>
      <c r="I154">
        <v>0</v>
      </c>
      <c r="J154" s="8">
        <v>1</v>
      </c>
      <c r="K154">
        <v>0</v>
      </c>
      <c r="P154" t="s">
        <v>217</v>
      </c>
      <c r="Q154">
        <v>3.25</v>
      </c>
      <c r="R154">
        <v>1</v>
      </c>
      <c r="S154" s="3">
        <v>1</v>
      </c>
      <c r="T154" s="3">
        <v>0</v>
      </c>
      <c r="U154" s="3">
        <v>0</v>
      </c>
      <c r="V154" s="8">
        <v>1</v>
      </c>
      <c r="W154" s="8">
        <v>0</v>
      </c>
      <c r="X154" s="8">
        <v>0</v>
      </c>
    </row>
    <row r="155" spans="1:24" x14ac:dyDescent="0.3">
      <c r="B155" t="s">
        <v>28</v>
      </c>
      <c r="E155">
        <v>36</v>
      </c>
      <c r="F155" s="3">
        <v>0.19444444444444445</v>
      </c>
      <c r="G155" s="3">
        <v>0.47222222222222221</v>
      </c>
      <c r="H155" s="3">
        <v>0.3611111111111111</v>
      </c>
      <c r="I155">
        <v>7</v>
      </c>
      <c r="J155" s="13">
        <v>17</v>
      </c>
      <c r="K155">
        <v>13</v>
      </c>
      <c r="P155" t="s">
        <v>259</v>
      </c>
      <c r="Q155">
        <v>3.65</v>
      </c>
      <c r="R155">
        <v>1</v>
      </c>
      <c r="S155" s="3">
        <v>1</v>
      </c>
      <c r="T155" s="3"/>
      <c r="U155" s="3">
        <v>0</v>
      </c>
      <c r="V155" s="8">
        <v>1</v>
      </c>
      <c r="W155" s="8">
        <v>0</v>
      </c>
      <c r="X155" s="8">
        <v>0</v>
      </c>
    </row>
    <row r="156" spans="1:24" x14ac:dyDescent="0.3">
      <c r="A156" t="s">
        <v>64</v>
      </c>
      <c r="E156">
        <v>36</v>
      </c>
      <c r="F156" s="3">
        <v>0.19444444444444445</v>
      </c>
      <c r="G156" s="3">
        <v>0.47222222222222221</v>
      </c>
      <c r="H156" s="3">
        <v>0.3611111111111111</v>
      </c>
      <c r="I156">
        <v>7</v>
      </c>
      <c r="J156" s="8">
        <v>17</v>
      </c>
      <c r="K156">
        <v>13</v>
      </c>
      <c r="P156" t="s">
        <v>178</v>
      </c>
      <c r="Q156">
        <v>1.94</v>
      </c>
      <c r="R156">
        <v>1</v>
      </c>
      <c r="S156" s="3">
        <v>0</v>
      </c>
      <c r="T156" s="3">
        <v>0</v>
      </c>
      <c r="U156" s="3">
        <v>1</v>
      </c>
      <c r="V156" s="8">
        <v>0</v>
      </c>
      <c r="W156" s="8">
        <v>0</v>
      </c>
      <c r="X156" s="8">
        <v>1</v>
      </c>
    </row>
    <row r="157" spans="1:24" x14ac:dyDescent="0.3">
      <c r="A157" t="s">
        <v>25</v>
      </c>
      <c r="E157">
        <v>36</v>
      </c>
      <c r="F157" s="3">
        <v>0.19444444444444445</v>
      </c>
      <c r="G157" s="3">
        <v>0.47222222222222221</v>
      </c>
      <c r="H157" s="3">
        <v>0.3611111111111111</v>
      </c>
      <c r="I157">
        <v>7</v>
      </c>
      <c r="J157" s="8">
        <v>17</v>
      </c>
      <c r="K157">
        <v>13</v>
      </c>
      <c r="P157" t="s">
        <v>216</v>
      </c>
      <c r="Q157">
        <v>1.94</v>
      </c>
      <c r="R157">
        <v>1</v>
      </c>
      <c r="S157" s="3">
        <v>0</v>
      </c>
      <c r="T157" s="3">
        <v>1</v>
      </c>
      <c r="U157" s="3">
        <v>0</v>
      </c>
      <c r="V157" s="8">
        <v>0</v>
      </c>
      <c r="W157" s="8">
        <v>1</v>
      </c>
      <c r="X157" s="8">
        <v>0</v>
      </c>
    </row>
    <row r="158" spans="1:24" x14ac:dyDescent="0.3">
      <c r="P158" t="s">
        <v>152</v>
      </c>
      <c r="Q158">
        <v>2.08</v>
      </c>
      <c r="R158">
        <v>1</v>
      </c>
      <c r="S158" s="3">
        <v>1</v>
      </c>
      <c r="T158" s="3">
        <v>0</v>
      </c>
      <c r="U158" s="3">
        <v>0</v>
      </c>
      <c r="V158" s="8">
        <v>1</v>
      </c>
      <c r="W158" s="8">
        <v>0</v>
      </c>
      <c r="X158" s="8">
        <v>0</v>
      </c>
    </row>
    <row r="159" spans="1:24" x14ac:dyDescent="0.3">
      <c r="P159" t="s">
        <v>183</v>
      </c>
      <c r="Q159">
        <v>3.26</v>
      </c>
      <c r="R159">
        <v>1</v>
      </c>
      <c r="S159" s="3">
        <v>0</v>
      </c>
      <c r="T159" s="3">
        <v>1</v>
      </c>
      <c r="U159" s="3">
        <v>0</v>
      </c>
      <c r="V159" s="8">
        <v>0</v>
      </c>
      <c r="W159" s="8">
        <v>1</v>
      </c>
      <c r="X159" s="8">
        <v>0</v>
      </c>
    </row>
    <row r="160" spans="1:24" x14ac:dyDescent="0.3">
      <c r="P160" t="s">
        <v>153</v>
      </c>
      <c r="Q160">
        <v>1.95</v>
      </c>
      <c r="R160">
        <v>1</v>
      </c>
      <c r="S160" s="3">
        <v>0</v>
      </c>
      <c r="T160" s="3"/>
      <c r="U160" s="3">
        <v>0</v>
      </c>
      <c r="V160" s="8">
        <v>0</v>
      </c>
      <c r="W160" s="8">
        <v>0</v>
      </c>
      <c r="X160" s="8">
        <v>0</v>
      </c>
    </row>
    <row r="161" spans="15:24" x14ac:dyDescent="0.3">
      <c r="P161" t="s">
        <v>142</v>
      </c>
      <c r="Q161">
        <v>4.28</v>
      </c>
      <c r="R161">
        <v>1</v>
      </c>
      <c r="S161" s="3"/>
      <c r="T161" s="3">
        <v>1</v>
      </c>
      <c r="U161" s="3">
        <v>0</v>
      </c>
      <c r="V161" s="8">
        <v>0</v>
      </c>
      <c r="W161" s="8">
        <v>1</v>
      </c>
      <c r="X161" s="8">
        <v>0</v>
      </c>
    </row>
    <row r="162" spans="15:24" x14ac:dyDescent="0.3">
      <c r="O162" t="s">
        <v>64</v>
      </c>
      <c r="R162">
        <v>155</v>
      </c>
      <c r="S162" s="3">
        <v>0.2857142857142857</v>
      </c>
      <c r="T162" s="3">
        <v>0.27848101265822783</v>
      </c>
      <c r="U162" s="3">
        <v>0.42857142857142855</v>
      </c>
      <c r="V162" s="8">
        <v>44</v>
      </c>
      <c r="W162" s="8">
        <v>22</v>
      </c>
      <c r="X162" s="8">
        <v>57</v>
      </c>
    </row>
    <row r="163" spans="15:24" x14ac:dyDescent="0.3">
      <c r="O163" t="s">
        <v>25</v>
      </c>
      <c r="R163">
        <v>155</v>
      </c>
      <c r="S163" s="3">
        <v>0.2857142857142857</v>
      </c>
      <c r="T163" s="3">
        <v>0.27848101265822783</v>
      </c>
      <c r="U163" s="3">
        <v>0.42857142857142855</v>
      </c>
      <c r="V163" s="8">
        <v>44</v>
      </c>
      <c r="W163" s="8">
        <v>22</v>
      </c>
      <c r="X163" s="8">
        <v>57</v>
      </c>
    </row>
  </sheetData>
  <sortState xmlns:xlrd2="http://schemas.microsoft.com/office/spreadsheetml/2017/richdata2" ref="J3:P10">
    <sortCondition ref="L10"/>
  </sortState>
  <conditionalFormatting sqref="D112:D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2"/>
  <customProperties>
    <customPr name="_pios_id" r:id="rId13"/>
    <customPr name="EpmWorksheetKeyString_GUID" r:id="rId1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3"/>
  <sheetViews>
    <sheetView tabSelected="1" workbookViewId="0">
      <pane xSplit="2" ySplit="1" topLeftCell="C139" activePane="bottomRight" state="frozen"/>
      <selection activeCell="D59" sqref="D59"/>
      <selection pane="topRight" activeCell="D59" sqref="D59"/>
      <selection pane="bottomLeft" activeCell="D59" sqref="D59"/>
      <selection pane="bottomRight" activeCell="E144" sqref="E144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9" width="9.77734375" customWidth="1"/>
    <col min="10" max="11" width="7.33203125" customWidth="1"/>
    <col min="12" max="12" width="7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3">
      <c r="A2" s="1">
        <v>43547</v>
      </c>
      <c r="B2" t="s">
        <v>256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3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3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3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3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3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3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3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3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3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3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3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3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3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3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3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3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3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3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3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3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3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3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3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3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3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3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3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3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3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3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3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3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3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3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3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3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3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3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3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3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3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3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3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3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3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3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3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3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3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3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3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3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3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3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3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3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3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3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3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3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3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3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3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3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3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3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3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3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3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3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3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3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3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3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3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3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3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3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3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3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3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3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3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3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3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3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3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3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3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3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3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3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3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3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3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3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3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3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3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3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3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3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3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3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3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3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3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3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3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3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3">
      <c r="A145" s="1">
        <v>45535</v>
      </c>
      <c r="B145" t="s">
        <v>256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3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3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3">
      <c r="A148" s="1">
        <v>45605</v>
      </c>
      <c r="B148" t="s">
        <v>256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  <row r="149" spans="1:54" x14ac:dyDescent="0.3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L149" t="str">
        <f t="shared" ref="L149:L150" si="187">IF(D149&lt;&gt;"","J","")&amp;IF(E149&lt;&gt;"","H","")&amp;IF(F149&lt;&gt;"","E","")&amp;IF(G149&lt;&gt;"","L","")&amp;IF(H149&lt;&gt;"","T","")&amp;IF(I149&lt;&gt;"","S","")&amp;IF(K149&lt;&gt;"","O","")&amp;IF(J149&lt;&gt;"","M","")</f>
        <v>HETOM</v>
      </c>
      <c r="N149">
        <f t="shared" ref="N149:N150" si="188">IF(E149="","",IF(E149=1,1,0))</f>
        <v>1</v>
      </c>
      <c r="O149">
        <f t="shared" ref="O149:O150" si="189">IF(F149="","",IF(F149=1,1,0))</f>
        <v>0</v>
      </c>
      <c r="P149" t="str">
        <f t="shared" ref="P149:P150" si="190">IF(G149="","",IF(G149=1,1,0))</f>
        <v/>
      </c>
      <c r="Q149">
        <f t="shared" ref="Q149:Q150" si="191">IF(H149="","",IF(H149=1,1,0))</f>
        <v>0</v>
      </c>
      <c r="R149" t="str">
        <f t="shared" ref="R149:R150" si="192">IF(I149="","",IF(I149=1,1,0))</f>
        <v/>
      </c>
      <c r="S149">
        <f t="shared" ref="S149:S150" si="193">IF(J149="","",IF(J149=1,1,0))</f>
        <v>0</v>
      </c>
      <c r="T149">
        <f t="shared" ref="T149:T150" si="194">IF(K149="","",IF(K149=1,1,0))</f>
        <v>0</v>
      </c>
      <c r="U149" t="str">
        <f t="shared" ref="U149:U150" si="195">IF($AL149="Competitive",IF(D149="","",IF(D149=MAX($D149:$K149),1,0)),IF(D149="","",IF(D149=$AK149,1,0)))</f>
        <v/>
      </c>
      <c r="V149">
        <f t="shared" ref="V149:V150" si="196">IF($AL149="Competitive",IF(E149="","",IF(E149=MAX($D149:$K149),1,0)),IF(E149="","",IF(E149=$AK149,1,0)))</f>
        <v>0</v>
      </c>
      <c r="W149">
        <f t="shared" ref="W149:W150" si="197">IF($AL149="Competitive",IF(F149="","",IF(F149=MAX($D149:$K149),1,0)),IF(F149="","",IF(F149=$AK149,1,0)))</f>
        <v>0</v>
      </c>
      <c r="X149" t="str">
        <f t="shared" ref="X149:X150" si="198">IF($AL149="Competitive",IF(G149="","",IF(G149=MAX($D149:$K149),1,0)),IF(G149="","",IF(G149=$AK149,1,0)))</f>
        <v/>
      </c>
      <c r="Y149">
        <f t="shared" ref="Y149:Y150" si="199">IF($AL149="Competitive",IF(H149="","",IF(H149=MAX($D149:$K149),1,0)),IF(H149="","",IF(H149=$AK149,1,0)))</f>
        <v>1</v>
      </c>
      <c r="Z149" t="str">
        <f t="shared" ref="Z149:Z150" si="200">IF($AL149="Competitive",IF(I149="","",IF(I149=MAX($D149:$K149),1,0)),IF(I149="","",IF(I149=$AK149,1,0)))</f>
        <v/>
      </c>
      <c r="AA149">
        <f t="shared" ref="AA149:AA150" si="201">IF($AL149="Competitive",IF(J149="","",IF(J149=MAX($D149:$K149),1,0)),IF(J149="","",IF(J149=$AK149,1,0)))</f>
        <v>0</v>
      </c>
      <c r="AB149">
        <f t="shared" ref="AB149:AB150" si="202">IF($AL149="Competitive",IF(K149="","",IF(K149=MAX($D149:$K149),1,0)),IF(K149="","",IF(K149=$AK149,1,0)))</f>
        <v>0</v>
      </c>
      <c r="AC149">
        <f t="shared" ref="AC149:AC150" si="203">IF(D149&lt;&gt;"",1,0)</f>
        <v>0</v>
      </c>
      <c r="AD149">
        <f t="shared" ref="AD149:AD150" si="204">IF(E149&lt;&gt;"",1,0)</f>
        <v>1</v>
      </c>
      <c r="AE149">
        <f t="shared" ref="AE149:AE150" si="205">IF(F149&lt;&gt;"",1,0)</f>
        <v>1</v>
      </c>
      <c r="AF149">
        <f t="shared" ref="AF149:AF150" si="206">IF(G149&lt;&gt;"",1,0)</f>
        <v>0</v>
      </c>
      <c r="AG149">
        <f t="shared" ref="AG149:AG150" si="207">IF(H149&lt;&gt;"",1,0)</f>
        <v>1</v>
      </c>
      <c r="AH149">
        <f t="shared" ref="AH149:AH150" si="208">IF(I149&lt;&gt;"",1,0)</f>
        <v>0</v>
      </c>
      <c r="AI149">
        <f t="shared" ref="AI149:AI150" si="209">IF(J149&lt;&gt;"",1,0)</f>
        <v>1</v>
      </c>
      <c r="AJ149">
        <f t="shared" ref="AJ149:AJ150" si="210">IF(K149&lt;&gt;"",1,0)</f>
        <v>1</v>
      </c>
      <c r="AK149">
        <f t="shared" ref="AK149:AK150" si="211">COUNTA(D149:K149)</f>
        <v>5</v>
      </c>
      <c r="AL149" t="s">
        <v>63</v>
      </c>
      <c r="AM149">
        <f>VLOOKUP($B149,Categories!$A$2:$O$480,2,0)</f>
        <v>0</v>
      </c>
      <c r="AN149">
        <f>VLOOKUP($B149,Categories!$A$2:$O$480,3,0)</f>
        <v>0</v>
      </c>
      <c r="AO149">
        <f>VLOOKUP($B149,Categories!$A$2:$O$480,4,0)</f>
        <v>1</v>
      </c>
      <c r="AP149">
        <f>VLOOKUP($B149,Categories!$A$2:$O$480,5,0)</f>
        <v>1</v>
      </c>
      <c r="AQ149">
        <f>VLOOKUP($B149,Categories!$A$2:$O$480,6,0)</f>
        <v>1</v>
      </c>
      <c r="AR149">
        <f>VLOOKUP($B149,Categories!$A$2:$O$480,7,0)</f>
        <v>0</v>
      </c>
      <c r="AS149">
        <f>VLOOKUP($B149,Categories!$A$2:$O$480,8,0)</f>
        <v>0</v>
      </c>
      <c r="AT149">
        <f>VLOOKUP($B149,Categories!$A$2:$O$480,9,0)</f>
        <v>1</v>
      </c>
      <c r="AU149">
        <f>VLOOKUP($B149,Categories!$A$2:$O$480,10,0)</f>
        <v>0</v>
      </c>
      <c r="AV149">
        <f>VLOOKUP($B149,Categories!$A$2:$O$480,11,0)</f>
        <v>0</v>
      </c>
      <c r="AW149">
        <f>VLOOKUP($B149,Categories!$A$2:$O$480,12,0)</f>
        <v>0</v>
      </c>
      <c r="AX149">
        <f>VLOOKUP($B149,Categories!$A$2:$O$480,13,0)</f>
        <v>0</v>
      </c>
      <c r="AY149">
        <f>VLOOKUP($B149,Categories!$A$2:$O$480,14,0)</f>
        <v>0</v>
      </c>
      <c r="AZ149">
        <f>VLOOKUP($B149,Categories!$A$2:$O$480,15,0)</f>
        <v>0</v>
      </c>
      <c r="BA149">
        <f>VLOOKUP($B149,Categories!$A$2:$Z$480,16,0)</f>
        <v>2.83</v>
      </c>
      <c r="BB149">
        <f t="shared" ref="BB149:BB150" si="212">IF(A149&lt;&gt;A148,1,0)</f>
        <v>1</v>
      </c>
    </row>
    <row r="150" spans="1:54" x14ac:dyDescent="0.3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L150" t="str">
        <f t="shared" si="187"/>
        <v>HETOM</v>
      </c>
      <c r="N150">
        <f t="shared" si="188"/>
        <v>1</v>
      </c>
      <c r="O150">
        <f t="shared" si="189"/>
        <v>0</v>
      </c>
      <c r="P150" t="str">
        <f t="shared" si="190"/>
        <v/>
      </c>
      <c r="Q150">
        <f t="shared" si="191"/>
        <v>0</v>
      </c>
      <c r="R150" t="str">
        <f t="shared" si="192"/>
        <v/>
      </c>
      <c r="S150">
        <f t="shared" si="193"/>
        <v>0</v>
      </c>
      <c r="T150">
        <f t="shared" si="194"/>
        <v>0</v>
      </c>
      <c r="U150" t="str">
        <f t="shared" si="195"/>
        <v/>
      </c>
      <c r="V150">
        <f t="shared" si="196"/>
        <v>0</v>
      </c>
      <c r="W150">
        <f t="shared" si="197"/>
        <v>0</v>
      </c>
      <c r="X150" t="str">
        <f t="shared" si="198"/>
        <v/>
      </c>
      <c r="Y150">
        <f t="shared" si="199"/>
        <v>0</v>
      </c>
      <c r="Z150" t="str">
        <f t="shared" si="200"/>
        <v/>
      </c>
      <c r="AA150">
        <f t="shared" si="201"/>
        <v>1</v>
      </c>
      <c r="AB150">
        <f t="shared" si="202"/>
        <v>0</v>
      </c>
      <c r="AC150">
        <f t="shared" si="203"/>
        <v>0</v>
      </c>
      <c r="AD150">
        <f t="shared" si="204"/>
        <v>1</v>
      </c>
      <c r="AE150">
        <f t="shared" si="205"/>
        <v>1</v>
      </c>
      <c r="AF150">
        <f t="shared" si="206"/>
        <v>0</v>
      </c>
      <c r="AG150">
        <f t="shared" si="207"/>
        <v>1</v>
      </c>
      <c r="AH150">
        <f t="shared" si="208"/>
        <v>0</v>
      </c>
      <c r="AI150">
        <f t="shared" si="209"/>
        <v>1</v>
      </c>
      <c r="AJ150">
        <f t="shared" si="210"/>
        <v>1</v>
      </c>
      <c r="AK150">
        <f t="shared" si="211"/>
        <v>5</v>
      </c>
      <c r="AL150" t="s">
        <v>63</v>
      </c>
      <c r="AM150">
        <f>VLOOKUP($B150,Categories!$A$2:$O$480,2,0)</f>
        <v>0</v>
      </c>
      <c r="AN150">
        <f>VLOOKUP($B150,Categories!$A$2:$O$480,3,0)</f>
        <v>0</v>
      </c>
      <c r="AO150">
        <f>VLOOKUP($B150,Categories!$A$2:$O$480,4,0)</f>
        <v>0</v>
      </c>
      <c r="AP150">
        <f>VLOOKUP($B150,Categories!$A$2:$O$480,5,0)</f>
        <v>1</v>
      </c>
      <c r="AQ150">
        <f>VLOOKUP($B150,Categories!$A$2:$O$480,6,0)</f>
        <v>0</v>
      </c>
      <c r="AR150">
        <f>VLOOKUP($B150,Categories!$A$2:$O$480,7,0)</f>
        <v>0</v>
      </c>
      <c r="AS150">
        <f>VLOOKUP($B150,Categories!$A$2:$O$480,8,0)</f>
        <v>1</v>
      </c>
      <c r="AT150">
        <f>VLOOKUP($B150,Categories!$A$2:$O$480,9,0)</f>
        <v>0</v>
      </c>
      <c r="AU150">
        <f>VLOOKUP($B150,Categories!$A$2:$O$480,10,0)</f>
        <v>0</v>
      </c>
      <c r="AV150">
        <f>VLOOKUP($B150,Categories!$A$2:$O$480,11,0)</f>
        <v>0</v>
      </c>
      <c r="AW150">
        <f>VLOOKUP($B150,Categories!$A$2:$O$480,12,0)</f>
        <v>0</v>
      </c>
      <c r="AX150">
        <f>VLOOKUP($B150,Categories!$A$2:$O$480,13,0)</f>
        <v>0</v>
      </c>
      <c r="AY150">
        <f>VLOOKUP($B150,Categories!$A$2:$O$480,14,0)</f>
        <v>0</v>
      </c>
      <c r="AZ150">
        <f>VLOOKUP($B150,Categories!$A$2:$O$480,15,0)</f>
        <v>0</v>
      </c>
      <c r="BA150">
        <f>VLOOKUP($B150,Categories!$A$2:$Z$480,16,0)</f>
        <v>3.27</v>
      </c>
      <c r="BB150">
        <f t="shared" si="212"/>
        <v>0</v>
      </c>
    </row>
    <row r="151" spans="1:54" x14ac:dyDescent="0.3">
      <c r="A151" s="1">
        <v>45630</v>
      </c>
      <c r="B151" t="s">
        <v>218</v>
      </c>
      <c r="C151" t="s">
        <v>5</v>
      </c>
      <c r="E151">
        <v>3</v>
      </c>
      <c r="F151">
        <v>2</v>
      </c>
      <c r="H151">
        <v>1</v>
      </c>
      <c r="L151" t="str">
        <f t="shared" ref="L151:L157" si="213">IF(D151&lt;&gt;"","J","")&amp;IF(E151&lt;&gt;"","H","")&amp;IF(F151&lt;&gt;"","E","")&amp;IF(G151&lt;&gt;"","L","")&amp;IF(H151&lt;&gt;"","T","")&amp;IF(I151&lt;&gt;"","S","")&amp;IF(K151&lt;&gt;"","O","")&amp;IF(J151&lt;&gt;"","M","")</f>
        <v>HET</v>
      </c>
      <c r="N151">
        <f t="shared" ref="N151:N154" si="214">IF(E151="","",IF(E151=1,1,0))</f>
        <v>0</v>
      </c>
      <c r="O151">
        <f t="shared" ref="O151:O154" si="215">IF(F151="","",IF(F151=1,1,0))</f>
        <v>0</v>
      </c>
      <c r="P151" t="str">
        <f t="shared" ref="P151:P154" si="216">IF(G151="","",IF(G151=1,1,0))</f>
        <v/>
      </c>
      <c r="Q151">
        <f t="shared" ref="Q151:Q154" si="217">IF(H151="","",IF(H151=1,1,0))</f>
        <v>1</v>
      </c>
      <c r="R151" t="str">
        <f t="shared" ref="R151:R154" si="218">IF(I151="","",IF(I151=1,1,0))</f>
        <v/>
      </c>
      <c r="S151" t="str">
        <f t="shared" ref="S151:S154" si="219">IF(J151="","",IF(J151=1,1,0))</f>
        <v/>
      </c>
      <c r="T151" t="str">
        <f t="shared" ref="T151:T154" si="220">IF(K151="","",IF(K151=1,1,0))</f>
        <v/>
      </c>
      <c r="U151" t="str">
        <f t="shared" ref="U151:U154" si="221">IF($AL151="Competitive",IF(D151="","",IF(D151=MAX($D151:$K151),1,0)),IF(D151="","",IF(D151=$AK151,1,0)))</f>
        <v/>
      </c>
      <c r="V151">
        <f t="shared" ref="V151:V154" si="222">IF($AL151="Competitive",IF(E151="","",IF(E151=MAX($D151:$K151),1,0)),IF(E151="","",IF(E151=$AK151,1,0)))</f>
        <v>1</v>
      </c>
      <c r="W151">
        <f t="shared" ref="W151:W154" si="223">IF($AL151="Competitive",IF(F151="","",IF(F151=MAX($D151:$K151),1,0)),IF(F151="","",IF(F151=$AK151,1,0)))</f>
        <v>0</v>
      </c>
      <c r="X151" t="str">
        <f t="shared" ref="X151:X154" si="224">IF($AL151="Competitive",IF(G151="","",IF(G151=MAX($D151:$K151),1,0)),IF(G151="","",IF(G151=$AK151,1,0)))</f>
        <v/>
      </c>
      <c r="Y151">
        <f t="shared" ref="Y151:Y154" si="225">IF($AL151="Competitive",IF(H151="","",IF(H151=MAX($D151:$K151),1,0)),IF(H151="","",IF(H151=$AK151,1,0)))</f>
        <v>0</v>
      </c>
      <c r="Z151" t="str">
        <f t="shared" ref="Z151:Z154" si="226">IF($AL151="Competitive",IF(I151="","",IF(I151=MAX($D151:$K151),1,0)),IF(I151="","",IF(I151=$AK151,1,0)))</f>
        <v/>
      </c>
      <c r="AA151" t="str">
        <f t="shared" ref="AA151:AA154" si="227">IF($AL151="Competitive",IF(J151="","",IF(J151=MAX($D151:$K151),1,0)),IF(J151="","",IF(J151=$AK151,1,0)))</f>
        <v/>
      </c>
      <c r="AB151" t="str">
        <f t="shared" ref="AB151:AB154" si="228">IF($AL151="Competitive",IF(K151="","",IF(K151=MAX($D151:$K151),1,0)),IF(K151="","",IF(K151=$AK151,1,0)))</f>
        <v/>
      </c>
      <c r="AC151">
        <f t="shared" ref="AC151:AC154" si="229">IF(D151&lt;&gt;"",1,0)</f>
        <v>0</v>
      </c>
      <c r="AD151">
        <f t="shared" ref="AD151:AD154" si="230">IF(E151&lt;&gt;"",1,0)</f>
        <v>1</v>
      </c>
      <c r="AE151">
        <f t="shared" ref="AE151:AE154" si="231">IF(F151&lt;&gt;"",1,0)</f>
        <v>1</v>
      </c>
      <c r="AF151">
        <f t="shared" ref="AF151:AF154" si="232">IF(G151&lt;&gt;"",1,0)</f>
        <v>0</v>
      </c>
      <c r="AG151">
        <f t="shared" ref="AG151:AG154" si="233">IF(H151&lt;&gt;"",1,0)</f>
        <v>1</v>
      </c>
      <c r="AH151">
        <f t="shared" ref="AH151:AH154" si="234">IF(I151&lt;&gt;"",1,0)</f>
        <v>0</v>
      </c>
      <c r="AI151">
        <f t="shared" ref="AI151:AI154" si="235">IF(J151&lt;&gt;"",1,0)</f>
        <v>0</v>
      </c>
      <c r="AJ151">
        <f t="shared" ref="AJ151:AJ154" si="236">IF(K151&lt;&gt;"",1,0)</f>
        <v>0</v>
      </c>
      <c r="AK151">
        <f t="shared" ref="AK151:AK154" si="237">COUNTA(D151:K151)</f>
        <v>3</v>
      </c>
      <c r="AL151" t="s">
        <v>63</v>
      </c>
      <c r="AM151">
        <f>VLOOKUP($B151,Categories!$A$2:$O$480,2,0)</f>
        <v>0</v>
      </c>
      <c r="AN151">
        <f>VLOOKUP($B151,Categories!$A$2:$O$480,3,0)</f>
        <v>0</v>
      </c>
      <c r="AO151">
        <f>VLOOKUP($B151,Categories!$A$2:$O$480,4,0)</f>
        <v>0</v>
      </c>
      <c r="AP151">
        <f>VLOOKUP($B151,Categories!$A$2:$O$480,5,0)</f>
        <v>0</v>
      </c>
      <c r="AQ151">
        <f>VLOOKUP($B151,Categories!$A$2:$O$480,6,0)</f>
        <v>0</v>
      </c>
      <c r="AR151">
        <f>VLOOKUP($B151,Categories!$A$2:$O$480,7,0)</f>
        <v>0</v>
      </c>
      <c r="AS151">
        <f>VLOOKUP($B151,Categories!$A$2:$O$480,8,0)</f>
        <v>1</v>
      </c>
      <c r="AT151">
        <f>VLOOKUP($B151,Categories!$A$2:$O$480,9,0)</f>
        <v>0</v>
      </c>
      <c r="AU151">
        <f>VLOOKUP($B151,Categories!$A$2:$O$480,10,0)</f>
        <v>0</v>
      </c>
      <c r="AV151">
        <f>VLOOKUP($B151,Categories!$A$2:$O$480,11,0)</f>
        <v>0</v>
      </c>
      <c r="AW151">
        <f>VLOOKUP($B151,Categories!$A$2:$O$480,12,0)</f>
        <v>0</v>
      </c>
      <c r="AX151">
        <f>VLOOKUP($B151,Categories!$A$2:$O$480,13,0)</f>
        <v>0</v>
      </c>
      <c r="AY151">
        <f>VLOOKUP($B151,Categories!$A$2:$O$480,14,0)</f>
        <v>0</v>
      </c>
      <c r="AZ151">
        <f>VLOOKUP($B151,Categories!$A$2:$O$480,15,0)</f>
        <v>0</v>
      </c>
      <c r="BA151">
        <f>VLOOKUP($B151,Categories!$A$2:$Z$480,16,0)</f>
        <v>3.92</v>
      </c>
      <c r="BB151">
        <f t="shared" ref="BB151:BB154" si="238">IF(A151&lt;&gt;A150,1,0)</f>
        <v>1</v>
      </c>
    </row>
    <row r="152" spans="1:54" x14ac:dyDescent="0.3">
      <c r="A152" s="1">
        <v>45630</v>
      </c>
      <c r="B152" t="s">
        <v>101</v>
      </c>
      <c r="C152" t="s">
        <v>5</v>
      </c>
      <c r="E152">
        <v>1</v>
      </c>
      <c r="F152">
        <v>2</v>
      </c>
      <c r="H152">
        <v>3</v>
      </c>
      <c r="L152" t="str">
        <f t="shared" si="213"/>
        <v>HET</v>
      </c>
      <c r="N152">
        <f t="shared" si="214"/>
        <v>1</v>
      </c>
      <c r="O152">
        <f t="shared" si="215"/>
        <v>0</v>
      </c>
      <c r="P152" t="str">
        <f t="shared" si="216"/>
        <v/>
      </c>
      <c r="Q152">
        <f t="shared" si="217"/>
        <v>0</v>
      </c>
      <c r="R152" t="str">
        <f t="shared" si="218"/>
        <v/>
      </c>
      <c r="S152" t="str">
        <f t="shared" si="219"/>
        <v/>
      </c>
      <c r="T152" t="str">
        <f t="shared" si="220"/>
        <v/>
      </c>
      <c r="U152" t="str">
        <f t="shared" si="221"/>
        <v/>
      </c>
      <c r="V152">
        <f t="shared" si="222"/>
        <v>0</v>
      </c>
      <c r="W152">
        <f t="shared" si="223"/>
        <v>0</v>
      </c>
      <c r="X152" t="str">
        <f t="shared" si="224"/>
        <v/>
      </c>
      <c r="Y152">
        <f t="shared" si="225"/>
        <v>1</v>
      </c>
      <c r="Z152" t="str">
        <f t="shared" si="226"/>
        <v/>
      </c>
      <c r="AA152" t="str">
        <f t="shared" si="227"/>
        <v/>
      </c>
      <c r="AB152" t="str">
        <f t="shared" si="228"/>
        <v/>
      </c>
      <c r="AC152">
        <f t="shared" si="229"/>
        <v>0</v>
      </c>
      <c r="AD152">
        <f t="shared" si="230"/>
        <v>1</v>
      </c>
      <c r="AE152">
        <f t="shared" si="231"/>
        <v>1</v>
      </c>
      <c r="AF152">
        <f t="shared" si="232"/>
        <v>0</v>
      </c>
      <c r="AG152">
        <f t="shared" si="233"/>
        <v>1</v>
      </c>
      <c r="AH152">
        <f t="shared" si="234"/>
        <v>0</v>
      </c>
      <c r="AI152">
        <f t="shared" si="235"/>
        <v>0</v>
      </c>
      <c r="AJ152">
        <f t="shared" si="236"/>
        <v>0</v>
      </c>
      <c r="AK152">
        <f t="shared" si="237"/>
        <v>3</v>
      </c>
      <c r="AL152" t="s">
        <v>63</v>
      </c>
      <c r="AM152">
        <f>VLOOKUP($B152,Categories!$A$2:$O$480,2,0)</f>
        <v>0</v>
      </c>
      <c r="AN152">
        <f>VLOOKUP($B152,Categories!$A$2:$O$480,3,0)</f>
        <v>0</v>
      </c>
      <c r="AO152">
        <f>VLOOKUP($B152,Categories!$A$2:$O$480,4,0)</f>
        <v>0</v>
      </c>
      <c r="AP152">
        <f>VLOOKUP($B152,Categories!$A$2:$O$480,5,0)</f>
        <v>1</v>
      </c>
      <c r="AQ152">
        <f>VLOOKUP($B152,Categories!$A$2:$O$480,6,0)</f>
        <v>0</v>
      </c>
      <c r="AR152">
        <f>VLOOKUP($B152,Categories!$A$2:$O$480,7,0)</f>
        <v>0</v>
      </c>
      <c r="AS152">
        <f>VLOOKUP($B152,Categories!$A$2:$O$480,8,0)</f>
        <v>0</v>
      </c>
      <c r="AT152">
        <f>VLOOKUP($B152,Categories!$A$2:$O$480,9,0)</f>
        <v>0</v>
      </c>
      <c r="AU152">
        <f>VLOOKUP($B152,Categories!$A$2:$O$480,10,0)</f>
        <v>0</v>
      </c>
      <c r="AV152">
        <f>VLOOKUP($B152,Categories!$A$2:$O$480,11,0)</f>
        <v>0</v>
      </c>
      <c r="AW152">
        <f>VLOOKUP($B152,Categories!$A$2:$O$480,12,0)</f>
        <v>0</v>
      </c>
      <c r="AX152">
        <f>VLOOKUP($B152,Categories!$A$2:$O$480,13,0)</f>
        <v>0</v>
      </c>
      <c r="AY152">
        <f>VLOOKUP($B152,Categories!$A$2:$O$480,14,0)</f>
        <v>0</v>
      </c>
      <c r="AZ152">
        <f>VLOOKUP($B152,Categories!$A$2:$O$480,15,0)</f>
        <v>1</v>
      </c>
      <c r="BA152">
        <f>VLOOKUP($B152,Categories!$A$2:$Z$480,16,0)</f>
        <v>1.27</v>
      </c>
      <c r="BB152">
        <f t="shared" si="238"/>
        <v>0</v>
      </c>
    </row>
    <row r="153" spans="1:54" x14ac:dyDescent="0.3">
      <c r="A153" s="1">
        <v>45644</v>
      </c>
      <c r="B153" t="s">
        <v>221</v>
      </c>
      <c r="C153" t="s">
        <v>5</v>
      </c>
      <c r="E153">
        <v>3</v>
      </c>
      <c r="F153">
        <v>1</v>
      </c>
      <c r="H153">
        <v>2</v>
      </c>
      <c r="L153" t="str">
        <f t="shared" si="213"/>
        <v>HET</v>
      </c>
      <c r="N153">
        <f t="shared" si="214"/>
        <v>0</v>
      </c>
      <c r="O153">
        <f t="shared" si="215"/>
        <v>1</v>
      </c>
      <c r="P153" t="str">
        <f t="shared" si="216"/>
        <v/>
      </c>
      <c r="Q153">
        <f t="shared" si="217"/>
        <v>0</v>
      </c>
      <c r="R153" t="str">
        <f t="shared" si="218"/>
        <v/>
      </c>
      <c r="S153" t="str">
        <f t="shared" si="219"/>
        <v/>
      </c>
      <c r="T153" t="str">
        <f t="shared" si="220"/>
        <v/>
      </c>
      <c r="U153" t="str">
        <f t="shared" si="221"/>
        <v/>
      </c>
      <c r="V153">
        <f t="shared" si="222"/>
        <v>1</v>
      </c>
      <c r="W153">
        <f t="shared" si="223"/>
        <v>0</v>
      </c>
      <c r="X153" t="str">
        <f t="shared" si="224"/>
        <v/>
      </c>
      <c r="Y153">
        <f t="shared" si="225"/>
        <v>0</v>
      </c>
      <c r="Z153" t="str">
        <f t="shared" si="226"/>
        <v/>
      </c>
      <c r="AA153" t="str">
        <f t="shared" si="227"/>
        <v/>
      </c>
      <c r="AB153" t="str">
        <f t="shared" si="228"/>
        <v/>
      </c>
      <c r="AC153">
        <f t="shared" si="229"/>
        <v>0</v>
      </c>
      <c r="AD153">
        <f t="shared" si="230"/>
        <v>1</v>
      </c>
      <c r="AE153">
        <f t="shared" si="231"/>
        <v>1</v>
      </c>
      <c r="AF153">
        <f t="shared" si="232"/>
        <v>0</v>
      </c>
      <c r="AG153">
        <f t="shared" si="233"/>
        <v>1</v>
      </c>
      <c r="AH153">
        <f t="shared" si="234"/>
        <v>0</v>
      </c>
      <c r="AI153">
        <f t="shared" si="235"/>
        <v>0</v>
      </c>
      <c r="AJ153">
        <f t="shared" si="236"/>
        <v>0</v>
      </c>
      <c r="AK153">
        <f t="shared" si="237"/>
        <v>3</v>
      </c>
      <c r="AL153" t="s">
        <v>63</v>
      </c>
      <c r="AM153">
        <f>VLOOKUP($B153,Categories!$A$2:$O$480,2,0)</f>
        <v>0</v>
      </c>
      <c r="AN153">
        <f>VLOOKUP($B153,Categories!$A$2:$O$480,3,0)</f>
        <v>1</v>
      </c>
      <c r="AO153">
        <f>VLOOKUP($B153,Categories!$A$2:$O$480,4,0)</f>
        <v>0</v>
      </c>
      <c r="AP153">
        <f>VLOOKUP($B153,Categories!$A$2:$O$480,5,0)</f>
        <v>0</v>
      </c>
      <c r="AQ153">
        <f>VLOOKUP($B153,Categories!$A$2:$O$480,6,0)</f>
        <v>1</v>
      </c>
      <c r="AR153">
        <f>VLOOKUP($B153,Categories!$A$2:$O$480,7,0)</f>
        <v>0</v>
      </c>
      <c r="AS153">
        <f>VLOOKUP($B153,Categories!$A$2:$O$480,8,0)</f>
        <v>1</v>
      </c>
      <c r="AT153">
        <f>VLOOKUP($B153,Categories!$A$2:$O$480,9,0)</f>
        <v>0</v>
      </c>
      <c r="AU153">
        <f>VLOOKUP($B153,Categories!$A$2:$O$480,10,0)</f>
        <v>1</v>
      </c>
      <c r="AV153">
        <f>VLOOKUP($B153,Categories!$A$2:$O$480,11,0)</f>
        <v>0</v>
      </c>
      <c r="AW153">
        <f>VLOOKUP($B153,Categories!$A$2:$O$480,12,0)</f>
        <v>0</v>
      </c>
      <c r="AX153">
        <f>VLOOKUP($B153,Categories!$A$2:$O$480,13,0)</f>
        <v>1</v>
      </c>
      <c r="AY153">
        <f>VLOOKUP($B153,Categories!$A$2:$O$480,14,0)</f>
        <v>1</v>
      </c>
      <c r="AZ153">
        <f>VLOOKUP($B153,Categories!$A$2:$O$480,15,0)</f>
        <v>0</v>
      </c>
      <c r="BA153">
        <f>VLOOKUP($B153,Categories!$A$2:$Z$480,16,0)</f>
        <v>3.03</v>
      </c>
      <c r="BB153">
        <f t="shared" si="238"/>
        <v>1</v>
      </c>
    </row>
    <row r="154" spans="1:54" x14ac:dyDescent="0.3">
      <c r="A154" s="1">
        <v>45644</v>
      </c>
      <c r="B154" t="s">
        <v>221</v>
      </c>
      <c r="C154" t="s">
        <v>5</v>
      </c>
      <c r="E154">
        <v>2</v>
      </c>
      <c r="F154">
        <v>3</v>
      </c>
      <c r="H154">
        <v>1</v>
      </c>
      <c r="L154" t="str">
        <f t="shared" si="213"/>
        <v>HET</v>
      </c>
      <c r="N154">
        <f t="shared" si="214"/>
        <v>0</v>
      </c>
      <c r="O154">
        <f t="shared" si="215"/>
        <v>0</v>
      </c>
      <c r="P154" t="str">
        <f t="shared" si="216"/>
        <v/>
      </c>
      <c r="Q154">
        <f t="shared" si="217"/>
        <v>1</v>
      </c>
      <c r="R154" t="str">
        <f t="shared" si="218"/>
        <v/>
      </c>
      <c r="S154" t="str">
        <f t="shared" si="219"/>
        <v/>
      </c>
      <c r="T154" t="str">
        <f t="shared" si="220"/>
        <v/>
      </c>
      <c r="U154" t="str">
        <f t="shared" si="221"/>
        <v/>
      </c>
      <c r="V154">
        <f t="shared" si="222"/>
        <v>0</v>
      </c>
      <c r="W154">
        <f t="shared" si="223"/>
        <v>1</v>
      </c>
      <c r="X154" t="str">
        <f t="shared" si="224"/>
        <v/>
      </c>
      <c r="Y154">
        <f t="shared" si="225"/>
        <v>0</v>
      </c>
      <c r="Z154" t="str">
        <f t="shared" si="226"/>
        <v/>
      </c>
      <c r="AA154" t="str">
        <f t="shared" si="227"/>
        <v/>
      </c>
      <c r="AB154" t="str">
        <f t="shared" si="228"/>
        <v/>
      </c>
      <c r="AC154">
        <f t="shared" si="229"/>
        <v>0</v>
      </c>
      <c r="AD154">
        <f t="shared" si="230"/>
        <v>1</v>
      </c>
      <c r="AE154">
        <f t="shared" si="231"/>
        <v>1</v>
      </c>
      <c r="AF154">
        <f t="shared" si="232"/>
        <v>0</v>
      </c>
      <c r="AG154">
        <f t="shared" si="233"/>
        <v>1</v>
      </c>
      <c r="AH154">
        <f t="shared" si="234"/>
        <v>0</v>
      </c>
      <c r="AI154">
        <f t="shared" si="235"/>
        <v>0</v>
      </c>
      <c r="AJ154">
        <f t="shared" si="236"/>
        <v>0</v>
      </c>
      <c r="AK154">
        <f t="shared" si="237"/>
        <v>3</v>
      </c>
      <c r="AL154" t="s">
        <v>63</v>
      </c>
      <c r="AM154">
        <f>VLOOKUP($B154,Categories!$A$2:$O$480,2,0)</f>
        <v>0</v>
      </c>
      <c r="AN154">
        <f>VLOOKUP($B154,Categories!$A$2:$O$480,3,0)</f>
        <v>1</v>
      </c>
      <c r="AO154">
        <f>VLOOKUP($B154,Categories!$A$2:$O$480,4,0)</f>
        <v>0</v>
      </c>
      <c r="AP154">
        <f>VLOOKUP($B154,Categories!$A$2:$O$480,5,0)</f>
        <v>0</v>
      </c>
      <c r="AQ154">
        <f>VLOOKUP($B154,Categories!$A$2:$O$480,6,0)</f>
        <v>1</v>
      </c>
      <c r="AR154">
        <f>VLOOKUP($B154,Categories!$A$2:$O$480,7,0)</f>
        <v>0</v>
      </c>
      <c r="AS154">
        <f>VLOOKUP($B154,Categories!$A$2:$O$480,8,0)</f>
        <v>1</v>
      </c>
      <c r="AT154">
        <f>VLOOKUP($B154,Categories!$A$2:$O$480,9,0)</f>
        <v>0</v>
      </c>
      <c r="AU154">
        <f>VLOOKUP($B154,Categories!$A$2:$O$480,10,0)</f>
        <v>1</v>
      </c>
      <c r="AV154">
        <f>VLOOKUP($B154,Categories!$A$2:$O$480,11,0)</f>
        <v>0</v>
      </c>
      <c r="AW154">
        <f>VLOOKUP($B154,Categories!$A$2:$O$480,12,0)</f>
        <v>0</v>
      </c>
      <c r="AX154">
        <f>VLOOKUP($B154,Categories!$A$2:$O$480,13,0)</f>
        <v>1</v>
      </c>
      <c r="AY154">
        <f>VLOOKUP($B154,Categories!$A$2:$O$480,14,0)</f>
        <v>1</v>
      </c>
      <c r="AZ154">
        <f>VLOOKUP($B154,Categories!$A$2:$O$480,15,0)</f>
        <v>0</v>
      </c>
      <c r="BA154">
        <f>VLOOKUP($B154,Categories!$A$2:$Z$480,16,0)</f>
        <v>3.03</v>
      </c>
      <c r="BB154">
        <f t="shared" si="238"/>
        <v>0</v>
      </c>
    </row>
    <row r="155" spans="1:54" x14ac:dyDescent="0.3">
      <c r="A155" s="1">
        <v>45674</v>
      </c>
      <c r="B155" t="s">
        <v>221</v>
      </c>
      <c r="C155" t="s">
        <v>5</v>
      </c>
      <c r="E155">
        <v>3</v>
      </c>
      <c r="F155">
        <v>1</v>
      </c>
      <c r="H155">
        <v>2</v>
      </c>
      <c r="I155">
        <v>4</v>
      </c>
      <c r="L155" t="str">
        <f t="shared" si="213"/>
        <v>HETS</v>
      </c>
      <c r="N155">
        <f t="shared" ref="N155:N157" si="239">IF(E155="","",IF(E155=1,1,0))</f>
        <v>0</v>
      </c>
      <c r="O155">
        <f t="shared" ref="O155:O157" si="240">IF(F155="","",IF(F155=1,1,0))</f>
        <v>1</v>
      </c>
      <c r="P155" t="str">
        <f t="shared" ref="P155:P157" si="241">IF(G155="","",IF(G155=1,1,0))</f>
        <v/>
      </c>
      <c r="Q155">
        <f t="shared" ref="Q155:Q157" si="242">IF(H155="","",IF(H155=1,1,0))</f>
        <v>0</v>
      </c>
      <c r="R155">
        <f t="shared" ref="R155:R157" si="243">IF(I155="","",IF(I155=1,1,0))</f>
        <v>0</v>
      </c>
      <c r="S155" t="str">
        <f t="shared" ref="S155:S157" si="244">IF(J155="","",IF(J155=1,1,0))</f>
        <v/>
      </c>
      <c r="T155" t="str">
        <f t="shared" ref="T155:T157" si="245">IF(K155="","",IF(K155=1,1,0))</f>
        <v/>
      </c>
      <c r="U155" t="str">
        <f t="shared" ref="U155:U157" si="246">IF($AL155="Competitive",IF(D155="","",IF(D155=MAX($D155:$K155),1,0)),IF(D155="","",IF(D155=$AK155,1,0)))</f>
        <v/>
      </c>
      <c r="V155">
        <f t="shared" ref="V155:V157" si="247">IF($AL155="Competitive",IF(E155="","",IF(E155=MAX($D155:$K155),1,0)),IF(E155="","",IF(E155=$AK155,1,0)))</f>
        <v>0</v>
      </c>
      <c r="W155">
        <f t="shared" ref="W155:W157" si="248">IF($AL155="Competitive",IF(F155="","",IF(F155=MAX($D155:$K155),1,0)),IF(F155="","",IF(F155=$AK155,1,0)))</f>
        <v>0</v>
      </c>
      <c r="X155" t="str">
        <f t="shared" ref="X155:X157" si="249">IF($AL155="Competitive",IF(G155="","",IF(G155=MAX($D155:$K155),1,0)),IF(G155="","",IF(G155=$AK155,1,0)))</f>
        <v/>
      </c>
      <c r="Y155">
        <f t="shared" ref="Y155:Y157" si="250">IF($AL155="Competitive",IF(H155="","",IF(H155=MAX($D155:$K155),1,0)),IF(H155="","",IF(H155=$AK155,1,0)))</f>
        <v>0</v>
      </c>
      <c r="Z155">
        <f t="shared" ref="Z155:Z157" si="251">IF($AL155="Competitive",IF(I155="","",IF(I155=MAX($D155:$K155),1,0)),IF(I155="","",IF(I155=$AK155,1,0)))</f>
        <v>1</v>
      </c>
      <c r="AA155" t="str">
        <f t="shared" ref="AA155:AA157" si="252">IF($AL155="Competitive",IF(J155="","",IF(J155=MAX($D155:$K155),1,0)),IF(J155="","",IF(J155=$AK155,1,0)))</f>
        <v/>
      </c>
      <c r="AB155" t="str">
        <f t="shared" ref="AB155:AB157" si="253">IF($AL155="Competitive",IF(K155="","",IF(K155=MAX($D155:$K155),1,0)),IF(K155="","",IF(K155=$AK155,1,0)))</f>
        <v/>
      </c>
      <c r="AC155">
        <f t="shared" ref="AC155:AC157" si="254">IF(D155&lt;&gt;"",1,0)</f>
        <v>0</v>
      </c>
      <c r="AD155">
        <f t="shared" ref="AD155:AD157" si="255">IF(E155&lt;&gt;"",1,0)</f>
        <v>1</v>
      </c>
      <c r="AE155">
        <f t="shared" ref="AE155:AE157" si="256">IF(F155&lt;&gt;"",1,0)</f>
        <v>1</v>
      </c>
      <c r="AF155">
        <f t="shared" ref="AF155:AF157" si="257">IF(G155&lt;&gt;"",1,0)</f>
        <v>0</v>
      </c>
      <c r="AG155">
        <f t="shared" ref="AG155:AG157" si="258">IF(H155&lt;&gt;"",1,0)</f>
        <v>1</v>
      </c>
      <c r="AH155">
        <f t="shared" ref="AH155:AH157" si="259">IF(I155&lt;&gt;"",1,0)</f>
        <v>1</v>
      </c>
      <c r="AI155">
        <f t="shared" ref="AI155:AI157" si="260">IF(J155&lt;&gt;"",1,0)</f>
        <v>0</v>
      </c>
      <c r="AJ155">
        <f t="shared" ref="AJ155:AJ157" si="261">IF(K155&lt;&gt;"",1,0)</f>
        <v>0</v>
      </c>
      <c r="AK155">
        <f t="shared" ref="AK155:AK157" si="262">COUNTA(D155:K155)</f>
        <v>4</v>
      </c>
      <c r="AL155" t="s">
        <v>63</v>
      </c>
      <c r="AM155">
        <f>VLOOKUP($B155,Categories!$A$2:$O$480,2,0)</f>
        <v>0</v>
      </c>
      <c r="AN155">
        <f>VLOOKUP($B155,Categories!$A$2:$O$480,3,0)</f>
        <v>1</v>
      </c>
      <c r="AO155">
        <f>VLOOKUP($B155,Categories!$A$2:$O$480,4,0)</f>
        <v>0</v>
      </c>
      <c r="AP155">
        <f>VLOOKUP($B155,Categories!$A$2:$O$480,5,0)</f>
        <v>0</v>
      </c>
      <c r="AQ155">
        <f>VLOOKUP($B155,Categories!$A$2:$O$480,6,0)</f>
        <v>1</v>
      </c>
      <c r="AR155">
        <f>VLOOKUP($B155,Categories!$A$2:$O$480,7,0)</f>
        <v>0</v>
      </c>
      <c r="AS155">
        <f>VLOOKUP($B155,Categories!$A$2:$O$480,8,0)</f>
        <v>1</v>
      </c>
      <c r="AT155">
        <f>VLOOKUP($B155,Categories!$A$2:$O$480,9,0)</f>
        <v>0</v>
      </c>
      <c r="AU155">
        <f>VLOOKUP($B155,Categories!$A$2:$O$480,10,0)</f>
        <v>1</v>
      </c>
      <c r="AV155">
        <f>VLOOKUP($B155,Categories!$A$2:$O$480,11,0)</f>
        <v>0</v>
      </c>
      <c r="AW155">
        <f>VLOOKUP($B155,Categories!$A$2:$O$480,12,0)</f>
        <v>0</v>
      </c>
      <c r="AX155">
        <f>VLOOKUP($B155,Categories!$A$2:$O$480,13,0)</f>
        <v>1</v>
      </c>
      <c r="AY155">
        <f>VLOOKUP($B155,Categories!$A$2:$O$480,14,0)</f>
        <v>1</v>
      </c>
      <c r="AZ155">
        <f>VLOOKUP($B155,Categories!$A$2:$O$480,15,0)</f>
        <v>0</v>
      </c>
      <c r="BA155">
        <f>VLOOKUP($B155,Categories!$A$2:$Z$480,16,0)</f>
        <v>3.03</v>
      </c>
      <c r="BB155">
        <f t="shared" ref="BB155:BB157" si="263">IF(A155&lt;&gt;A154,1,0)</f>
        <v>1</v>
      </c>
    </row>
    <row r="156" spans="1:54" x14ac:dyDescent="0.3">
      <c r="A156" s="1">
        <v>45674</v>
      </c>
      <c r="B156" t="s">
        <v>221</v>
      </c>
      <c r="C156" t="s">
        <v>5</v>
      </c>
      <c r="E156">
        <v>2</v>
      </c>
      <c r="F156">
        <v>1</v>
      </c>
      <c r="H156">
        <v>3</v>
      </c>
      <c r="L156" t="str">
        <f t="shared" si="213"/>
        <v>HET</v>
      </c>
      <c r="N156">
        <f t="shared" si="239"/>
        <v>0</v>
      </c>
      <c r="O156">
        <f t="shared" si="240"/>
        <v>1</v>
      </c>
      <c r="P156" t="str">
        <f t="shared" si="241"/>
        <v/>
      </c>
      <c r="Q156">
        <f t="shared" si="242"/>
        <v>0</v>
      </c>
      <c r="R156" t="str">
        <f t="shared" si="243"/>
        <v/>
      </c>
      <c r="S156" t="str">
        <f t="shared" si="244"/>
        <v/>
      </c>
      <c r="T156" t="str">
        <f t="shared" si="245"/>
        <v/>
      </c>
      <c r="U156" t="str">
        <f t="shared" si="246"/>
        <v/>
      </c>
      <c r="V156">
        <f t="shared" si="247"/>
        <v>0</v>
      </c>
      <c r="W156">
        <f t="shared" si="248"/>
        <v>0</v>
      </c>
      <c r="X156" t="str">
        <f t="shared" si="249"/>
        <v/>
      </c>
      <c r="Y156">
        <f t="shared" si="250"/>
        <v>1</v>
      </c>
      <c r="Z156" t="str">
        <f t="shared" si="251"/>
        <v/>
      </c>
      <c r="AA156" t="str">
        <f t="shared" si="252"/>
        <v/>
      </c>
      <c r="AB156" t="str">
        <f t="shared" si="253"/>
        <v/>
      </c>
      <c r="AC156">
        <f t="shared" si="254"/>
        <v>0</v>
      </c>
      <c r="AD156">
        <f t="shared" si="255"/>
        <v>1</v>
      </c>
      <c r="AE156">
        <f t="shared" si="256"/>
        <v>1</v>
      </c>
      <c r="AF156">
        <f t="shared" si="257"/>
        <v>0</v>
      </c>
      <c r="AG156">
        <f t="shared" si="258"/>
        <v>1</v>
      </c>
      <c r="AH156">
        <f t="shared" si="259"/>
        <v>0</v>
      </c>
      <c r="AI156">
        <f t="shared" si="260"/>
        <v>0</v>
      </c>
      <c r="AJ156">
        <f t="shared" si="261"/>
        <v>0</v>
      </c>
      <c r="AK156">
        <f t="shared" si="262"/>
        <v>3</v>
      </c>
      <c r="AL156" t="s">
        <v>63</v>
      </c>
      <c r="AM156">
        <f>VLOOKUP($B156,Categories!$A$2:$O$480,2,0)</f>
        <v>0</v>
      </c>
      <c r="AN156">
        <f>VLOOKUP($B156,Categories!$A$2:$O$480,3,0)</f>
        <v>1</v>
      </c>
      <c r="AO156">
        <f>VLOOKUP($B156,Categories!$A$2:$O$480,4,0)</f>
        <v>0</v>
      </c>
      <c r="AP156">
        <f>VLOOKUP($B156,Categories!$A$2:$O$480,5,0)</f>
        <v>0</v>
      </c>
      <c r="AQ156">
        <f>VLOOKUP($B156,Categories!$A$2:$O$480,6,0)</f>
        <v>1</v>
      </c>
      <c r="AR156">
        <f>VLOOKUP($B156,Categories!$A$2:$O$480,7,0)</f>
        <v>0</v>
      </c>
      <c r="AS156">
        <f>VLOOKUP($B156,Categories!$A$2:$O$480,8,0)</f>
        <v>1</v>
      </c>
      <c r="AT156">
        <f>VLOOKUP($B156,Categories!$A$2:$O$480,9,0)</f>
        <v>0</v>
      </c>
      <c r="AU156">
        <f>VLOOKUP($B156,Categories!$A$2:$O$480,10,0)</f>
        <v>1</v>
      </c>
      <c r="AV156">
        <f>VLOOKUP($B156,Categories!$A$2:$O$480,11,0)</f>
        <v>0</v>
      </c>
      <c r="AW156">
        <f>VLOOKUP($B156,Categories!$A$2:$O$480,12,0)</f>
        <v>0</v>
      </c>
      <c r="AX156">
        <f>VLOOKUP($B156,Categories!$A$2:$O$480,13,0)</f>
        <v>1</v>
      </c>
      <c r="AY156">
        <f>VLOOKUP($B156,Categories!$A$2:$O$480,14,0)</f>
        <v>1</v>
      </c>
      <c r="AZ156">
        <f>VLOOKUP($B156,Categories!$A$2:$O$480,15,0)</f>
        <v>0</v>
      </c>
      <c r="BA156">
        <f>VLOOKUP($B156,Categories!$A$2:$Z$480,16,0)</f>
        <v>3.03</v>
      </c>
      <c r="BB156">
        <f t="shared" si="263"/>
        <v>0</v>
      </c>
    </row>
    <row r="157" spans="1:54" x14ac:dyDescent="0.3">
      <c r="A157" s="1">
        <v>45674</v>
      </c>
      <c r="B157" t="s">
        <v>221</v>
      </c>
      <c r="C157" t="s">
        <v>5</v>
      </c>
      <c r="E157">
        <v>2</v>
      </c>
      <c r="F157">
        <v>1</v>
      </c>
      <c r="H157">
        <v>3</v>
      </c>
      <c r="L157" t="str">
        <f t="shared" si="213"/>
        <v>HET</v>
      </c>
      <c r="N157">
        <f t="shared" si="239"/>
        <v>0</v>
      </c>
      <c r="O157">
        <f t="shared" si="240"/>
        <v>1</v>
      </c>
      <c r="P157" t="str">
        <f t="shared" si="241"/>
        <v/>
      </c>
      <c r="Q157">
        <f t="shared" si="242"/>
        <v>0</v>
      </c>
      <c r="R157" t="str">
        <f t="shared" si="243"/>
        <v/>
      </c>
      <c r="S157" t="str">
        <f t="shared" si="244"/>
        <v/>
      </c>
      <c r="T157" t="str">
        <f t="shared" si="245"/>
        <v/>
      </c>
      <c r="U157" t="str">
        <f t="shared" si="246"/>
        <v/>
      </c>
      <c r="V157">
        <f t="shared" si="247"/>
        <v>0</v>
      </c>
      <c r="W157">
        <f t="shared" si="248"/>
        <v>0</v>
      </c>
      <c r="X157" t="str">
        <f t="shared" si="249"/>
        <v/>
      </c>
      <c r="Y157">
        <f t="shared" si="250"/>
        <v>1</v>
      </c>
      <c r="Z157" t="str">
        <f t="shared" si="251"/>
        <v/>
      </c>
      <c r="AA157" t="str">
        <f t="shared" si="252"/>
        <v/>
      </c>
      <c r="AB157" t="str">
        <f t="shared" si="253"/>
        <v/>
      </c>
      <c r="AC157">
        <f t="shared" si="254"/>
        <v>0</v>
      </c>
      <c r="AD157">
        <f t="shared" si="255"/>
        <v>1</v>
      </c>
      <c r="AE157">
        <f t="shared" si="256"/>
        <v>1</v>
      </c>
      <c r="AF157">
        <f t="shared" si="257"/>
        <v>0</v>
      </c>
      <c r="AG157">
        <f t="shared" si="258"/>
        <v>1</v>
      </c>
      <c r="AH157">
        <f t="shared" si="259"/>
        <v>0</v>
      </c>
      <c r="AI157">
        <f t="shared" si="260"/>
        <v>0</v>
      </c>
      <c r="AJ157">
        <f t="shared" si="261"/>
        <v>0</v>
      </c>
      <c r="AK157">
        <f t="shared" si="262"/>
        <v>3</v>
      </c>
      <c r="AL157" t="s">
        <v>63</v>
      </c>
      <c r="AM157">
        <f>VLOOKUP($B157,Categories!$A$2:$O$480,2,0)</f>
        <v>0</v>
      </c>
      <c r="AN157">
        <f>VLOOKUP($B157,Categories!$A$2:$O$480,3,0)</f>
        <v>1</v>
      </c>
      <c r="AO157">
        <f>VLOOKUP($B157,Categories!$A$2:$O$480,4,0)</f>
        <v>0</v>
      </c>
      <c r="AP157">
        <f>VLOOKUP($B157,Categories!$A$2:$O$480,5,0)</f>
        <v>0</v>
      </c>
      <c r="AQ157">
        <f>VLOOKUP($B157,Categories!$A$2:$O$480,6,0)</f>
        <v>1</v>
      </c>
      <c r="AR157">
        <f>VLOOKUP($B157,Categories!$A$2:$O$480,7,0)</f>
        <v>0</v>
      </c>
      <c r="AS157">
        <f>VLOOKUP($B157,Categories!$A$2:$O$480,8,0)</f>
        <v>1</v>
      </c>
      <c r="AT157">
        <f>VLOOKUP($B157,Categories!$A$2:$O$480,9,0)</f>
        <v>0</v>
      </c>
      <c r="AU157">
        <f>VLOOKUP($B157,Categories!$A$2:$O$480,10,0)</f>
        <v>1</v>
      </c>
      <c r="AV157">
        <f>VLOOKUP($B157,Categories!$A$2:$O$480,11,0)</f>
        <v>0</v>
      </c>
      <c r="AW157">
        <f>VLOOKUP($B157,Categories!$A$2:$O$480,12,0)</f>
        <v>0</v>
      </c>
      <c r="AX157">
        <f>VLOOKUP($B157,Categories!$A$2:$O$480,13,0)</f>
        <v>1</v>
      </c>
      <c r="AY157">
        <f>VLOOKUP($B157,Categories!$A$2:$O$480,14,0)</f>
        <v>1</v>
      </c>
      <c r="AZ157">
        <f>VLOOKUP($B157,Categories!$A$2:$O$480,15,0)</f>
        <v>0</v>
      </c>
      <c r="BA157">
        <f>VLOOKUP($B157,Categories!$A$2:$Z$480,16,0)</f>
        <v>3.03</v>
      </c>
      <c r="BB157">
        <f t="shared" si="263"/>
        <v>0</v>
      </c>
    </row>
    <row r="158" spans="1:54" x14ac:dyDescent="0.3">
      <c r="A158" s="1">
        <v>45695</v>
      </c>
      <c r="B158" t="s">
        <v>263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L158" t="str">
        <f t="shared" ref="L158" si="264">IF(D158&lt;&gt;"","J","")&amp;IF(E158&lt;&gt;"","H","")&amp;IF(F158&lt;&gt;"","E","")&amp;IF(G158&lt;&gt;"","L","")&amp;IF(H158&lt;&gt;"","T","")&amp;IF(I158&lt;&gt;"","S","")&amp;IF(K158&lt;&gt;"","O","")&amp;IF(J158&lt;&gt;"","M","")</f>
        <v>HETOM</v>
      </c>
      <c r="N158">
        <f t="shared" ref="N158" si="265">IF(E158="","",IF(E158=1,1,0))</f>
        <v>0</v>
      </c>
      <c r="O158">
        <f t="shared" ref="O158" si="266">IF(F158="","",IF(F158=1,1,0))</f>
        <v>0</v>
      </c>
      <c r="P158" t="str">
        <f t="shared" ref="P158" si="267">IF(G158="","",IF(G158=1,1,0))</f>
        <v/>
      </c>
      <c r="Q158">
        <f t="shared" ref="Q158" si="268">IF(H158="","",IF(H158=1,1,0))</f>
        <v>1</v>
      </c>
      <c r="R158" t="str">
        <f t="shared" ref="R158" si="269">IF(I158="","",IF(I158=1,1,0))</f>
        <v/>
      </c>
      <c r="S158">
        <f t="shared" ref="S158" si="270">IF(J158="","",IF(J158=1,1,0))</f>
        <v>0</v>
      </c>
      <c r="T158">
        <f t="shared" ref="T158" si="271">IF(K158="","",IF(K158=1,1,0))</f>
        <v>0</v>
      </c>
      <c r="U158" t="str">
        <f t="shared" ref="U158" si="272">IF($AL158="Competitive",IF(D158="","",IF(D158=MAX($D158:$K158),1,0)),IF(D158="","",IF(D158=$AK158,1,0)))</f>
        <v/>
      </c>
      <c r="V158">
        <f t="shared" ref="V158" si="273">IF($AL158="Competitive",IF(E158="","",IF(E158=MAX($D158:$K158),1,0)),IF(E158="","",IF(E158=$AK158,1,0)))</f>
        <v>1</v>
      </c>
      <c r="W158">
        <f t="shared" ref="W158" si="274">IF($AL158="Competitive",IF(F158="","",IF(F158=MAX($D158:$K158),1,0)),IF(F158="","",IF(F158=$AK158,1,0)))</f>
        <v>0</v>
      </c>
      <c r="X158" t="str">
        <f t="shared" ref="X158" si="275">IF($AL158="Competitive",IF(G158="","",IF(G158=MAX($D158:$K158),1,0)),IF(G158="","",IF(G158=$AK158,1,0)))</f>
        <v/>
      </c>
      <c r="Y158">
        <f t="shared" ref="Y158" si="276">IF($AL158="Competitive",IF(H158="","",IF(H158=MAX($D158:$K158),1,0)),IF(H158="","",IF(H158=$AK158,1,0)))</f>
        <v>0</v>
      </c>
      <c r="Z158" t="str">
        <f t="shared" ref="Z158" si="277">IF($AL158="Competitive",IF(I158="","",IF(I158=MAX($D158:$K158),1,0)),IF(I158="","",IF(I158=$AK158,1,0)))</f>
        <v/>
      </c>
      <c r="AA158">
        <f t="shared" ref="AA158" si="278">IF($AL158="Competitive",IF(J158="","",IF(J158=MAX($D158:$K158),1,0)),IF(J158="","",IF(J158=$AK158,1,0)))</f>
        <v>0</v>
      </c>
      <c r="AB158">
        <f t="shared" ref="AB158" si="279">IF($AL158="Competitive",IF(K158="","",IF(K158=MAX($D158:$K158),1,0)),IF(K158="","",IF(K158=$AK158,1,0)))</f>
        <v>0</v>
      </c>
      <c r="AC158">
        <f t="shared" ref="AC158" si="280">IF(D158&lt;&gt;"",1,0)</f>
        <v>0</v>
      </c>
      <c r="AD158">
        <f t="shared" ref="AD158" si="281">IF(E158&lt;&gt;"",1,0)</f>
        <v>1</v>
      </c>
      <c r="AE158">
        <f t="shared" ref="AE158" si="282">IF(F158&lt;&gt;"",1,0)</f>
        <v>1</v>
      </c>
      <c r="AF158">
        <f t="shared" ref="AF158" si="283">IF(G158&lt;&gt;"",1,0)</f>
        <v>0</v>
      </c>
      <c r="AG158">
        <f t="shared" ref="AG158" si="284">IF(H158&lt;&gt;"",1,0)</f>
        <v>1</v>
      </c>
      <c r="AH158">
        <f t="shared" ref="AH158" si="285">IF(I158&lt;&gt;"",1,0)</f>
        <v>0</v>
      </c>
      <c r="AI158">
        <f t="shared" ref="AI158" si="286">IF(J158&lt;&gt;"",1,0)</f>
        <v>1</v>
      </c>
      <c r="AJ158">
        <f t="shared" ref="AJ158" si="287">IF(K158&lt;&gt;"",1,0)</f>
        <v>1</v>
      </c>
      <c r="AK158">
        <f t="shared" ref="AK158" si="288">COUNTA(D158:K158)</f>
        <v>5</v>
      </c>
      <c r="AL158" t="s">
        <v>63</v>
      </c>
      <c r="AM158">
        <f>VLOOKUP($B158,Categories!$A$2:$O$480,2,0)</f>
        <v>1</v>
      </c>
      <c r="AN158">
        <f>VLOOKUP($B158,Categories!$A$2:$O$480,3,0)</f>
        <v>0</v>
      </c>
      <c r="AO158">
        <f>VLOOKUP($B158,Categories!$A$2:$O$480,4,0)</f>
        <v>1</v>
      </c>
      <c r="AP158">
        <f>VLOOKUP($B158,Categories!$A$2:$O$480,5,0)</f>
        <v>0</v>
      </c>
      <c r="AQ158">
        <f>VLOOKUP($B158,Categories!$A$2:$O$480,6,0)</f>
        <v>1</v>
      </c>
      <c r="AR158">
        <f>VLOOKUP($B158,Categories!$A$2:$O$480,7,0)</f>
        <v>0</v>
      </c>
      <c r="AS158">
        <f>VLOOKUP($B158,Categories!$A$2:$O$480,8,0)</f>
        <v>1</v>
      </c>
      <c r="AT158">
        <f>VLOOKUP($B158,Categories!$A$2:$O$480,9,0)</f>
        <v>1</v>
      </c>
      <c r="AU158">
        <f>VLOOKUP($B158,Categories!$A$2:$O$480,10,0)</f>
        <v>0</v>
      </c>
      <c r="AV158">
        <f>VLOOKUP($B158,Categories!$A$2:$O$480,11,0)</f>
        <v>0</v>
      </c>
      <c r="AW158">
        <f>VLOOKUP($B158,Categories!$A$2:$O$480,12,0)</f>
        <v>0</v>
      </c>
      <c r="AX158">
        <f>VLOOKUP($B158,Categories!$A$2:$O$480,13,0)</f>
        <v>0</v>
      </c>
      <c r="AY158">
        <f>VLOOKUP($B158,Categories!$A$2:$O$480,14,0)</f>
        <v>0</v>
      </c>
      <c r="AZ158">
        <f>VLOOKUP($B158,Categories!$A$2:$O$480,15,0)</f>
        <v>0</v>
      </c>
      <c r="BA158">
        <f>VLOOKUP($B158,Categories!$A$2:$Z$480,16,0)</f>
        <v>3.65</v>
      </c>
      <c r="BB158">
        <f t="shared" ref="BB158" si="289">IF(A158&lt;&gt;A157,1,0)</f>
        <v>1</v>
      </c>
    </row>
    <row r="159" spans="1:54" x14ac:dyDescent="0.3">
      <c r="A159" s="1">
        <v>45714</v>
      </c>
      <c r="B159" t="s">
        <v>221</v>
      </c>
      <c r="C159" t="s">
        <v>5</v>
      </c>
      <c r="E159">
        <v>1</v>
      </c>
      <c r="F159">
        <v>2</v>
      </c>
      <c r="H159">
        <v>3</v>
      </c>
      <c r="L159" t="str">
        <f t="shared" ref="L159:L160" si="290">IF(D159&lt;&gt;"","J","")&amp;IF(E159&lt;&gt;"","H","")&amp;IF(F159&lt;&gt;"","E","")&amp;IF(G159&lt;&gt;"","L","")&amp;IF(H159&lt;&gt;"","T","")&amp;IF(I159&lt;&gt;"","S","")&amp;IF(K159&lt;&gt;"","O","")&amp;IF(J159&lt;&gt;"","M","")</f>
        <v>HET</v>
      </c>
      <c r="N159">
        <f t="shared" ref="N159:N160" si="291">IF(E159="","",IF(E159=1,1,0))</f>
        <v>1</v>
      </c>
      <c r="O159">
        <f t="shared" ref="O159:O160" si="292">IF(F159="","",IF(F159=1,1,0))</f>
        <v>0</v>
      </c>
      <c r="P159" t="str">
        <f t="shared" ref="P159:P160" si="293">IF(G159="","",IF(G159=1,1,0))</f>
        <v/>
      </c>
      <c r="Q159">
        <f t="shared" ref="Q159:Q160" si="294">IF(H159="","",IF(H159=1,1,0))</f>
        <v>0</v>
      </c>
      <c r="R159" t="str">
        <f t="shared" ref="R159:R160" si="295">IF(I159="","",IF(I159=1,1,0))</f>
        <v/>
      </c>
      <c r="S159" t="str">
        <f t="shared" ref="S159:S160" si="296">IF(J159="","",IF(J159=1,1,0))</f>
        <v/>
      </c>
      <c r="T159" t="str">
        <f t="shared" ref="T159:T160" si="297">IF(K159="","",IF(K159=1,1,0))</f>
        <v/>
      </c>
      <c r="U159" t="str">
        <f t="shared" ref="U159:U160" si="298">IF($AL159="Competitive",IF(D159="","",IF(D159=MAX($D159:$K159),1,0)),IF(D159="","",IF(D159=$AK159,1,0)))</f>
        <v/>
      </c>
      <c r="V159">
        <f t="shared" ref="V159:V160" si="299">IF($AL159="Competitive",IF(E159="","",IF(E159=MAX($D159:$K159),1,0)),IF(E159="","",IF(E159=$AK159,1,0)))</f>
        <v>0</v>
      </c>
      <c r="W159">
        <f t="shared" ref="W159:W160" si="300">IF($AL159="Competitive",IF(F159="","",IF(F159=MAX($D159:$K159),1,0)),IF(F159="","",IF(F159=$AK159,1,0)))</f>
        <v>0</v>
      </c>
      <c r="X159" t="str">
        <f t="shared" ref="X159:X160" si="301">IF($AL159="Competitive",IF(G159="","",IF(G159=MAX($D159:$K159),1,0)),IF(G159="","",IF(G159=$AK159,1,0)))</f>
        <v/>
      </c>
      <c r="Y159">
        <f t="shared" ref="Y159:Y160" si="302">IF($AL159="Competitive",IF(H159="","",IF(H159=MAX($D159:$K159),1,0)),IF(H159="","",IF(H159=$AK159,1,0)))</f>
        <v>1</v>
      </c>
      <c r="Z159" t="str">
        <f t="shared" ref="Z159:Z160" si="303">IF($AL159="Competitive",IF(I159="","",IF(I159=MAX($D159:$K159),1,0)),IF(I159="","",IF(I159=$AK159,1,0)))</f>
        <v/>
      </c>
      <c r="AA159" t="str">
        <f t="shared" ref="AA159:AA160" si="304">IF($AL159="Competitive",IF(J159="","",IF(J159=MAX($D159:$K159),1,0)),IF(J159="","",IF(J159=$AK159,1,0)))</f>
        <v/>
      </c>
      <c r="AB159" t="str">
        <f t="shared" ref="AB159:AB160" si="305">IF($AL159="Competitive",IF(K159="","",IF(K159=MAX($D159:$K159),1,0)),IF(K159="","",IF(K159=$AK159,1,0)))</f>
        <v/>
      </c>
      <c r="AC159">
        <f t="shared" ref="AC159:AC160" si="306">IF(D159&lt;&gt;"",1,0)</f>
        <v>0</v>
      </c>
      <c r="AD159">
        <f t="shared" ref="AD159:AD160" si="307">IF(E159&lt;&gt;"",1,0)</f>
        <v>1</v>
      </c>
      <c r="AE159">
        <f t="shared" ref="AE159:AE160" si="308">IF(F159&lt;&gt;"",1,0)</f>
        <v>1</v>
      </c>
      <c r="AF159">
        <f t="shared" ref="AF159:AF160" si="309">IF(G159&lt;&gt;"",1,0)</f>
        <v>0</v>
      </c>
      <c r="AG159">
        <f t="shared" ref="AG159:AG160" si="310">IF(H159&lt;&gt;"",1,0)</f>
        <v>1</v>
      </c>
      <c r="AH159">
        <f t="shared" ref="AH159:AH160" si="311">IF(I159&lt;&gt;"",1,0)</f>
        <v>0</v>
      </c>
      <c r="AI159">
        <f t="shared" ref="AI159:AI160" si="312">IF(J159&lt;&gt;"",1,0)</f>
        <v>0</v>
      </c>
      <c r="AJ159">
        <f t="shared" ref="AJ159:AJ160" si="313">IF(K159&lt;&gt;"",1,0)</f>
        <v>0</v>
      </c>
      <c r="AK159">
        <f t="shared" ref="AK159:AK160" si="314">COUNTA(D159:K159)</f>
        <v>3</v>
      </c>
      <c r="AL159" t="s">
        <v>63</v>
      </c>
      <c r="AM159">
        <f>VLOOKUP($B159,Categories!$A$2:$O$480,2,0)</f>
        <v>0</v>
      </c>
      <c r="AN159">
        <f>VLOOKUP($B159,Categories!$A$2:$O$480,3,0)</f>
        <v>1</v>
      </c>
      <c r="AO159">
        <f>VLOOKUP($B159,Categories!$A$2:$O$480,4,0)</f>
        <v>0</v>
      </c>
      <c r="AP159">
        <f>VLOOKUP($B159,Categories!$A$2:$O$480,5,0)</f>
        <v>0</v>
      </c>
      <c r="AQ159">
        <f>VLOOKUP($B159,Categories!$A$2:$O$480,6,0)</f>
        <v>1</v>
      </c>
      <c r="AR159">
        <f>VLOOKUP($B159,Categories!$A$2:$O$480,7,0)</f>
        <v>0</v>
      </c>
      <c r="AS159">
        <f>VLOOKUP($B159,Categories!$A$2:$O$480,8,0)</f>
        <v>1</v>
      </c>
      <c r="AT159">
        <f>VLOOKUP($B159,Categories!$A$2:$O$480,9,0)</f>
        <v>0</v>
      </c>
      <c r="AU159">
        <f>VLOOKUP($B159,Categories!$A$2:$O$480,10,0)</f>
        <v>1</v>
      </c>
      <c r="AV159">
        <f>VLOOKUP($B159,Categories!$A$2:$O$480,11,0)</f>
        <v>0</v>
      </c>
      <c r="AW159">
        <f>VLOOKUP($B159,Categories!$A$2:$O$480,12,0)</f>
        <v>0</v>
      </c>
      <c r="AX159">
        <f>VLOOKUP($B159,Categories!$A$2:$O$480,13,0)</f>
        <v>1</v>
      </c>
      <c r="AY159">
        <f>VLOOKUP($B159,Categories!$A$2:$O$480,14,0)</f>
        <v>1</v>
      </c>
      <c r="AZ159">
        <f>VLOOKUP($B159,Categories!$A$2:$O$480,15,0)</f>
        <v>0</v>
      </c>
      <c r="BA159">
        <f>VLOOKUP($B159,Categories!$A$2:$Z$480,16,0)</f>
        <v>3.03</v>
      </c>
      <c r="BB159">
        <f t="shared" ref="BB159:BB160" si="315">IF(A159&lt;&gt;A158,1,0)</f>
        <v>1</v>
      </c>
    </row>
    <row r="160" spans="1:54" x14ac:dyDescent="0.3">
      <c r="A160" s="1">
        <v>45714</v>
      </c>
      <c r="B160" t="s">
        <v>221</v>
      </c>
      <c r="C160" t="s">
        <v>5</v>
      </c>
      <c r="E160">
        <v>2</v>
      </c>
      <c r="F160">
        <v>3</v>
      </c>
      <c r="H160">
        <v>1</v>
      </c>
      <c r="L160" t="str">
        <f t="shared" si="290"/>
        <v>HET</v>
      </c>
      <c r="N160">
        <f t="shared" si="291"/>
        <v>0</v>
      </c>
      <c r="O160">
        <f t="shared" si="292"/>
        <v>0</v>
      </c>
      <c r="P160" t="str">
        <f t="shared" si="293"/>
        <v/>
      </c>
      <c r="Q160">
        <f t="shared" si="294"/>
        <v>1</v>
      </c>
      <c r="R160" t="str">
        <f t="shared" si="295"/>
        <v/>
      </c>
      <c r="S160" t="str">
        <f t="shared" si="296"/>
        <v/>
      </c>
      <c r="T160" t="str">
        <f t="shared" si="297"/>
        <v/>
      </c>
      <c r="U160" t="str">
        <f t="shared" si="298"/>
        <v/>
      </c>
      <c r="V160">
        <f t="shared" si="299"/>
        <v>0</v>
      </c>
      <c r="W160">
        <f t="shared" si="300"/>
        <v>1</v>
      </c>
      <c r="X160" t="str">
        <f t="shared" si="301"/>
        <v/>
      </c>
      <c r="Y160">
        <f t="shared" si="302"/>
        <v>0</v>
      </c>
      <c r="Z160" t="str">
        <f t="shared" si="303"/>
        <v/>
      </c>
      <c r="AA160" t="str">
        <f t="shared" si="304"/>
        <v/>
      </c>
      <c r="AB160" t="str">
        <f t="shared" si="305"/>
        <v/>
      </c>
      <c r="AC160">
        <f t="shared" si="306"/>
        <v>0</v>
      </c>
      <c r="AD160">
        <f t="shared" si="307"/>
        <v>1</v>
      </c>
      <c r="AE160">
        <f t="shared" si="308"/>
        <v>1</v>
      </c>
      <c r="AF160">
        <f t="shared" si="309"/>
        <v>0</v>
      </c>
      <c r="AG160">
        <f t="shared" si="310"/>
        <v>1</v>
      </c>
      <c r="AH160">
        <f t="shared" si="311"/>
        <v>0</v>
      </c>
      <c r="AI160">
        <f t="shared" si="312"/>
        <v>0</v>
      </c>
      <c r="AJ160">
        <f t="shared" si="313"/>
        <v>0</v>
      </c>
      <c r="AK160">
        <f t="shared" si="314"/>
        <v>3</v>
      </c>
      <c r="AL160" t="s">
        <v>63</v>
      </c>
      <c r="AM160">
        <f>VLOOKUP($B160,Categories!$A$2:$O$480,2,0)</f>
        <v>0</v>
      </c>
      <c r="AN160">
        <f>VLOOKUP($B160,Categories!$A$2:$O$480,3,0)</f>
        <v>1</v>
      </c>
      <c r="AO160">
        <f>VLOOKUP($B160,Categories!$A$2:$O$480,4,0)</f>
        <v>0</v>
      </c>
      <c r="AP160">
        <f>VLOOKUP($B160,Categories!$A$2:$O$480,5,0)</f>
        <v>0</v>
      </c>
      <c r="AQ160">
        <f>VLOOKUP($B160,Categories!$A$2:$O$480,6,0)</f>
        <v>1</v>
      </c>
      <c r="AR160">
        <f>VLOOKUP($B160,Categories!$A$2:$O$480,7,0)</f>
        <v>0</v>
      </c>
      <c r="AS160">
        <f>VLOOKUP($B160,Categories!$A$2:$O$480,8,0)</f>
        <v>1</v>
      </c>
      <c r="AT160">
        <f>VLOOKUP($B160,Categories!$A$2:$O$480,9,0)</f>
        <v>0</v>
      </c>
      <c r="AU160">
        <f>VLOOKUP($B160,Categories!$A$2:$O$480,10,0)</f>
        <v>1</v>
      </c>
      <c r="AV160">
        <f>VLOOKUP($B160,Categories!$A$2:$O$480,11,0)</f>
        <v>0</v>
      </c>
      <c r="AW160">
        <f>VLOOKUP($B160,Categories!$A$2:$O$480,12,0)</f>
        <v>0</v>
      </c>
      <c r="AX160">
        <f>VLOOKUP($B160,Categories!$A$2:$O$480,13,0)</f>
        <v>1</v>
      </c>
      <c r="AY160">
        <f>VLOOKUP($B160,Categories!$A$2:$O$480,14,0)</f>
        <v>1</v>
      </c>
      <c r="AZ160">
        <f>VLOOKUP($B160,Categories!$A$2:$O$480,15,0)</f>
        <v>0</v>
      </c>
      <c r="BA160">
        <f>VLOOKUP($B160,Categories!$A$2:$Z$480,16,0)</f>
        <v>3.03</v>
      </c>
      <c r="BB160">
        <f t="shared" si="315"/>
        <v>0</v>
      </c>
    </row>
    <row r="161" spans="1:54" x14ac:dyDescent="0.3">
      <c r="A161" s="1">
        <v>45728</v>
      </c>
      <c r="B161" t="s">
        <v>39</v>
      </c>
      <c r="C161" t="s">
        <v>5</v>
      </c>
      <c r="E161">
        <v>3</v>
      </c>
      <c r="F161">
        <v>1</v>
      </c>
      <c r="H161">
        <v>2</v>
      </c>
      <c r="L161" t="str">
        <f t="shared" ref="L161" si="316">IF(D161&lt;&gt;"","J","")&amp;IF(E161&lt;&gt;"","H","")&amp;IF(F161&lt;&gt;"","E","")&amp;IF(G161&lt;&gt;"","L","")&amp;IF(H161&lt;&gt;"","T","")&amp;IF(I161&lt;&gt;"","S","")&amp;IF(K161&lt;&gt;"","O","")&amp;IF(J161&lt;&gt;"","M","")</f>
        <v>HET</v>
      </c>
      <c r="N161">
        <f t="shared" ref="N161" si="317">IF(E161="","",IF(E161=1,1,0))</f>
        <v>0</v>
      </c>
      <c r="O161">
        <f t="shared" ref="O161" si="318">IF(F161="","",IF(F161=1,1,0))</f>
        <v>1</v>
      </c>
      <c r="P161" t="str">
        <f t="shared" ref="P161" si="319">IF(G161="","",IF(G161=1,1,0))</f>
        <v/>
      </c>
      <c r="Q161">
        <f t="shared" ref="Q161" si="320">IF(H161="","",IF(H161=1,1,0))</f>
        <v>0</v>
      </c>
      <c r="R161" t="str">
        <f t="shared" ref="R161" si="321">IF(I161="","",IF(I161=1,1,0))</f>
        <v/>
      </c>
      <c r="S161" t="str">
        <f t="shared" ref="S161" si="322">IF(J161="","",IF(J161=1,1,0))</f>
        <v/>
      </c>
      <c r="T161" t="str">
        <f t="shared" ref="T161" si="323">IF(K161="","",IF(K161=1,1,0))</f>
        <v/>
      </c>
      <c r="U161" t="str">
        <f t="shared" ref="U161" si="324">IF($AL161="Competitive",IF(D161="","",IF(D161=MAX($D161:$K161),1,0)),IF(D161="","",IF(D161=$AK161,1,0)))</f>
        <v/>
      </c>
      <c r="V161">
        <f t="shared" ref="V161" si="325">IF($AL161="Competitive",IF(E161="","",IF(E161=MAX($D161:$K161),1,0)),IF(E161="","",IF(E161=$AK161,1,0)))</f>
        <v>1</v>
      </c>
      <c r="W161">
        <f t="shared" ref="W161" si="326">IF($AL161="Competitive",IF(F161="","",IF(F161=MAX($D161:$K161),1,0)),IF(F161="","",IF(F161=$AK161,1,0)))</f>
        <v>0</v>
      </c>
      <c r="X161" t="str">
        <f t="shared" ref="X161" si="327">IF($AL161="Competitive",IF(G161="","",IF(G161=MAX($D161:$K161),1,0)),IF(G161="","",IF(G161=$AK161,1,0)))</f>
        <v/>
      </c>
      <c r="Y161">
        <f t="shared" ref="Y161" si="328">IF($AL161="Competitive",IF(H161="","",IF(H161=MAX($D161:$K161),1,0)),IF(H161="","",IF(H161=$AK161,1,0)))</f>
        <v>0</v>
      </c>
      <c r="Z161" t="str">
        <f t="shared" ref="Z161" si="329">IF($AL161="Competitive",IF(I161="","",IF(I161=MAX($D161:$K161),1,0)),IF(I161="","",IF(I161=$AK161,1,0)))</f>
        <v/>
      </c>
      <c r="AA161" t="str">
        <f t="shared" ref="AA161" si="330">IF($AL161="Competitive",IF(J161="","",IF(J161=MAX($D161:$K161),1,0)),IF(J161="","",IF(J161=$AK161,1,0)))</f>
        <v/>
      </c>
      <c r="AB161" t="str">
        <f t="shared" ref="AB161" si="331">IF($AL161="Competitive",IF(K161="","",IF(K161=MAX($D161:$K161),1,0)),IF(K161="","",IF(K161=$AK161,1,0)))</f>
        <v/>
      </c>
      <c r="AC161">
        <f t="shared" ref="AC161" si="332">IF(D161&lt;&gt;"",1,0)</f>
        <v>0</v>
      </c>
      <c r="AD161">
        <f t="shared" ref="AD161" si="333">IF(E161&lt;&gt;"",1,0)</f>
        <v>1</v>
      </c>
      <c r="AE161">
        <f t="shared" ref="AE161" si="334">IF(F161&lt;&gt;"",1,0)</f>
        <v>1</v>
      </c>
      <c r="AF161">
        <f t="shared" ref="AF161" si="335">IF(G161&lt;&gt;"",1,0)</f>
        <v>0</v>
      </c>
      <c r="AG161">
        <f t="shared" ref="AG161" si="336">IF(H161&lt;&gt;"",1,0)</f>
        <v>1</v>
      </c>
      <c r="AH161">
        <f t="shared" ref="AH161" si="337">IF(I161&lt;&gt;"",1,0)</f>
        <v>0</v>
      </c>
      <c r="AI161">
        <f t="shared" ref="AI161" si="338">IF(J161&lt;&gt;"",1,0)</f>
        <v>0</v>
      </c>
      <c r="AJ161">
        <f t="shared" ref="AJ161" si="339">IF(K161&lt;&gt;"",1,0)</f>
        <v>0</v>
      </c>
      <c r="AK161">
        <f t="shared" ref="AK161" si="340">COUNTA(D161:K161)</f>
        <v>3</v>
      </c>
      <c r="AL161" t="s">
        <v>63</v>
      </c>
      <c r="AM161">
        <f>VLOOKUP($B161,Categories!$A$2:$O$480,2,0)</f>
        <v>1</v>
      </c>
      <c r="AN161">
        <f>VLOOKUP($B161,Categories!$A$2:$O$480,3,0)</f>
        <v>0</v>
      </c>
      <c r="AO161">
        <f>VLOOKUP($B161,Categories!$A$2:$O$480,4,0)</f>
        <v>0</v>
      </c>
      <c r="AP161">
        <f>VLOOKUP($B161,Categories!$A$2:$O$480,5,0)</f>
        <v>0</v>
      </c>
      <c r="AQ161">
        <f>VLOOKUP($B161,Categories!$A$2:$O$480,6,0)</f>
        <v>0</v>
      </c>
      <c r="AR161">
        <f>VLOOKUP($B161,Categories!$A$2:$O$480,7,0)</f>
        <v>1</v>
      </c>
      <c r="AS161">
        <f>VLOOKUP($B161,Categories!$A$2:$O$480,8,0)</f>
        <v>0</v>
      </c>
      <c r="AT161">
        <f>VLOOKUP($B161,Categories!$A$2:$O$480,9,0)</f>
        <v>0</v>
      </c>
      <c r="AU161">
        <f>VLOOKUP($B161,Categories!$A$2:$O$480,10,0)</f>
        <v>0</v>
      </c>
      <c r="AV161">
        <f>VLOOKUP($B161,Categories!$A$2:$O$480,11,0)</f>
        <v>0</v>
      </c>
      <c r="AW161">
        <f>VLOOKUP($B161,Categories!$A$2:$O$480,12,0)</f>
        <v>0</v>
      </c>
      <c r="AX161">
        <f>VLOOKUP($B161,Categories!$A$2:$O$480,13,0)</f>
        <v>0</v>
      </c>
      <c r="AY161">
        <f>VLOOKUP($B161,Categories!$A$2:$O$480,14,0)</f>
        <v>0</v>
      </c>
      <c r="AZ161">
        <f>VLOOKUP($B161,Categories!$A$2:$O$480,15,0)</f>
        <v>0</v>
      </c>
      <c r="BA161">
        <f>VLOOKUP($B161,Categories!$A$2:$Z$480,16,0)</f>
        <v>2.77</v>
      </c>
      <c r="BB161">
        <f t="shared" ref="BB161" si="341">IF(A161&lt;&gt;A160,1,0)</f>
        <v>1</v>
      </c>
    </row>
    <row r="162" spans="1:54" x14ac:dyDescent="0.3">
      <c r="A162" s="1">
        <v>45728</v>
      </c>
      <c r="B162" t="s">
        <v>262</v>
      </c>
      <c r="C162" t="s">
        <v>5</v>
      </c>
      <c r="E162">
        <v>3</v>
      </c>
      <c r="F162">
        <v>2</v>
      </c>
      <c r="H162">
        <v>1</v>
      </c>
      <c r="L162" t="str">
        <f t="shared" ref="L162:L163" si="342">IF(D162&lt;&gt;"","J","")&amp;IF(E162&lt;&gt;"","H","")&amp;IF(F162&lt;&gt;"","E","")&amp;IF(G162&lt;&gt;"","L","")&amp;IF(H162&lt;&gt;"","T","")&amp;IF(I162&lt;&gt;"","S","")&amp;IF(K162&lt;&gt;"","O","")&amp;IF(J162&lt;&gt;"","M","")</f>
        <v>HET</v>
      </c>
      <c r="N162">
        <f t="shared" ref="N162:N163" si="343">IF(E162="","",IF(E162=1,1,0))</f>
        <v>0</v>
      </c>
      <c r="O162">
        <f t="shared" ref="O162:O163" si="344">IF(F162="","",IF(F162=1,1,0))</f>
        <v>0</v>
      </c>
      <c r="P162" t="str">
        <f t="shared" ref="P162:P163" si="345">IF(G162="","",IF(G162=1,1,0))</f>
        <v/>
      </c>
      <c r="Q162">
        <f t="shared" ref="Q162:Q163" si="346">IF(H162="","",IF(H162=1,1,0))</f>
        <v>1</v>
      </c>
      <c r="R162" t="str">
        <f t="shared" ref="R162:R163" si="347">IF(I162="","",IF(I162=1,1,0))</f>
        <v/>
      </c>
      <c r="S162" t="str">
        <f t="shared" ref="S162:S163" si="348">IF(J162="","",IF(J162=1,1,0))</f>
        <v/>
      </c>
      <c r="T162" t="str">
        <f t="shared" ref="T162:T163" si="349">IF(K162="","",IF(K162=1,1,0))</f>
        <v/>
      </c>
      <c r="U162" t="str">
        <f t="shared" ref="U162:U163" si="350">IF($AL162="Competitive",IF(D162="","",IF(D162=MAX($D162:$K162),1,0)),IF(D162="","",IF(D162=$AK162,1,0)))</f>
        <v/>
      </c>
      <c r="V162">
        <f t="shared" ref="V162:V163" si="351">IF($AL162="Competitive",IF(E162="","",IF(E162=MAX($D162:$K162),1,0)),IF(E162="","",IF(E162=$AK162,1,0)))</f>
        <v>1</v>
      </c>
      <c r="W162">
        <f t="shared" ref="W162:W163" si="352">IF($AL162="Competitive",IF(F162="","",IF(F162=MAX($D162:$K162),1,0)),IF(F162="","",IF(F162=$AK162,1,0)))</f>
        <v>0</v>
      </c>
      <c r="X162" t="str">
        <f t="shared" ref="X162:X163" si="353">IF($AL162="Competitive",IF(G162="","",IF(G162=MAX($D162:$K162),1,0)),IF(G162="","",IF(G162=$AK162,1,0)))</f>
        <v/>
      </c>
      <c r="Y162">
        <f t="shared" ref="Y162:Y163" si="354">IF($AL162="Competitive",IF(H162="","",IF(H162=MAX($D162:$K162),1,0)),IF(H162="","",IF(H162=$AK162,1,0)))</f>
        <v>0</v>
      </c>
      <c r="Z162" t="str">
        <f t="shared" ref="Z162:Z163" si="355">IF($AL162="Competitive",IF(I162="","",IF(I162=MAX($D162:$K162),1,0)),IF(I162="","",IF(I162=$AK162,1,0)))</f>
        <v/>
      </c>
      <c r="AA162" t="str">
        <f t="shared" ref="AA162:AA163" si="356">IF($AL162="Competitive",IF(J162="","",IF(J162=MAX($D162:$K162),1,0)),IF(J162="","",IF(J162=$AK162,1,0)))</f>
        <v/>
      </c>
      <c r="AB162" t="str">
        <f t="shared" ref="AB162:AB163" si="357">IF($AL162="Competitive",IF(K162="","",IF(K162=MAX($D162:$K162),1,0)),IF(K162="","",IF(K162=$AK162,1,0)))</f>
        <v/>
      </c>
      <c r="AC162">
        <f t="shared" ref="AC162:AC163" si="358">IF(D162&lt;&gt;"",1,0)</f>
        <v>0</v>
      </c>
      <c r="AD162">
        <f t="shared" ref="AD162:AD163" si="359">IF(E162&lt;&gt;"",1,0)</f>
        <v>1</v>
      </c>
      <c r="AE162">
        <f t="shared" ref="AE162:AE163" si="360">IF(F162&lt;&gt;"",1,0)</f>
        <v>1</v>
      </c>
      <c r="AF162">
        <f t="shared" ref="AF162:AF163" si="361">IF(G162&lt;&gt;"",1,0)</f>
        <v>0</v>
      </c>
      <c r="AG162">
        <f t="shared" ref="AG162:AG163" si="362">IF(H162&lt;&gt;"",1,0)</f>
        <v>1</v>
      </c>
      <c r="AH162">
        <f t="shared" ref="AH162:AH163" si="363">IF(I162&lt;&gt;"",1,0)</f>
        <v>0</v>
      </c>
      <c r="AI162">
        <f t="shared" ref="AI162:AI163" si="364">IF(J162&lt;&gt;"",1,0)</f>
        <v>0</v>
      </c>
      <c r="AJ162">
        <f t="shared" ref="AJ162:AJ163" si="365">IF(K162&lt;&gt;"",1,0)</f>
        <v>0</v>
      </c>
      <c r="AK162">
        <f t="shared" ref="AK162:AK163" si="366">COUNTA(D162:K162)</f>
        <v>3</v>
      </c>
      <c r="AL162" t="s">
        <v>63</v>
      </c>
      <c r="AM162">
        <f>VLOOKUP($B162,Categories!$A$2:$O$480,2,0)</f>
        <v>0</v>
      </c>
      <c r="AN162">
        <f>VLOOKUP($B162,Categories!$A$2:$O$480,3,0)</f>
        <v>0</v>
      </c>
      <c r="AO162">
        <f>VLOOKUP($B162,Categories!$A$2:$O$480,4,0)</f>
        <v>1</v>
      </c>
      <c r="AP162">
        <f>VLOOKUP($B162,Categories!$A$2:$O$480,5,0)</f>
        <v>0</v>
      </c>
      <c r="AQ162">
        <f>VLOOKUP($B162,Categories!$A$2:$O$480,6,0)</f>
        <v>0</v>
      </c>
      <c r="AR162">
        <f>VLOOKUP($B162,Categories!$A$2:$O$480,7,0)</f>
        <v>0</v>
      </c>
      <c r="AS162">
        <f>VLOOKUP($B162,Categories!$A$2:$O$480,8,0)</f>
        <v>0</v>
      </c>
      <c r="AT162">
        <f>VLOOKUP($B162,Categories!$A$2:$O$480,9,0)</f>
        <v>0</v>
      </c>
      <c r="AU162">
        <f>VLOOKUP($B162,Categories!$A$2:$O$480,10,0)</f>
        <v>0</v>
      </c>
      <c r="AV162">
        <f>VLOOKUP($B162,Categories!$A$2:$O$480,11,0)</f>
        <v>0</v>
      </c>
      <c r="AW162">
        <f>VLOOKUP($B162,Categories!$A$2:$O$480,12,0)</f>
        <v>0</v>
      </c>
      <c r="AX162">
        <f>VLOOKUP($B162,Categories!$A$2:$O$480,13,0)</f>
        <v>0</v>
      </c>
      <c r="AY162">
        <f>VLOOKUP($B162,Categories!$A$2:$O$480,14,0)</f>
        <v>1</v>
      </c>
      <c r="AZ162">
        <f>VLOOKUP($B162,Categories!$A$2:$O$480,15,0)</f>
        <v>1</v>
      </c>
      <c r="BA162">
        <f>VLOOKUP($B162,Categories!$A$2:$Z$480,16,0)</f>
        <v>2.17</v>
      </c>
      <c r="BB162">
        <f t="shared" ref="BB162:BB163" si="367">IF(A162&lt;&gt;A161,1,0)</f>
        <v>0</v>
      </c>
    </row>
    <row r="163" spans="1:54" x14ac:dyDescent="0.3">
      <c r="A163" s="1">
        <v>45728</v>
      </c>
      <c r="B163" t="s">
        <v>262</v>
      </c>
      <c r="C163" t="s">
        <v>5</v>
      </c>
      <c r="E163">
        <v>3</v>
      </c>
      <c r="F163">
        <v>2</v>
      </c>
      <c r="H163">
        <v>1</v>
      </c>
      <c r="L163" t="str">
        <f t="shared" si="342"/>
        <v>HET</v>
      </c>
      <c r="N163">
        <f t="shared" si="343"/>
        <v>0</v>
      </c>
      <c r="O163">
        <f t="shared" si="344"/>
        <v>0</v>
      </c>
      <c r="P163" t="str">
        <f t="shared" si="345"/>
        <v/>
      </c>
      <c r="Q163">
        <f t="shared" si="346"/>
        <v>1</v>
      </c>
      <c r="R163" t="str">
        <f t="shared" si="347"/>
        <v/>
      </c>
      <c r="S163" t="str">
        <f t="shared" si="348"/>
        <v/>
      </c>
      <c r="T163" t="str">
        <f t="shared" si="349"/>
        <v/>
      </c>
      <c r="U163" t="str">
        <f t="shared" si="350"/>
        <v/>
      </c>
      <c r="V163">
        <f t="shared" si="351"/>
        <v>1</v>
      </c>
      <c r="W163">
        <f t="shared" si="352"/>
        <v>0</v>
      </c>
      <c r="X163" t="str">
        <f t="shared" si="353"/>
        <v/>
      </c>
      <c r="Y163">
        <f t="shared" si="354"/>
        <v>0</v>
      </c>
      <c r="Z163" t="str">
        <f t="shared" si="355"/>
        <v/>
      </c>
      <c r="AA163" t="str">
        <f t="shared" si="356"/>
        <v/>
      </c>
      <c r="AB163" t="str">
        <f t="shared" si="357"/>
        <v/>
      </c>
      <c r="AC163">
        <f t="shared" si="358"/>
        <v>0</v>
      </c>
      <c r="AD163">
        <f t="shared" si="359"/>
        <v>1</v>
      </c>
      <c r="AE163">
        <f t="shared" si="360"/>
        <v>1</v>
      </c>
      <c r="AF163">
        <f t="shared" si="361"/>
        <v>0</v>
      </c>
      <c r="AG163">
        <f t="shared" si="362"/>
        <v>1</v>
      </c>
      <c r="AH163">
        <f t="shared" si="363"/>
        <v>0</v>
      </c>
      <c r="AI163">
        <f t="shared" si="364"/>
        <v>0</v>
      </c>
      <c r="AJ163">
        <f t="shared" si="365"/>
        <v>0</v>
      </c>
      <c r="AK163">
        <f t="shared" si="366"/>
        <v>3</v>
      </c>
      <c r="AL163" t="s">
        <v>63</v>
      </c>
      <c r="AM163">
        <f>VLOOKUP($B163,Categories!$A$2:$O$480,2,0)</f>
        <v>0</v>
      </c>
      <c r="AN163">
        <f>VLOOKUP($B163,Categories!$A$2:$O$480,3,0)</f>
        <v>0</v>
      </c>
      <c r="AO163">
        <f>VLOOKUP($B163,Categories!$A$2:$O$480,4,0)</f>
        <v>1</v>
      </c>
      <c r="AP163">
        <f>VLOOKUP($B163,Categories!$A$2:$O$480,5,0)</f>
        <v>0</v>
      </c>
      <c r="AQ163">
        <f>VLOOKUP($B163,Categories!$A$2:$O$480,6,0)</f>
        <v>0</v>
      </c>
      <c r="AR163">
        <f>VLOOKUP($B163,Categories!$A$2:$O$480,7,0)</f>
        <v>0</v>
      </c>
      <c r="AS163">
        <f>VLOOKUP($B163,Categories!$A$2:$O$480,8,0)</f>
        <v>0</v>
      </c>
      <c r="AT163">
        <f>VLOOKUP($B163,Categories!$A$2:$O$480,9,0)</f>
        <v>0</v>
      </c>
      <c r="AU163">
        <f>VLOOKUP($B163,Categories!$A$2:$O$480,10,0)</f>
        <v>0</v>
      </c>
      <c r="AV163">
        <f>VLOOKUP($B163,Categories!$A$2:$O$480,11,0)</f>
        <v>0</v>
      </c>
      <c r="AW163">
        <f>VLOOKUP($B163,Categories!$A$2:$O$480,12,0)</f>
        <v>0</v>
      </c>
      <c r="AX163">
        <f>VLOOKUP($B163,Categories!$A$2:$O$480,13,0)</f>
        <v>0</v>
      </c>
      <c r="AY163">
        <f>VLOOKUP($B163,Categories!$A$2:$O$480,14,0)</f>
        <v>1</v>
      </c>
      <c r="AZ163">
        <f>VLOOKUP($B163,Categories!$A$2:$O$480,15,0)</f>
        <v>1</v>
      </c>
      <c r="BA163">
        <f>VLOOKUP($B163,Categories!$A$2:$Z$480,16,0)</f>
        <v>2.17</v>
      </c>
      <c r="BB163">
        <f t="shared" si="367"/>
        <v>0</v>
      </c>
    </row>
  </sheetData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5"/>
  <sheetViews>
    <sheetView workbookViewId="0">
      <pane xSplit="1" ySplit="1" topLeftCell="B34" activePane="bottomRight" state="frozen"/>
      <selection pane="topRight"/>
      <selection pane="bottomLeft"/>
      <selection pane="bottomRight" activeCell="A54" sqref="A54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3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3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3">
      <c r="A53" t="s">
        <v>256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  <row r="54" spans="1:18" x14ac:dyDescent="0.3">
      <c r="A54" t="s">
        <v>263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260</v>
      </c>
    </row>
    <row r="55" spans="1:18" x14ac:dyDescent="0.3">
      <c r="A55" t="s">
        <v>262</v>
      </c>
      <c r="D55">
        <v>1</v>
      </c>
      <c r="N55">
        <v>1</v>
      </c>
      <c r="O55">
        <v>1</v>
      </c>
      <c r="P55">
        <v>2.17</v>
      </c>
      <c r="Q55" s="10" t="s">
        <v>261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  <hyperlink ref="Q55" r:id="rId5" xr:uid="{4F8C4282-C3D1-4A26-9DE2-DD9C8F0FEB71}"/>
  </hyperlinks>
  <pageMargins left="0.7" right="0.7" top="0.75" bottom="0.75" header="0.3" footer="0.3"/>
  <customProperties>
    <customPr name="_pios_id" r:id="rId6"/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2025-03-13T06:53:28Z</dcterms:modified>
</cp:coreProperties>
</file>