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omments1.xml" ContentType="application/vnd.openxmlformats-officedocument.spreadsheetml.comments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zbek\Desktop\board_games_with_friends\"/>
    </mc:Choice>
  </mc:AlternateContent>
  <xr:revisionPtr revIDLastSave="0" documentId="13_ncr:1_{55531151-2CBE-4428-92C1-408222ABAB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2" r:id="rId1"/>
    <sheet name="Games" sheetId="1" r:id="rId2"/>
    <sheet name="By_Category" sheetId="3" r:id="rId3"/>
    <sheet name="Categories" sheetId="4" r:id="rId4"/>
  </sheets>
  <definedNames>
    <definedName name="_xlnm._FilterDatabase" localSheetId="3" hidden="1">Categories!$A$1:$P$34</definedName>
    <definedName name="_xlnm._FilterDatabase" localSheetId="1" hidden="1">Games!$A$1:$AW$130</definedName>
  </definedNames>
  <calcPr calcId="191029"/>
  <pivotCaches>
    <pivotCache cacheId="0" r:id="rId5"/>
    <pivotCache cacheId="9" r:id="rId6"/>
    <pivotCache cacheId="21" r:id="rId7"/>
    <pivotCache cacheId="28" r:id="rId8"/>
    <pivotCache cacheId="4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134" i="1" l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4" i="1"/>
  <c r="K133" i="1"/>
  <c r="K132" i="1"/>
  <c r="R50" i="4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AG51" i="1"/>
  <c r="X51" i="1" s="1"/>
  <c r="AF51" i="1"/>
  <c r="AE51" i="1"/>
  <c r="AD51" i="1"/>
  <c r="AC51" i="1"/>
  <c r="AB51" i="1"/>
  <c r="AA51" i="1"/>
  <c r="Z51" i="1"/>
  <c r="Y51" i="1"/>
  <c r="T51" i="1"/>
  <c r="S51" i="1"/>
  <c r="R51" i="1"/>
  <c r="Q51" i="1"/>
  <c r="P51" i="1"/>
  <c r="O51" i="1"/>
  <c r="N51" i="1"/>
  <c r="M51" i="1"/>
  <c r="L51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AG29" i="1"/>
  <c r="V29" i="1" s="1"/>
  <c r="AF29" i="1"/>
  <c r="AE29" i="1"/>
  <c r="AD29" i="1"/>
  <c r="AC29" i="1"/>
  <c r="AB29" i="1"/>
  <c r="AA29" i="1"/>
  <c r="Z29" i="1"/>
  <c r="Y29" i="1"/>
  <c r="X29" i="1"/>
  <c r="T29" i="1"/>
  <c r="R29" i="1"/>
  <c r="Q29" i="1"/>
  <c r="P29" i="1"/>
  <c r="O29" i="1"/>
  <c r="N29" i="1"/>
  <c r="M29" i="1"/>
  <c r="L29" i="1"/>
  <c r="AG28" i="1"/>
  <c r="S28" i="1" s="1"/>
  <c r="AF28" i="1"/>
  <c r="AE28" i="1"/>
  <c r="AD28" i="1"/>
  <c r="AC28" i="1"/>
  <c r="AB28" i="1"/>
  <c r="AA28" i="1"/>
  <c r="Z28" i="1"/>
  <c r="Y28" i="1"/>
  <c r="X28" i="1"/>
  <c r="T28" i="1"/>
  <c r="R28" i="1"/>
  <c r="Q28" i="1"/>
  <c r="P28" i="1"/>
  <c r="O28" i="1"/>
  <c r="N28" i="1"/>
  <c r="M28" i="1"/>
  <c r="L28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AG9" i="1"/>
  <c r="W9" i="1" s="1"/>
  <c r="AF9" i="1"/>
  <c r="AE9" i="1"/>
  <c r="AD9" i="1"/>
  <c r="AC9" i="1"/>
  <c r="AB9" i="1"/>
  <c r="AA9" i="1"/>
  <c r="Z9" i="1"/>
  <c r="Y9" i="1"/>
  <c r="X9" i="1"/>
  <c r="U9" i="1"/>
  <c r="T9" i="1"/>
  <c r="S9" i="1"/>
  <c r="R9" i="1"/>
  <c r="Q9" i="1"/>
  <c r="P9" i="1"/>
  <c r="O9" i="1"/>
  <c r="N9" i="1"/>
  <c r="M9" i="1"/>
  <c r="L9" i="1"/>
  <c r="AG8" i="1"/>
  <c r="S8" i="1" s="1"/>
  <c r="AF8" i="1"/>
  <c r="AE8" i="1"/>
  <c r="AD8" i="1"/>
  <c r="AC8" i="1"/>
  <c r="AB8" i="1"/>
  <c r="AA8" i="1"/>
  <c r="Z8" i="1"/>
  <c r="Y8" i="1"/>
  <c r="X8" i="1"/>
  <c r="U8" i="1"/>
  <c r="T8" i="1"/>
  <c r="R8" i="1"/>
  <c r="Q8" i="1"/>
  <c r="P8" i="1"/>
  <c r="O8" i="1"/>
  <c r="N8" i="1"/>
  <c r="M8" i="1"/>
  <c r="L8" i="1"/>
  <c r="AG7" i="1"/>
  <c r="V7" i="1" s="1"/>
  <c r="AF7" i="1"/>
  <c r="AE7" i="1"/>
  <c r="AD7" i="1"/>
  <c r="AC7" i="1"/>
  <c r="AB7" i="1"/>
  <c r="AA7" i="1"/>
  <c r="Z7" i="1"/>
  <c r="Y7" i="1"/>
  <c r="X7" i="1"/>
  <c r="U7" i="1"/>
  <c r="T7" i="1"/>
  <c r="R7" i="1"/>
  <c r="Q7" i="1"/>
  <c r="P7" i="1"/>
  <c r="O7" i="1"/>
  <c r="N7" i="1"/>
  <c r="M7" i="1"/>
  <c r="L7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AG5" i="1"/>
  <c r="V5" i="1" s="1"/>
  <c r="AF5" i="1"/>
  <c r="AE5" i="1"/>
  <c r="AD5" i="1"/>
  <c r="AC5" i="1"/>
  <c r="AB5" i="1"/>
  <c r="AA5" i="1"/>
  <c r="Z5" i="1"/>
  <c r="Y5" i="1"/>
  <c r="X5" i="1"/>
  <c r="T5" i="1"/>
  <c r="S5" i="1"/>
  <c r="R5" i="1"/>
  <c r="Q5" i="1"/>
  <c r="P5" i="1"/>
  <c r="O5" i="1"/>
  <c r="N5" i="1"/>
  <c r="M5" i="1"/>
  <c r="L5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K130" i="1"/>
  <c r="K129" i="1"/>
  <c r="R49" i="4"/>
  <c r="K128" i="1"/>
  <c r="K127" i="1"/>
  <c r="K126" i="1"/>
  <c r="K125" i="1"/>
  <c r="R48" i="4"/>
  <c r="K124" i="1"/>
  <c r="K123" i="1"/>
  <c r="K122" i="1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K121" i="1"/>
  <c r="K120" i="1"/>
  <c r="K119" i="1"/>
  <c r="K118" i="1"/>
  <c r="K117" i="1"/>
  <c r="K116" i="1"/>
  <c r="K115" i="1"/>
  <c r="K114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K113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K112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K111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K110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K109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K108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K107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K106" i="1"/>
  <c r="K105" i="1"/>
  <c r="K104" i="1"/>
  <c r="K103" i="1"/>
  <c r="K102" i="1"/>
  <c r="K101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K100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K99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K98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K97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K96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K95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K94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K93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K92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K91" i="1"/>
  <c r="U51" i="1" l="1"/>
  <c r="V8" i="1"/>
  <c r="U29" i="1"/>
  <c r="W8" i="1"/>
  <c r="W29" i="1"/>
  <c r="U5" i="1"/>
  <c r="W5" i="1"/>
  <c r="V9" i="1"/>
  <c r="S29" i="1"/>
  <c r="W7" i="1"/>
  <c r="V28" i="1"/>
  <c r="W28" i="1"/>
  <c r="V51" i="1"/>
  <c r="U28" i="1"/>
  <c r="S7" i="1"/>
  <c r="W51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K90" i="1"/>
  <c r="AW89" i="1" l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K89" i="1"/>
  <c r="AW88" i="1" l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K88" i="1"/>
  <c r="AW87" i="1" l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K87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K86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K85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K84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K83" i="1"/>
  <c r="AW82" i="1" l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AV82" i="1" l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K82" i="1"/>
  <c r="AV76" i="1" l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K76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K75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K81" i="1" l="1"/>
  <c r="AE2" i="1"/>
  <c r="X2" i="1"/>
  <c r="Q2" i="1"/>
  <c r="K80" i="1"/>
  <c r="K79" i="1"/>
  <c r="K78" i="1"/>
  <c r="K77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 l="1"/>
  <c r="K48" i="1"/>
  <c r="K47" i="1" l="1"/>
  <c r="K46" i="1"/>
  <c r="K45" i="1" l="1"/>
  <c r="K44" i="1" l="1"/>
  <c r="Y2" i="1" l="1"/>
  <c r="W2" i="1"/>
  <c r="V2" i="1"/>
  <c r="U2" i="1"/>
  <c r="T2" i="1"/>
  <c r="S2" i="1"/>
  <c r="K43" i="1"/>
  <c r="K42" i="1"/>
  <c r="K41" i="1"/>
  <c r="K40" i="1" l="1"/>
  <c r="K39" i="1"/>
  <c r="K38" i="1" l="1"/>
  <c r="K37" i="1"/>
  <c r="K36" i="1" l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AG2" i="1" l="1"/>
  <c r="AF2" i="1"/>
  <c r="R2" i="1"/>
  <c r="AD2" i="1" l="1"/>
  <c r="AC2" i="1"/>
  <c r="AB2" i="1"/>
  <c r="AA2" i="1"/>
  <c r="Z2" i="1"/>
  <c r="P2" i="1"/>
  <c r="O2" i="1"/>
  <c r="N2" i="1"/>
  <c r="M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Erdem Emin Akçay</author>
  </authors>
  <commentList>
    <comment ref="J25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J26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J8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J84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J85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J86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J87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J88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Philippe</t>
        </r>
      </text>
    </comment>
  </commentList>
</comments>
</file>

<file path=xl/sharedStrings.xml><?xml version="1.0" encoding="utf-8"?>
<sst xmlns="http://schemas.openxmlformats.org/spreadsheetml/2006/main" count="1032" uniqueCount="239">
  <si>
    <t>Date</t>
  </si>
  <si>
    <t>Game</t>
  </si>
  <si>
    <t>Terraforming Mars</t>
  </si>
  <si>
    <t>Lords of Waterdeep</t>
  </si>
  <si>
    <t>Place</t>
  </si>
  <si>
    <t>Torben's</t>
  </si>
  <si>
    <t>Jakob</t>
  </si>
  <si>
    <t>Erdem</t>
  </si>
  <si>
    <t>Lasse</t>
  </si>
  <si>
    <t>Torben</t>
  </si>
  <si>
    <t>Group</t>
  </si>
  <si>
    <t>Jakob_first</t>
  </si>
  <si>
    <t>Erdem_first</t>
  </si>
  <si>
    <t>Lasse_first</t>
  </si>
  <si>
    <t>Torben_first</t>
  </si>
  <si>
    <t>Jakob_last</t>
  </si>
  <si>
    <t>Erdem_last</t>
  </si>
  <si>
    <t>Lasse_last</t>
  </si>
  <si>
    <t>Torben_last</t>
  </si>
  <si>
    <t>Jakob_played</t>
  </si>
  <si>
    <t>Erdem_played</t>
  </si>
  <si>
    <t>Lasse_played</t>
  </si>
  <si>
    <t>Torben_played</t>
  </si>
  <si>
    <t>ELT</t>
  </si>
  <si>
    <t>JELT</t>
  </si>
  <si>
    <t>Grand Total</t>
  </si>
  <si>
    <t>Count of Game</t>
  </si>
  <si>
    <t>Values</t>
  </si>
  <si>
    <t>ELT Total</t>
  </si>
  <si>
    <t>JELT Total</t>
  </si>
  <si>
    <t>No_of_players</t>
  </si>
  <si>
    <t>Avg.Pos  Torben</t>
  </si>
  <si>
    <t>Avg.Pos  Jakob</t>
  </si>
  <si>
    <t>Avg.Pos  Erdem</t>
  </si>
  <si>
    <t>Avg.Pos  Lasse</t>
  </si>
  <si>
    <t>3 Total</t>
  </si>
  <si>
    <t>4 Total</t>
  </si>
  <si>
    <t>Dead of Winter</t>
  </si>
  <si>
    <t>Erdem's</t>
  </si>
  <si>
    <t>Suburbia</t>
  </si>
  <si>
    <t>JLT</t>
  </si>
  <si>
    <t>JLT Total</t>
  </si>
  <si>
    <t>Fury of Dracula</t>
  </si>
  <si>
    <t>Scythe</t>
  </si>
  <si>
    <t>Jakob's</t>
  </si>
  <si>
    <t>Ascension</t>
  </si>
  <si>
    <t>Through the Ages</t>
  </si>
  <si>
    <t>Stockpile</t>
  </si>
  <si>
    <t>ELTO</t>
  </si>
  <si>
    <t>JELTO</t>
  </si>
  <si>
    <t>5 Total</t>
  </si>
  <si>
    <t>ELTO Total</t>
  </si>
  <si>
    <t>JELTO Total</t>
  </si>
  <si>
    <t>Pos %</t>
  </si>
  <si>
    <t>Henrik</t>
  </si>
  <si>
    <t>Henrik_first</t>
  </si>
  <si>
    <t>Henrik_last</t>
  </si>
  <si>
    <t>Henrik_played</t>
  </si>
  <si>
    <t>JHELT</t>
  </si>
  <si>
    <t>JHELT Total</t>
  </si>
  <si>
    <t>Power Grid</t>
  </si>
  <si>
    <t>Type</t>
  </si>
  <si>
    <t>Cooperative</t>
  </si>
  <si>
    <t>Competitive</t>
  </si>
  <si>
    <t>Competitive Total</t>
  </si>
  <si>
    <t>Kemet</t>
  </si>
  <si>
    <t>JHLT</t>
  </si>
  <si>
    <t>JHLT Total</t>
  </si>
  <si>
    <t>Caverna</t>
  </si>
  <si>
    <t>Wingspan</t>
  </si>
  <si>
    <t>Last_place</t>
  </si>
  <si>
    <t>Last Place</t>
  </si>
  <si>
    <t xml:space="preserve">Lasse_win </t>
  </si>
  <si>
    <t xml:space="preserve">Torben_win </t>
  </si>
  <si>
    <t xml:space="preserve">Erdem_win </t>
  </si>
  <si>
    <t xml:space="preserve">Jakob_win </t>
  </si>
  <si>
    <t xml:space="preserve">Henrik_win </t>
  </si>
  <si>
    <t>(All)</t>
  </si>
  <si>
    <t>JET</t>
  </si>
  <si>
    <t>JET Total</t>
  </si>
  <si>
    <t xml:space="preserve"> Jakob_first</t>
  </si>
  <si>
    <t xml:space="preserve"> Erdem_first</t>
  </si>
  <si>
    <t xml:space="preserve"> Lasse_first</t>
  </si>
  <si>
    <t>El Grande</t>
  </si>
  <si>
    <t>Tzolkin</t>
  </si>
  <si>
    <t>Torben win</t>
  </si>
  <si>
    <t>Lasse Win</t>
  </si>
  <si>
    <t>Erdem Win</t>
  </si>
  <si>
    <t>Erdem_win %</t>
  </si>
  <si>
    <t>Lasse_win %</t>
  </si>
  <si>
    <t>Torben_win %</t>
  </si>
  <si>
    <t>Eclipse</t>
  </si>
  <si>
    <t xml:space="preserve">Torben_first </t>
  </si>
  <si>
    <t>Nusfjord</t>
  </si>
  <si>
    <t>Imperial 2030</t>
  </si>
  <si>
    <t>Dominion</t>
  </si>
  <si>
    <t xml:space="preserve"> Torben_last %</t>
  </si>
  <si>
    <t xml:space="preserve"> Lasse_last %</t>
  </si>
  <si>
    <t xml:space="preserve"> Erdem_last %</t>
  </si>
  <si>
    <t xml:space="preserve"> Torben_last</t>
  </si>
  <si>
    <t xml:space="preserve"> Lasse_last</t>
  </si>
  <si>
    <t xml:space="preserve"> Erdem_last</t>
  </si>
  <si>
    <t>Blood Rage</t>
  </si>
  <si>
    <t>Everdell</t>
  </si>
  <si>
    <t>For Sale</t>
  </si>
  <si>
    <t>Concordia</t>
  </si>
  <si>
    <t>Inis</t>
  </si>
  <si>
    <t>Soren</t>
  </si>
  <si>
    <t>Soren_firt</t>
  </si>
  <si>
    <t>Soren_last</t>
  </si>
  <si>
    <t>Soren_played</t>
  </si>
  <si>
    <t>JELTS</t>
  </si>
  <si>
    <t>JELTS Total</t>
  </si>
  <si>
    <t>ELTS</t>
  </si>
  <si>
    <t>ELTS Total</t>
  </si>
  <si>
    <t>JTS</t>
  </si>
  <si>
    <t>JTS Total</t>
  </si>
  <si>
    <t>HLTS</t>
  </si>
  <si>
    <t>HLTS Total</t>
  </si>
  <si>
    <t>Engine Building</t>
  </si>
  <si>
    <t>Combat</t>
  </si>
  <si>
    <t>Worker Placement</t>
  </si>
  <si>
    <t>Drafting</t>
  </si>
  <si>
    <t>Area Control</t>
  </si>
  <si>
    <t>Ressource Management</t>
  </si>
  <si>
    <t>Dice Rolling</t>
  </si>
  <si>
    <t>Investing</t>
  </si>
  <si>
    <t>Deck/Bag Building</t>
  </si>
  <si>
    <t>Deduction</t>
  </si>
  <si>
    <t>Push Your Luck</t>
  </si>
  <si>
    <t>Card Game</t>
  </si>
  <si>
    <t>Name</t>
  </si>
  <si>
    <t>Auction</t>
  </si>
  <si>
    <t>Hidden Movement</t>
  </si>
  <si>
    <t>Love Letter</t>
  </si>
  <si>
    <t>Jaipur</t>
  </si>
  <si>
    <t>HTS</t>
  </si>
  <si>
    <t>HTS Total</t>
  </si>
  <si>
    <t>HELTS</t>
  </si>
  <si>
    <t>HELTS Total</t>
  </si>
  <si>
    <t>BGG_Weight</t>
  </si>
  <si>
    <t>7 Wonders</t>
  </si>
  <si>
    <t>ETO</t>
  </si>
  <si>
    <t>ETO Total</t>
  </si>
  <si>
    <t>Avg. BGG_Weight</t>
  </si>
  <si>
    <t>The Gallerist</t>
  </si>
  <si>
    <t>Other</t>
  </si>
  <si>
    <t>Other_first</t>
  </si>
  <si>
    <t>Other_last</t>
  </si>
  <si>
    <t>Other_played</t>
  </si>
  <si>
    <t>ELO</t>
  </si>
  <si>
    <t>ELO Total</t>
  </si>
  <si>
    <t>Lasse's</t>
  </si>
  <si>
    <t>Online</t>
  </si>
  <si>
    <t>Gaia Project</t>
  </si>
  <si>
    <t>Mercado de Lisboa</t>
  </si>
  <si>
    <t>Bad Company</t>
  </si>
  <si>
    <t>ETS</t>
  </si>
  <si>
    <t>ETS Total</t>
  </si>
  <si>
    <t>Ark Nova</t>
  </si>
  <si>
    <t>ET</t>
  </si>
  <si>
    <t>ET Total</t>
  </si>
  <si>
    <t>2 Total</t>
  </si>
  <si>
    <t>The Castles of Burgundy</t>
  </si>
  <si>
    <t>The Search for Planet X</t>
  </si>
  <si>
    <t>Orleans</t>
  </si>
  <si>
    <t>Barrage</t>
  </si>
  <si>
    <t>Cascadia</t>
  </si>
  <si>
    <t>Lost Cities</t>
  </si>
  <si>
    <t>BGG_url</t>
  </si>
  <si>
    <t>https://boardgamegeek.com/boardgame/167791/terraforming-mars</t>
  </si>
  <si>
    <t>https://boardgamegeek.com/boardgame/224517/brass-birmingham</t>
  </si>
  <si>
    <t>https://boardgamegeek.com/boardgame/172/sale</t>
  </si>
  <si>
    <t>https://boardgamegeek.com/boardgame/102794/caverna-cave-farmers</t>
  </si>
  <si>
    <t>https://boardgamegeek.com/boardgame/110327/lords-waterdeep</t>
  </si>
  <si>
    <t>https://boardgamegeek.com/boardgame/266192/wingspan</t>
  </si>
  <si>
    <t>https://boardgamegeek.com/boardgame/126163/tzolk-mayan-calendar</t>
  </si>
  <si>
    <t>https://boardgamegeek.com/boardgame/39953/game-thrones-card-game</t>
  </si>
  <si>
    <t>https://boardgamegeek.com/boardgame/199792/everdell</t>
  </si>
  <si>
    <t>https://boardgamegeek.com/boardgame/36218/dominion</t>
  </si>
  <si>
    <t>https://boardgamegeek.com/boardgame/14996/ticket-ride-europe</t>
  </si>
  <si>
    <t>https://boardgamegeek.com/boardgame/182028/through-ages-new-story-civilization</t>
  </si>
  <si>
    <t>The Quacks of Quedlinburg</t>
  </si>
  <si>
    <t>https://boardgamegeek.com/boardgame/244521/quacks-quedlinburg</t>
  </si>
  <si>
    <t>https://boardgamegeek.com/boardgame/123260/suburbia</t>
  </si>
  <si>
    <t>https://boardgamegeek.com/boardgame/169786/scythe</t>
  </si>
  <si>
    <t>https://boardgamegeek.com/boardgame/242277/scythe-rise-fenris</t>
  </si>
  <si>
    <t>Scythe The Rise of Fenris</t>
  </si>
  <si>
    <t>https://boardgamegeek.com/boardgame/69789/ascension-deckbuilding-game</t>
  </si>
  <si>
    <t>https://boardgamegeek.com/boardgame/54138/imperial-2030</t>
  </si>
  <si>
    <t>https://boardgamegeek.com/boardgame/72125/eclipse</t>
  </si>
  <si>
    <t>https://boardgamegeek.com/boardgame/181279/fury-dracula-thirdfourth-edition</t>
  </si>
  <si>
    <t>https://boardgamegeek.com/boardgame/161614/stockpile</t>
  </si>
  <si>
    <t>Cyclades</t>
  </si>
  <si>
    <t>https://boardgamegeek.com/boardgame/54998/cyclades</t>
  </si>
  <si>
    <t>https://boardgamegeek.com/boardgame/93/el-grande</t>
  </si>
  <si>
    <t>https://boardgamegeek.com/boardgame/2651/power-grid</t>
  </si>
  <si>
    <t>https://boardgamegeek.com/boardgame/127023/kemet</t>
  </si>
  <si>
    <t>https://boardgamegeek.com/boardgame/234277/nusfjord</t>
  </si>
  <si>
    <t>https://boardgamegeek.com/boardgame/170216/blood-rage</t>
  </si>
  <si>
    <t>https://boardgamegeek.com/boardgame/129622/love-letter</t>
  </si>
  <si>
    <t>https://boardgamegeek.com/boardgame/54043/jaipur</t>
  </si>
  <si>
    <t>https://boardgamegeek.com/boardgame/150376/dead-winter-crossroads-game</t>
  </si>
  <si>
    <t>https://boardgamegeek.com/boardgame/209010/mechs-vs-minions</t>
  </si>
  <si>
    <t>Mech vs. Minions</t>
  </si>
  <si>
    <t>https://boardgamegeek.com/boardgame/155821/inis</t>
  </si>
  <si>
    <t>https://boardgamegeek.com/boardgame/124361/concordia</t>
  </si>
  <si>
    <t>https://boardgamegeek.com/boardgame/68448/7-wonders</t>
  </si>
  <si>
    <t>https://boardgamegeek.com/boardgame/125153/gallerist</t>
  </si>
  <si>
    <t>https://boardgamegeek.com/boardgame/220308/gaia-project</t>
  </si>
  <si>
    <t>https://boardgamegeek.com/boardgame/262477/mercado-de-lisboa</t>
  </si>
  <si>
    <t>https://boardgamegeek.com/boardgame/340677/bad-company</t>
  </si>
  <si>
    <t>https://boardgamegeek.com/boardgame/342942/ark-nova</t>
  </si>
  <si>
    <t>https://boardgamegeek.com/boardgame/84876/castles-burgundy</t>
  </si>
  <si>
    <t>https://boardgamegeek.com/boardgame/279537/search-planet-x</t>
  </si>
  <si>
    <t>https://boardgamegeek.com/boardgame/164928/orleans</t>
  </si>
  <si>
    <t>https://boardgamegeek.com/boardgame/251247/barrage</t>
  </si>
  <si>
    <t>https://boardgamegeek.com/boardgame/295947/cascadia</t>
  </si>
  <si>
    <t>https://boardgamegeek.com/boardgame/50/lost-cities</t>
  </si>
  <si>
    <t>https://boardgamegeek.com/boardgame/177590/13-days-cuban-missile-crisis-1962</t>
  </si>
  <si>
    <t>Ticket to Ride Europe</t>
  </si>
  <si>
    <t>A Game of Thrones The Card Game</t>
  </si>
  <si>
    <t>Brass Birmingham</t>
  </si>
  <si>
    <t>13 Days The Cuban Missile Crisis, 1962</t>
  </si>
  <si>
    <t>image_name</t>
  </si>
  <si>
    <t>Dune Imperium</t>
  </si>
  <si>
    <t>https://boardgamegeek.com/boardgame/316554/dune-imperium</t>
  </si>
  <si>
    <t>HET</t>
  </si>
  <si>
    <t>HET Total</t>
  </si>
  <si>
    <t>HLT</t>
  </si>
  <si>
    <t>HLT Total</t>
  </si>
  <si>
    <t>Food Chain Magnate</t>
  </si>
  <si>
    <t>https://boardgamegeek.com/boardgame/175914/food-chain-magnate</t>
  </si>
  <si>
    <t>HELT</t>
  </si>
  <si>
    <t>HELT Total</t>
  </si>
  <si>
    <t>Vegas Showdown</t>
  </si>
  <si>
    <t>https://boardgamegeek.com/boardgame/15364/vegas-showdown</t>
  </si>
  <si>
    <t>HETS</t>
  </si>
  <si>
    <t>HETS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</si>
</sst>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pivotButton="1"/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/>
    <xf numFmtId="3" fontId="2" fillId="0" borderId="0" xfId="0" applyNumberFormat="1" applyFont="1"/>
    <xf numFmtId="0" fontId="0" fillId="0" borderId="0" xfId="0" pivotButton="1" applyAlignment="1">
      <alignment horizontal="center" vertical="center" wrapText="1"/>
    </xf>
    <xf numFmtId="0" fontId="5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591"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vertical="center"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horizontal="center" vertical="center" wrapText="1" readingOrder="0"/>
    </dxf>
    <dxf>
      <alignment horizontal="center" vertical="center"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vertical="center" wrapText="1" readingOrder="0"/>
    </dxf>
    <dxf>
      <numFmt numFmtId="164" formatCode="0.0%"/>
    </dxf>
    <dxf>
      <numFmt numFmtId="164" formatCode="0.0%"/>
    </dxf>
    <dxf>
      <numFmt numFmtId="164" formatCode="0.0%"/>
    </dxf>
    <dxf>
      <font>
        <color rgb="FFFF0000"/>
      </font>
    </dxf>
    <dxf>
      <alignment wrapText="0" readingOrder="0"/>
    </dxf>
    <dxf>
      <alignment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vertical="center" wrapText="1" readingOrder="0"/>
    </dxf>
    <dxf>
      <numFmt numFmtId="164" formatCode="0.0%"/>
    </dxf>
    <dxf>
      <numFmt numFmtId="164" formatCode="0.0%"/>
    </dxf>
    <dxf>
      <numFmt numFmtId="164" formatCode="0.0%"/>
    </dxf>
    <dxf>
      <font>
        <color rgb="FFFF0000"/>
      </font>
    </dxf>
    <dxf>
      <alignment wrapText="0" readingOrder="0"/>
    </dxf>
    <dxf>
      <alignment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wrapText="1" readingOrder="0"/>
    </dxf>
    <dxf>
      <alignment wrapText="0" readingOrder="0"/>
    </dxf>
    <dxf>
      <font>
        <color rgb="FFFF0000"/>
      </font>
    </dxf>
    <dxf>
      <numFmt numFmtId="164" formatCode="0.0%"/>
    </dxf>
    <dxf>
      <numFmt numFmtId="164" formatCode="0.0%"/>
    </dxf>
    <dxf>
      <numFmt numFmtId="164" formatCode="0.0%"/>
    </dxf>
    <dxf>
      <alignment horizontal="center" vertical="center"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horizontal="center" vertical="center"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/>
    </dxf>
    <dxf>
      <alignment wrapText="1" readingOrder="0"/>
    </dxf>
    <dxf>
      <alignment wrapText="0" readingOrder="0"/>
    </dxf>
    <dxf>
      <alignment vertical="center" readingOrder="0"/>
    </dxf>
    <dxf>
      <alignment vertical="top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horizontal="center" vertical="center" readingOrder="0"/>
    </dxf>
    <dxf>
      <alignment horizontal="center"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dem Emin Akçay" refreshedDate="45218.536368055553" createdVersion="6" refreshedVersion="8" minRefreshableVersion="3" recordCount="86" xr:uid="{00000000-000A-0000-FFFF-FFFF02000000}">
  <cacheSource type="worksheet">
    <worksheetSource ref="A1:AW87" sheet="Games"/>
  </cacheSource>
  <cacheFields count="54">
    <cacheField name="Date" numFmtId="14">
      <sharedItems containsSemiMixedTypes="0" containsNonDate="0" containsDate="1" containsString="0" minDate="2019-05-30T00:00:00" maxDate="2020-08-05T00:00:00"/>
    </cacheField>
    <cacheField name="Game" numFmtId="0">
      <sharedItems/>
    </cacheField>
    <cacheField name="Place" numFmtId="0">
      <sharedItems/>
    </cacheField>
    <cacheField name="Jakob" numFmtId="0">
      <sharedItems containsString="0" containsBlank="1" containsNumber="1" containsInteger="1" minValue="1" maxValue="5" count="6">
        <m/>
        <n v="2"/>
        <n v="3"/>
        <n v="1"/>
        <n v="4"/>
        <n v="5"/>
      </sharedItems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 count="6">
        <n v="2"/>
        <n v="3"/>
        <n v="1"/>
        <m/>
        <n v="4"/>
        <n v="5"/>
      </sharedItems>
    </cacheField>
    <cacheField name="Lasse" numFmtId="0">
      <sharedItems containsString="0" containsBlank="1" containsNumber="1" containsInteger="1" minValue="1" maxValue="5" count="6">
        <n v="1"/>
        <n v="4"/>
        <n v="3"/>
        <n v="2"/>
        <n v="5"/>
        <m/>
      </sharedItems>
    </cacheField>
    <cacheField name="Torben" numFmtId="0">
      <sharedItems containsSemiMixedTypes="0" containsString="0" containsNumber="1" containsInteger="1" minValue="1" maxValue="5" count="5">
        <n v="3"/>
        <n v="1"/>
        <n v="2"/>
        <n v="4"/>
        <n v="5"/>
      </sharedItems>
    </cacheField>
    <cacheField name="Soren" numFmtId="0">
      <sharedItems containsString="0" containsBlank="1" containsNumber="1" containsInteger="1" minValue="1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unt="15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</sharedItems>
    </cacheField>
    <cacheField name="Jakob_first" numFmtId="0">
      <sharedItems containsMixedTypes="1" containsNumber="1" containsInteger="1" minValue="0" maxValue="1"/>
    </cacheField>
    <cacheField name="Henrik_first" numFmtId="0">
      <sharedItems containsMixedTypes="1" containsNumber="1" containsInteger="1" minValue="0" maxValue="1"/>
    </cacheField>
    <cacheField name="Erdem_first" numFmtId="0">
      <sharedItems containsMixedTypes="1" containsNumber="1" containsInteger="1" minValue="0" maxValue="1"/>
    </cacheField>
    <cacheField name="Lasse_first" numFmtId="0">
      <sharedItems containsMixedTypes="1" containsNumber="1" containsInteger="1" minValue="0" maxValue="1"/>
    </cacheField>
    <cacheField name="Torben_first" numFmtId="0">
      <sharedItems containsSemiMixedTypes="0" containsString="0" containsNumber="1" containsInteger="1" minValue="0" maxValue="1"/>
    </cacheField>
    <cacheField name="Soren_firt" numFmtId="0">
      <sharedItems containsMixedTypes="1" containsNumber="1" containsInteger="1" minValue="0" maxValue="1"/>
    </cacheField>
    <cacheField name="Other_first" numFmtId="0">
      <sharedItems containsMixedTypes="1" containsNumber="1" containsInteger="1" minValue="0" maxValue="0"/>
    </cacheField>
    <cacheField name="Jakob_last" numFmtId="0">
      <sharedItems containsMixedTypes="1" containsNumber="1" containsInteger="1" minValue="0" maxValue="1"/>
    </cacheField>
    <cacheField name="Henrik_last" numFmtId="0">
      <sharedItems containsMixedTypes="1" containsNumber="1" containsInteger="1" minValue="0" maxValue="1"/>
    </cacheField>
    <cacheField name="Erdem_last" numFmtId="0">
      <sharedItems containsMixedTypes="1" containsNumber="1" containsInteger="1" minValue="0" maxValue="1"/>
    </cacheField>
    <cacheField name="Lasse_last" numFmtId="0">
      <sharedItems containsMixedTypes="1" containsNumber="1" containsInteger="1" minValue="0" maxValue="1"/>
    </cacheField>
    <cacheField name="Torben_last" numFmtId="0">
      <sharedItems containsSemiMixedTypes="0" containsString="0" containsNumber="1" containsInteger="1" minValue="0" maxValue="1"/>
    </cacheField>
    <cacheField name="Soren_last" numFmtId="0">
      <sharedItems containsMixedTypes="1" containsNumber="1" containsInteger="1" minValue="0" maxValue="1"/>
    </cacheField>
    <cacheField name="Other_last" numFmtId="0">
      <sharedItems containsMixedTypes="1" containsNumber="1" containsInteger="1" minValue="0" maxValue="1"/>
    </cacheField>
    <cacheField name="Jakob_played" numFmtId="0">
      <sharedItems containsSemiMixedTypes="0" containsString="0" containsNumber="1" containsInteger="1" minValue="0" maxValue="1"/>
    </cacheField>
    <cacheField name="Henrik_played" numFmtId="0">
      <sharedItems containsSemiMixedTypes="0" containsString="0" containsNumber="1" containsInteger="1" minValue="0" maxValue="1"/>
    </cacheField>
    <cacheField name="Erdem_played" numFmtId="0">
      <sharedItems containsSemiMixedTypes="0" containsString="0" containsNumber="1" containsInteger="1" minValue="0" maxValue="1"/>
    </cacheField>
    <cacheField name="Lasse_played" numFmtId="0">
      <sharedItems containsSemiMixedTypes="0" containsString="0" containsNumber="1" containsInteger="1" minValue="0" maxValue="1"/>
    </cacheField>
    <cacheField name="Torben_played" numFmtId="0">
      <sharedItems containsSemiMixedTypes="0" containsString="0" containsNumber="1" containsInteger="1" minValue="1" maxValue="1"/>
    </cacheField>
    <cacheField name="Soren_played" numFmtId="0">
      <sharedItems containsSemiMixedTypes="0" containsString="0" containsNumber="1" containsInteger="1" minValue="0" maxValue="1"/>
    </cacheField>
    <cacheField name="Other_played" numFmtId="0">
      <sharedItems containsSemiMixedTypes="0" containsString="0" containsNumber="1" containsInteger="1" minValue="0" maxValue="1"/>
    </cacheField>
    <cacheField name="No_of_players" numFmtId="0">
      <sharedItems containsSemiMixedTypes="0" containsString="0" containsNumber="1" containsInteger="1" minValue="3" maxValue="5"/>
    </cacheField>
    <cacheField name="Type" numFmtId="0">
      <sharedItems count="2">
        <s v="Competitive"/>
        <s v="Cooperative"/>
      </sharedItems>
    </cacheField>
    <cacheField name="Engine Building" numFmtId="0">
      <sharedItems containsSemiMixedTypes="0" containsString="0" containsNumber="1" containsInteger="1" minValue="0" maxValue="1"/>
    </cacheField>
    <cacheField name="Worker Placement" numFmtId="0">
      <sharedItems containsSemiMixedTypes="0" containsString="0" containsNumber="1" containsInteger="1" minValue="0" maxValue="1"/>
    </cacheField>
    <cacheField name="Area Control" numFmtId="0">
      <sharedItems containsSemiMixedTypes="0" containsString="0" containsNumber="1" containsInteger="1" minValue="0" maxValue="1"/>
    </cacheField>
    <cacheField name="Auction" numFmtId="0">
      <sharedItems containsSemiMixedTypes="0" containsString="0" containsNumber="1" containsInteger="1" minValue="0" maxValue="1"/>
    </cacheField>
    <cacheField name="Combat" numFmtId="0">
      <sharedItems containsSemiMixedTypes="0" containsString="0" containsNumber="1" containsInteger="1" minValue="0" maxValue="1"/>
    </cacheField>
    <cacheField name="Drafting" numFmtId="0">
      <sharedItems containsSemiMixedTypes="0" containsString="0" containsNumber="1" containsInteger="1" minValue="0" maxValue="1"/>
    </cacheField>
    <cacheField name="Ressource Management" numFmtId="0">
      <sharedItems containsSemiMixedTypes="0" containsString="0" containsNumber="1" containsInteger="1" minValue="0" maxValue="1"/>
    </cacheField>
    <cacheField name="Dice Rolling" numFmtId="0">
      <sharedItems containsSemiMixedTypes="0" containsString="0" containsNumber="1" containsInteger="1" minValue="0" maxValue="1"/>
    </cacheField>
    <cacheField name="Deck/Bag Building" numFmtId="0">
      <sharedItems containsSemiMixedTypes="0" containsString="0" containsNumber="1" containsInteger="1" minValue="0" maxValue="1"/>
    </cacheField>
    <cacheField name="Push Your Luck" numFmtId="0">
      <sharedItems containsSemiMixedTypes="0" containsString="0" containsNumber="1" containsInteger="1" minValue="0" maxValue="1"/>
    </cacheField>
    <cacheField name="Investing" numFmtId="0">
      <sharedItems containsSemiMixedTypes="0" containsString="0" containsNumber="1" containsInteger="1" minValue="0" maxValue="1"/>
    </cacheField>
    <cacheField name="Hidden Movement" numFmtId="0">
      <sharedItems containsSemiMixedTypes="0" containsString="0" containsNumber="1" containsInteger="1" minValue="0" maxValue="1"/>
    </cacheField>
    <cacheField name="Card Game" numFmtId="0">
      <sharedItems containsSemiMixedTypes="0" containsString="0" containsNumber="1" containsInteger="1" minValue="0" maxValue="1"/>
    </cacheField>
    <cacheField name="Deduction" numFmtId="0">
      <sharedItems containsSemiMixedTypes="0" containsString="0" containsNumber="1" containsInteger="1" minValue="0" maxValue="1"/>
    </cacheField>
    <cacheField name="BGG_Weight" numFmtId="0">
      <sharedItems containsSemiMixedTypes="0" containsString="0" containsNumber="1" minValue="1.27" maxValue="4.4000000000000004"/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379.93223298611" createdVersion="6" refreshedVersion="7" minRefreshableVersion="3" recordCount="134" xr:uid="{00000000-000A-0000-FFFF-FFFF0C000000}">
  <cacheSource type="worksheet">
    <worksheetSource ref="A1:AH380" sheet="Games"/>
  </cacheSource>
  <cacheFields count="42">
    <cacheField name="Date" numFmtId="0">
      <sharedItems containsNonDate="0" containsDate="1" containsString="0" containsBlank="1" minDate="2019-05-30T00:00:00" maxDate="2024-03-29T00:00:00"/>
    </cacheField>
    <cacheField name="Game" numFmtId="0">
      <sharedItems containsBlank="1" count="56">
        <s v="Terraforming Mars"/>
        <s v="Lords of Waterdeep"/>
        <s v="Dead of Winter"/>
        <s v="Suburbia"/>
        <s v="Fury of Dracula"/>
        <s v="Scythe"/>
        <s v="Ascension"/>
        <s v="Through the Ages"/>
        <s v="Ticket to Ride Europe"/>
        <s v="Scythe The Rise of Fenris"/>
        <s v="Stockpile"/>
        <s v="Cyclades"/>
        <s v="Mech vs. Minions"/>
        <s v="A Game of Thrones The Card Game"/>
        <s v="Power Grid"/>
        <s v="Kemet"/>
        <s v="Caverna"/>
        <s v="Wingspan"/>
        <s v="El Grande"/>
        <s v="Tzolkin"/>
        <s v="The Quacks of Quedlinburg"/>
        <s v="Eclipse"/>
        <s v="Nusfjord"/>
        <s v="Imperial 2030"/>
        <s v="Brass Birmingham"/>
        <s v="Dominion"/>
        <s v="Blood Rage"/>
        <s v="Everdell"/>
        <s v="For Sale"/>
        <s v="Concordia"/>
        <s v="Inis"/>
        <s v="7 Wonders"/>
        <s v="The Gallerist"/>
        <s v="Gaia Project"/>
        <s v="Mercado de Lisboa"/>
        <s v="Bad Company"/>
        <s v="Ark Nova"/>
        <s v="The Castles of Burgundy"/>
        <s v="The Search for Planet X"/>
        <s v="Orleans"/>
        <s v="Barrage"/>
        <s v="Cascadia"/>
        <s v="Lost Cities"/>
        <s v="13 Days The Cuban Missile Crisis, 1962"/>
        <s v="Dune Imperium"/>
        <s v="Food Chain Magnate"/>
        <s v="Vegas Showdown"/>
        <m/>
        <s v="A Game of Thrones: The Card Game" u="1"/>
        <s v="Cycklades" u="1"/>
        <s v="13 Days: The Cuban Missile Crisis, 1962" u="1"/>
        <s v="Scythe Fernis Campaign" u="1"/>
        <s v="The Quacks of Quedlingburg" u="1"/>
        <s v="Mech &amp; Minions" u="1"/>
        <s v="Ticket to Ride: Europe" u="1"/>
        <s v="Brass: Birmingham" u="1"/>
      </sharedItems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4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m/>
        <s v="JTO" u="1"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/>
    </cacheField>
    <cacheField name="Type" numFmtId="0">
      <sharedItems containsBlank="1" count="3">
        <s v="Competitive"/>
        <s v="Cooperative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379.932417708333" createdVersion="7" refreshedVersion="7" minRefreshableVersion="3" recordCount="134" xr:uid="{68A06308-71B6-4A34-8972-BBEF353C518E}">
  <cacheSource type="worksheet">
    <worksheetSource ref="A1:AW380" sheet="Games"/>
  </cacheSource>
  <cacheFields count="57">
    <cacheField name="Date" numFmtId="0">
      <sharedItems containsNonDate="0" containsDate="1" containsString="0" containsBlank="1" minDate="2019-05-30T00:00:00" maxDate="2024-03-29T00:00:00"/>
    </cacheField>
    <cacheField name="Game" numFmtId="0">
      <sharedItems containsBlank="1" count="56">
        <s v="Terraforming Mars"/>
        <s v="Lords of Waterdeep"/>
        <s v="Dead of Winter"/>
        <s v="Suburbia"/>
        <s v="Fury of Dracula"/>
        <s v="Scythe"/>
        <s v="Ascension"/>
        <s v="Through the Ages"/>
        <s v="Ticket to Ride Europe"/>
        <s v="Scythe The Rise of Fenris"/>
        <s v="Stockpile"/>
        <s v="Cyclades"/>
        <s v="Mech vs. Minions"/>
        <s v="A Game of Thrones The Card Game"/>
        <s v="Power Grid"/>
        <s v="Kemet"/>
        <s v="Caverna"/>
        <s v="Wingspan"/>
        <s v="El Grande"/>
        <s v="Tzolkin"/>
        <s v="The Quacks of Quedlinburg"/>
        <s v="Eclipse"/>
        <s v="Nusfjord"/>
        <s v="Imperial 2030"/>
        <s v="Brass Birmingham"/>
        <s v="Dominion"/>
        <s v="Blood Rage"/>
        <s v="Everdell"/>
        <s v="For Sale"/>
        <s v="Concordia"/>
        <s v="Inis"/>
        <s v="7 Wonders"/>
        <s v="The Gallerist"/>
        <s v="Gaia Project"/>
        <s v="Mercado de Lisboa"/>
        <s v="Bad Company"/>
        <s v="Ark Nova"/>
        <s v="The Castles of Burgundy"/>
        <s v="The Search for Planet X"/>
        <s v="Orleans"/>
        <s v="Barrage"/>
        <s v="Cascadia"/>
        <s v="Lost Cities"/>
        <s v="13 Days The Cuban Missile Crisis, 1962"/>
        <s v="Dune Imperium"/>
        <s v="Food Chain Magnate"/>
        <s v="Vegas Showdown"/>
        <m/>
        <s v="A Game of Thrones: The Card Game" u="1"/>
        <s v="13 Days: The Cuban Missile Crisis, 1962" u="1"/>
        <s v="Mech &amp; Minions" u="1"/>
        <s v="Ticket to Ride: Europe" u="1"/>
        <s v="The Quacks of Quedlingburg" u="1"/>
        <s v="Cycklades" u="1"/>
        <s v="Scythe Fernis Campaign" u="1"/>
        <s v="Brass: Birmingham" u="1"/>
      </sharedItems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3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m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/>
    </cacheField>
    <cacheField name="Type" numFmtId="0">
      <sharedItems containsBlank="1" count="3">
        <s v="Competitive"/>
        <s v="Cooperative"/>
        <m/>
      </sharedItems>
    </cacheField>
    <cacheField name="Engine Building" numFmtId="0">
      <sharedItems containsString="0" containsBlank="1" containsNumber="1" containsInteger="1" minValue="0" maxValue="1"/>
    </cacheField>
    <cacheField name="Worker Placement" numFmtId="0">
      <sharedItems containsString="0" containsBlank="1" containsNumber="1" containsInteger="1" minValue="0" maxValue="1"/>
    </cacheField>
    <cacheField name="Area Control" numFmtId="0">
      <sharedItems containsString="0" containsBlank="1" containsNumber="1" containsInteger="1" minValue="0" maxValue="1"/>
    </cacheField>
    <cacheField name="Auction" numFmtId="0">
      <sharedItems containsString="0" containsBlank="1" containsNumber="1" containsInteger="1" minValue="0" maxValue="1"/>
    </cacheField>
    <cacheField name="Combat" numFmtId="0">
      <sharedItems containsString="0" containsBlank="1" containsNumber="1" containsInteger="1" minValue="0" maxValue="1"/>
    </cacheField>
    <cacheField name="Drafting" numFmtId="0">
      <sharedItems containsString="0" containsBlank="1" containsNumber="1" containsInteger="1" minValue="0" maxValue="1"/>
    </cacheField>
    <cacheField name="Ressource Management" numFmtId="0">
      <sharedItems containsString="0" containsBlank="1" containsNumber="1" containsInteger="1" minValue="0" maxValue="1"/>
    </cacheField>
    <cacheField name="Dice Rolling" numFmtId="0">
      <sharedItems containsString="0" containsBlank="1" containsNumber="1" containsInteger="1" minValue="0" maxValue="1"/>
    </cacheField>
    <cacheField name="Deck/Bag Building" numFmtId="0">
      <sharedItems containsString="0" containsBlank="1" containsNumber="1" containsInteger="1" minValue="0" maxValue="1"/>
    </cacheField>
    <cacheField name="Push Your Luck" numFmtId="0">
      <sharedItems containsString="0" containsBlank="1" containsNumber="1" containsInteger="1" minValue="0" maxValue="1"/>
    </cacheField>
    <cacheField name="Investing" numFmtId="0">
      <sharedItems containsString="0" containsBlank="1" containsNumber="1" containsInteger="1" minValue="0" maxValue="1"/>
    </cacheField>
    <cacheField name="Hidden Movement" numFmtId="0">
      <sharedItems containsString="0" containsBlank="1" containsNumber="1" containsInteger="1" minValue="0" maxValue="1"/>
    </cacheField>
    <cacheField name="Card Game" numFmtId="0">
      <sharedItems containsString="0" containsBlank="1" containsNumber="1" containsInteger="1" minValue="0" maxValue="1"/>
    </cacheField>
    <cacheField name="Deduction" numFmtId="0">
      <sharedItems containsString="0" containsBlank="1" containsNumber="1" containsInteger="1" minValue="0" maxValue="1"/>
    </cacheField>
    <cacheField name="BGG_Weight" numFmtId="0">
      <sharedItems containsString="0" containsBlank="1" containsNumber="1" minValue="1.27" maxValue="4.4000000000000004" count="42">
        <n v="3.24"/>
        <n v="2.4700000000000002"/>
        <n v="3.01"/>
        <n v="2.77"/>
        <n v="3.21"/>
        <n v="3.4"/>
        <n v="2.15"/>
        <n v="4.4000000000000004"/>
        <n v="1.94"/>
        <n v="3.26"/>
        <n v="2.11"/>
        <n v="2.83"/>
        <n v="2.41"/>
        <n v="3.25"/>
        <n v="3.27"/>
        <n v="3.79"/>
        <n v="2.39"/>
        <n v="3.06"/>
        <n v="3.66"/>
        <n v="3.7"/>
        <n v="2.88"/>
        <n v="3.5"/>
        <n v="3.92"/>
        <n v="2.2400000000000002"/>
        <n v="2.81"/>
        <n v="1.27"/>
        <n v="3.04"/>
        <n v="2.33"/>
        <n v="4.28"/>
        <n v="4.37"/>
        <n v="2.08"/>
        <n v="1.95"/>
        <n v="3.71"/>
        <n v="3"/>
        <n v="2.38"/>
        <n v="4.07"/>
        <n v="1.84"/>
        <n v="1.48"/>
        <n v="3.03"/>
        <n v="4.2"/>
        <n v="2.36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379.932451967594" createdVersion="6" refreshedVersion="7" minRefreshableVersion="3" recordCount="134" xr:uid="{00000000-000A-0000-FFFF-FFFF01000000}">
  <cacheSource type="worksheet">
    <worksheetSource ref="A1:AH1048576" sheet="Games"/>
  </cacheSource>
  <cacheFields count="39">
    <cacheField name="Date" numFmtId="0">
      <sharedItems containsNonDate="0" containsDate="1" containsString="0" containsBlank="1" minDate="2019-05-30T00:00:00" maxDate="2024-03-29T00:00:00"/>
    </cacheField>
    <cacheField name="Game" numFmtId="0">
      <sharedItems containsBlank="1"/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 count="6">
        <m/>
        <n v="1"/>
        <n v="5"/>
        <n v="3"/>
        <n v="2"/>
        <n v="4"/>
      </sharedItems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 count="6">
        <m/>
        <n v="3"/>
        <n v="5"/>
        <n v="2"/>
        <n v="1"/>
        <n v="4"/>
      </sharedItems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4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m/>
        <s v="JTO" u="1"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 count="5">
        <n v="3"/>
        <n v="4"/>
        <n v="5"/>
        <n v="2"/>
        <m/>
      </sharedItems>
    </cacheField>
    <cacheField name="Type" numFmtId="0">
      <sharedItems containsBlank="1" count="3">
        <s v="Competitive"/>
        <s v="Cooperative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379.93262349537" createdVersion="6" refreshedVersion="7" minRefreshableVersion="3" recordCount="78" xr:uid="{00000000-000A-0000-FFFF-FFFF03000000}">
  <cacheSource type="worksheet">
    <worksheetSource ref="A1:AV79" sheet="Games"/>
  </cacheSource>
  <cacheFields count="56">
    <cacheField name="Date" numFmtId="14">
      <sharedItems containsSemiMixedTypes="0" containsNonDate="0" containsDate="1" containsString="0" minDate="2019-05-30T00:00:00" maxDate="2020-07-14T00:00:00"/>
    </cacheField>
    <cacheField name="Game" numFmtId="0">
      <sharedItems/>
    </cacheField>
    <cacheField name="Place" numFmtId="0">
      <sharedItems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emiMixedTypes="0" containsString="0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Other" numFmtId="0">
      <sharedItems containsString="0" containsBlank="1" containsNumber="1" containsInteger="1" minValue="4" maxValue="5"/>
    </cacheField>
    <cacheField name="Group" numFmtId="0">
      <sharedItems count="13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 u="1"/>
      </sharedItems>
    </cacheField>
    <cacheField name="Jakob_first" numFmtId="0">
      <sharedItems containsMixedTypes="1" containsNumber="1" containsInteger="1" minValue="0" maxValue="1"/>
    </cacheField>
    <cacheField name="Henrik_first" numFmtId="0">
      <sharedItems containsMixedTypes="1" containsNumber="1" containsInteger="1" minValue="0" maxValue="1"/>
    </cacheField>
    <cacheField name="Erdem_first" numFmtId="0">
      <sharedItems containsMixedTypes="1" containsNumber="1" containsInteger="1" minValue="0" maxValue="1"/>
    </cacheField>
    <cacheField name="Lasse_first" numFmtId="0">
      <sharedItems containsMixedTypes="1" containsNumber="1" containsInteger="1" minValue="0" maxValue="1"/>
    </cacheField>
    <cacheField name="Torben_first" numFmtId="0">
      <sharedItems containsSemiMixedTypes="0" containsString="0" containsNumber="1" containsInteger="1" minValue="0" maxValue="1"/>
    </cacheField>
    <cacheField name="Soren_firt" numFmtId="0">
      <sharedItems containsMixedTypes="1" containsNumber="1" containsInteger="1" minValue="0" maxValue="1"/>
    </cacheField>
    <cacheField name="Other_first" numFmtId="0">
      <sharedItems containsMixedTypes="1" containsNumber="1" containsInteger="1" minValue="0" maxValue="0"/>
    </cacheField>
    <cacheField name="Jakob_last" numFmtId="0">
      <sharedItems containsMixedTypes="1" containsNumber="1" containsInteger="1" minValue="0" maxValue="1"/>
    </cacheField>
    <cacheField name="Henrik_last" numFmtId="0">
      <sharedItems containsMixedTypes="1" containsNumber="1" containsInteger="1" minValue="0" maxValue="1"/>
    </cacheField>
    <cacheField name="Erdem_last" numFmtId="0">
      <sharedItems containsMixedTypes="1" containsNumber="1" containsInteger="1" minValue="0" maxValue="1"/>
    </cacheField>
    <cacheField name="Lasse_last" numFmtId="0">
      <sharedItems containsMixedTypes="1" containsNumber="1" containsInteger="1" minValue="0" maxValue="1"/>
    </cacheField>
    <cacheField name="Torben_last" numFmtId="0">
      <sharedItems containsSemiMixedTypes="0" containsString="0" containsNumber="1" containsInteger="1" minValue="0" maxValue="1"/>
    </cacheField>
    <cacheField name="Soren_last" numFmtId="0">
      <sharedItems containsMixedTypes="1" containsNumber="1" containsInteger="1" minValue="0" maxValue="1"/>
    </cacheField>
    <cacheField name="Other_last" numFmtId="0">
      <sharedItems containsMixedTypes="1" containsNumber="1" containsInteger="1" minValue="1" maxValue="1"/>
    </cacheField>
    <cacheField name="Jakob_played" numFmtId="0">
      <sharedItems containsSemiMixedTypes="0" containsString="0" containsNumber="1" containsInteger="1" minValue="0" maxValue="1"/>
    </cacheField>
    <cacheField name="Henrik_played" numFmtId="0">
      <sharedItems containsSemiMixedTypes="0" containsString="0" containsNumber="1" containsInteger="1" minValue="0" maxValue="1"/>
    </cacheField>
    <cacheField name="Erdem_played" numFmtId="0">
      <sharedItems containsSemiMixedTypes="0" containsString="0" containsNumber="1" containsInteger="1" minValue="0" maxValue="1"/>
    </cacheField>
    <cacheField name="Lasse_played" numFmtId="0">
      <sharedItems containsSemiMixedTypes="0" containsString="0" containsNumber="1" containsInteger="1" minValue="0" maxValue="1"/>
    </cacheField>
    <cacheField name="Torben_played" numFmtId="0">
      <sharedItems containsSemiMixedTypes="0" containsString="0" containsNumber="1" containsInteger="1" minValue="1" maxValue="1"/>
    </cacheField>
    <cacheField name="Soren_played" numFmtId="0">
      <sharedItems containsSemiMixedTypes="0" containsString="0" containsNumber="1" containsInteger="1" minValue="0" maxValue="1"/>
    </cacheField>
    <cacheField name="Other_played" numFmtId="0">
      <sharedItems containsSemiMixedTypes="0" containsString="0" containsNumber="1" containsInteger="1" minValue="0" maxValue="1"/>
    </cacheField>
    <cacheField name="No_of_players" numFmtId="0">
      <sharedItems containsSemiMixedTypes="0" containsString="0" containsNumber="1" containsInteger="1" minValue="3" maxValue="5"/>
    </cacheField>
    <cacheField name="Type" numFmtId="0">
      <sharedItems count="2">
        <s v="Competitive"/>
        <s v="Cooperative"/>
      </sharedItems>
    </cacheField>
    <cacheField name="Engine Building" numFmtId="0">
      <sharedItems containsSemiMixedTypes="0" containsString="0" containsNumber="1" containsInteger="1" minValue="0" maxValue="1" count="2">
        <n v="1"/>
        <n v="0"/>
      </sharedItems>
    </cacheField>
    <cacheField name="Worker Placement" numFmtId="0">
      <sharedItems containsSemiMixedTypes="0" containsString="0" containsNumber="1" containsInteger="1" minValue="0" maxValue="1" count="2">
        <n v="0"/>
        <n v="1"/>
      </sharedItems>
    </cacheField>
    <cacheField name="Area Control" numFmtId="0">
      <sharedItems containsSemiMixedTypes="0" containsString="0" containsNumber="1" containsInteger="1" minValue="0" maxValue="1" count="2">
        <n v="0"/>
        <n v="1"/>
      </sharedItems>
    </cacheField>
    <cacheField name="Auction" numFmtId="0">
      <sharedItems containsSemiMixedTypes="0" containsString="0" containsNumber="1" containsInteger="1" minValue="0" maxValue="1"/>
    </cacheField>
    <cacheField name="Combat" numFmtId="0">
      <sharedItems containsSemiMixedTypes="0" containsString="0" containsNumber="1" containsInteger="1" minValue="0" maxValue="1" count="2">
        <n v="0"/>
        <n v="1"/>
      </sharedItems>
    </cacheField>
    <cacheField name="Drafting" numFmtId="0">
      <sharedItems containsSemiMixedTypes="0" containsString="0" containsNumber="1" containsInteger="1" minValue="0" maxValue="1" count="2">
        <n v="1"/>
        <n v="0"/>
      </sharedItems>
    </cacheField>
    <cacheField name="Ressource Management" numFmtId="0">
      <sharedItems containsSemiMixedTypes="0" containsString="0" containsNumber="1" containsInteger="1" minValue="0" maxValue="1" count="2">
        <n v="1"/>
        <n v="0"/>
      </sharedItems>
    </cacheField>
    <cacheField name="Dice Rolling" numFmtId="0">
      <sharedItems containsSemiMixedTypes="0" containsString="0" containsNumber="1" containsInteger="1" minValue="0" maxValue="1" count="2">
        <n v="0"/>
        <n v="1"/>
      </sharedItems>
    </cacheField>
    <cacheField name="Deck/Bag Building" numFmtId="0">
      <sharedItems containsSemiMixedTypes="0" containsString="0" containsNumber="1" containsInteger="1" minValue="0" maxValue="1" count="2">
        <n v="0"/>
        <n v="1"/>
      </sharedItems>
    </cacheField>
    <cacheField name="Push Your Luck" numFmtId="0">
      <sharedItems containsSemiMixedTypes="0" containsString="0" containsNumber="1" containsInteger="1" minValue="0" maxValue="1" count="2">
        <n v="0"/>
        <n v="1"/>
      </sharedItems>
    </cacheField>
    <cacheField name="Investing" numFmtId="0">
      <sharedItems containsSemiMixedTypes="0" containsString="0" containsNumber="1" containsInteger="1" minValue="0" maxValue="1" count="2">
        <n v="0"/>
        <n v="1"/>
      </sharedItems>
    </cacheField>
    <cacheField name="Hidden Movement" numFmtId="0">
      <sharedItems containsSemiMixedTypes="0" containsString="0" containsNumber="1" containsInteger="1" minValue="0" maxValue="1"/>
    </cacheField>
    <cacheField name="Card Game" numFmtId="0">
      <sharedItems containsSemiMixedTypes="0" containsString="0" containsNumber="1" containsInteger="1" minValue="0" maxValue="1" count="2">
        <n v="0"/>
        <n v="1"/>
      </sharedItems>
    </cacheField>
    <cacheField name="Deduction" numFmtId="0">
      <sharedItems containsSemiMixedTypes="0" containsString="0" containsNumber="1" containsInteger="1" minValue="0" maxValue="1" count="2">
        <n v="0"/>
        <n v="1"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d v="2019-05-30T00:00:00"/>
    <s v="Terraforming Mars"/>
    <s v="Torben's"/>
    <x v="0"/>
    <m/>
    <x v="0"/>
    <x v="0"/>
    <x v="0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5-30T00:00:00"/>
    <s v="Lords of Waterdeep"/>
    <s v="Torben's"/>
    <x v="1"/>
    <m/>
    <x v="1"/>
    <x v="1"/>
    <x v="1"/>
    <m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5-30T00:00:00"/>
    <s v="Lords of Waterdeep"/>
    <s v="Torben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6-17T00:00:00"/>
    <s v="Dead of Winter"/>
    <s v="Erdem's"/>
    <x v="0"/>
    <m/>
    <x v="1"/>
    <x v="2"/>
    <x v="0"/>
    <m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17T00:00:00"/>
    <s v="Suburbia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0"/>
    <n v="0"/>
    <n v="0"/>
    <n v="0"/>
    <n v="0"/>
    <n v="0"/>
    <n v="0"/>
    <n v="2.77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6T00:00:00"/>
    <s v="Fury of Dracula"/>
    <s v="Torben's"/>
    <x v="3"/>
    <m/>
    <x v="3"/>
    <x v="2"/>
    <x v="0"/>
    <m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n v="3"/>
    <x v="0"/>
    <n v="0"/>
    <n v="0"/>
    <n v="0"/>
    <n v="0"/>
    <n v="1"/>
    <n v="0"/>
    <n v="0"/>
    <n v="0"/>
    <n v="0"/>
    <n v="0"/>
    <n v="0"/>
    <n v="1"/>
    <n v="0"/>
    <n v="0"/>
    <n v="3.21"/>
  </r>
  <r>
    <d v="2019-07-02T00:00:00"/>
    <s v="Scythe"/>
    <s v="Jakob's"/>
    <x v="1"/>
    <m/>
    <x v="2"/>
    <x v="1"/>
    <x v="0"/>
    <m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02T00:00:00"/>
    <s v="Lords of Waterdeep"/>
    <s v="Jakob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7-02T00:00:00"/>
    <s v="Ascension"/>
    <s v="Jakob's"/>
    <x v="1"/>
    <m/>
    <x v="3"/>
    <x v="2"/>
    <x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15"/>
  </r>
  <r>
    <d v="2019-07-02T00:00:00"/>
    <s v="Ascension"/>
    <s v="Jakob's"/>
    <x v="3"/>
    <m/>
    <x v="3"/>
    <x v="2"/>
    <x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15"/>
  </r>
  <r>
    <d v="2019-07-25T00:00:00"/>
    <s v="Scythe"/>
    <s v="Torben's"/>
    <x v="3"/>
    <m/>
    <x v="1"/>
    <x v="3"/>
    <x v="3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1"/>
    <m/>
    <x v="1"/>
    <x v="0"/>
    <x v="3"/>
    <m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1"/>
    <m/>
    <x v="4"/>
    <x v="0"/>
    <x v="0"/>
    <m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3"/>
    <m/>
    <x v="0"/>
    <x v="1"/>
    <x v="0"/>
    <m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07T00:00:00"/>
    <s v="Through the Ages"/>
    <s v="Torben's"/>
    <x v="3"/>
    <m/>
    <x v="3"/>
    <x v="3"/>
    <x v="0"/>
    <m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08-13T00:00:00"/>
    <s v="Ticket to Ride Europe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1"/>
    <n v="0"/>
    <n v="0"/>
    <n v="0"/>
    <n v="0"/>
    <n v="0"/>
    <n v="0"/>
    <n v="0"/>
    <n v="0"/>
    <n v="1.94"/>
  </r>
  <r>
    <d v="2019-08-13T00:00:00"/>
    <s v="Scythe"/>
    <s v="Erdem's"/>
    <x v="1"/>
    <m/>
    <x v="2"/>
    <x v="2"/>
    <x v="3"/>
    <m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"/>
    <s v="Erdem's"/>
    <x v="3"/>
    <m/>
    <x v="0"/>
    <x v="2"/>
    <x v="3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"/>
    <s v="Erdem's"/>
    <x v="4"/>
    <m/>
    <x v="1"/>
    <x v="3"/>
    <x v="1"/>
    <m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 The Rise of Fenris"/>
    <s v="Erdem's"/>
    <x v="4"/>
    <m/>
    <x v="0"/>
    <x v="0"/>
    <x v="0"/>
    <m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26"/>
  </r>
  <r>
    <d v="2019-08-26T00:00:00"/>
    <s v="Stockpile"/>
    <s v="Torben's"/>
    <x v="0"/>
    <m/>
    <x v="2"/>
    <x v="2"/>
    <x v="2"/>
    <m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0"/>
    <n v="0"/>
    <n v="0"/>
    <n v="1"/>
    <n v="0"/>
    <n v="0"/>
    <n v="0"/>
    <n v="0"/>
    <n v="0"/>
    <n v="0"/>
    <n v="1"/>
    <n v="0"/>
    <n v="0"/>
    <n v="0"/>
    <n v="2.11"/>
  </r>
  <r>
    <d v="2019-08-26T00:00:00"/>
    <s v="Cyclades"/>
    <s v="Torben's"/>
    <x v="3"/>
    <m/>
    <x v="0"/>
    <x v="1"/>
    <x v="0"/>
    <m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09-09T00:00:00"/>
    <s v="Terraforming Mars"/>
    <s v="Erdem's"/>
    <x v="0"/>
    <m/>
    <x v="0"/>
    <x v="0"/>
    <x v="0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09T00:00:00"/>
    <s v="Mech vs. Minions"/>
    <s v="Erdem's"/>
    <x v="3"/>
    <m/>
    <x v="2"/>
    <x v="0"/>
    <x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n v="1"/>
    <n v="0"/>
    <n v="0"/>
    <n v="0"/>
    <n v="0"/>
    <n v="1"/>
    <n v="0"/>
    <n v="0"/>
    <n v="0"/>
    <n v="0"/>
    <n v="0"/>
    <n v="0"/>
    <n v="0"/>
    <n v="0"/>
    <n v="2.41"/>
  </r>
  <r>
    <d v="2019-09-09T00:00:00"/>
    <s v="Mech vs. Minions"/>
    <s v="Erdem's"/>
    <x v="3"/>
    <m/>
    <x v="2"/>
    <x v="0"/>
    <x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n v="1"/>
    <n v="0"/>
    <n v="0"/>
    <n v="0"/>
    <n v="0"/>
    <n v="1"/>
    <n v="0"/>
    <n v="0"/>
    <n v="0"/>
    <n v="0"/>
    <n v="0"/>
    <n v="0"/>
    <n v="0"/>
    <n v="0"/>
    <n v="2.41"/>
  </r>
  <r>
    <d v="2019-09-18T00:00:00"/>
    <s v="Terraforming Mars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18T00:00:00"/>
    <s v="Terraforming Mars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Terraforming Mar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Terraforming Mar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A Game of Thrones The Card Game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0"/>
    <n v="0"/>
    <n v="0"/>
    <n v="0"/>
    <n v="1"/>
    <n v="0"/>
    <n v="3.25"/>
  </r>
  <r>
    <d v="2019-10-09T00:00:00"/>
    <s v="Cyclades"/>
    <s v="Torben's"/>
    <x v="1"/>
    <n v="1"/>
    <x v="0"/>
    <x v="3"/>
    <x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10-09T00:00:00"/>
    <s v="Cyclades"/>
    <s v="Torben's"/>
    <x v="1"/>
    <n v="1"/>
    <x v="0"/>
    <x v="3"/>
    <x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10-16T00:00:00"/>
    <s v="Power Grid"/>
    <s v="Torben's"/>
    <x v="3"/>
    <n v="5"/>
    <x v="4"/>
    <x v="3"/>
    <x v="2"/>
    <m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n v="5"/>
    <x v="0"/>
    <n v="0"/>
    <n v="0"/>
    <n v="0"/>
    <n v="1"/>
    <n v="0"/>
    <n v="0"/>
    <n v="1"/>
    <n v="0"/>
    <n v="0"/>
    <n v="0"/>
    <n v="0"/>
    <n v="0"/>
    <n v="0"/>
    <n v="0"/>
    <n v="3.27"/>
  </r>
  <r>
    <d v="2019-10-16T00:00:00"/>
    <s v="Stockpile"/>
    <s v="Torben's"/>
    <x v="4"/>
    <n v="3"/>
    <x v="0"/>
    <x v="4"/>
    <x v="1"/>
    <m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n v="5"/>
    <x v="0"/>
    <n v="0"/>
    <n v="0"/>
    <n v="0"/>
    <n v="1"/>
    <n v="0"/>
    <n v="0"/>
    <n v="0"/>
    <n v="0"/>
    <n v="0"/>
    <n v="0"/>
    <n v="1"/>
    <n v="0"/>
    <n v="0"/>
    <n v="0"/>
    <n v="2.11"/>
  </r>
  <r>
    <d v="2019-10-24T00:00:00"/>
    <s v="Kemet"/>
    <s v="Torben's"/>
    <x v="3"/>
    <n v="3"/>
    <x v="3"/>
    <x v="2"/>
    <x v="2"/>
    <m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n v="4"/>
    <x v="0"/>
    <n v="0"/>
    <n v="0"/>
    <n v="1"/>
    <n v="0"/>
    <n v="1"/>
    <n v="0"/>
    <n v="0"/>
    <n v="0"/>
    <n v="0"/>
    <n v="0"/>
    <n v="0"/>
    <n v="0"/>
    <n v="0"/>
    <n v="0"/>
    <n v="3.01"/>
  </r>
  <r>
    <d v="2019-10-24T00:00:00"/>
    <s v="Kemet"/>
    <s v="Torben's"/>
    <x v="3"/>
    <n v="2"/>
    <x v="3"/>
    <x v="3"/>
    <x v="3"/>
    <m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n v="4"/>
    <x v="0"/>
    <n v="0"/>
    <n v="0"/>
    <n v="1"/>
    <n v="0"/>
    <n v="1"/>
    <n v="0"/>
    <n v="0"/>
    <n v="0"/>
    <n v="0"/>
    <n v="0"/>
    <n v="0"/>
    <n v="0"/>
    <n v="0"/>
    <n v="0"/>
    <n v="3.01"/>
  </r>
  <r>
    <d v="2019-11-02T00:00:00"/>
    <s v="Caverna"/>
    <s v="Torben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19-11-02T00:00:00"/>
    <s v="Terraforming Mars"/>
    <s v="Torben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11-02T00:00:00"/>
    <s v="Wingspan"/>
    <s v="Torben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1"/>
    <n v="0"/>
    <n v="0"/>
    <n v="0"/>
    <n v="0"/>
    <n v="0"/>
    <n v="0"/>
    <n v="2.39"/>
  </r>
  <r>
    <d v="2019-11-13T00:00:00"/>
    <s v="Through the Ages"/>
    <s v="Torben's"/>
    <x v="2"/>
    <m/>
    <x v="3"/>
    <x v="3"/>
    <x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1-27T00:00:00"/>
    <s v="Through the Ages"/>
    <s v="Erdem's"/>
    <x v="2"/>
    <m/>
    <x v="2"/>
    <x v="5"/>
    <x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2-01T00:00:00"/>
    <s v="Through the Age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2-01T00:00:00"/>
    <s v="Wingspan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1"/>
    <n v="0"/>
    <n v="0"/>
    <n v="0"/>
    <n v="0"/>
    <n v="0"/>
    <n v="0"/>
    <n v="2.39"/>
  </r>
  <r>
    <d v="2019-12-19T00:00:00"/>
    <s v="Caverna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19-12-19T00:00:00"/>
    <s v="Caverna"/>
    <s v="Erdem's"/>
    <x v="0"/>
    <m/>
    <x v="2"/>
    <x v="3"/>
    <x v="2"/>
    <m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20-01-29T00:00:00"/>
    <s v="El Grande"/>
    <s v="Torben's"/>
    <x v="3"/>
    <m/>
    <x v="0"/>
    <x v="4"/>
    <x v="3"/>
    <n v="3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n v="5"/>
    <x v="0"/>
    <n v="0"/>
    <n v="0"/>
    <n v="1"/>
    <n v="0"/>
    <n v="0"/>
    <n v="0"/>
    <n v="0"/>
    <n v="0"/>
    <n v="0"/>
    <n v="0"/>
    <n v="0"/>
    <n v="0"/>
    <n v="0"/>
    <n v="0"/>
    <n v="3.06"/>
  </r>
  <r>
    <d v="2020-01-29T00:00:00"/>
    <s v="Dead of Winter"/>
    <s v="Torben's"/>
    <x v="5"/>
    <m/>
    <x v="5"/>
    <x v="4"/>
    <x v="4"/>
    <n v="5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n v="5"/>
    <x v="1"/>
    <n v="0"/>
    <n v="0"/>
    <n v="0"/>
    <n v="0"/>
    <n v="0"/>
    <n v="0"/>
    <n v="0"/>
    <n v="1"/>
    <n v="0"/>
    <n v="1"/>
    <n v="0"/>
    <n v="0"/>
    <n v="0"/>
    <n v="1"/>
    <n v="3.01"/>
  </r>
  <r>
    <d v="2020-02-04T00:00:00"/>
    <s v="Tzolkin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66"/>
  </r>
  <r>
    <d v="2020-02-04T00:00:00"/>
    <s v="Tzolkin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66"/>
  </r>
  <r>
    <d v="2020-02-04T00:00:00"/>
    <s v="The Quacks of Quedlinburg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1"/>
    <n v="1"/>
    <n v="0"/>
    <n v="0"/>
    <n v="0"/>
    <n v="0"/>
    <n v="1.94"/>
  </r>
  <r>
    <d v="2020-02-13T00:00:00"/>
    <s v="Eclipse"/>
    <s v="Torben's"/>
    <x v="1"/>
    <m/>
    <x v="3"/>
    <x v="0"/>
    <x v="0"/>
    <m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n v="0"/>
    <n v="0"/>
    <n v="1"/>
    <n v="0"/>
    <n v="1"/>
    <n v="0"/>
    <n v="1"/>
    <n v="1"/>
    <n v="0"/>
    <n v="0"/>
    <n v="0"/>
    <n v="0"/>
    <n v="0"/>
    <n v="0"/>
    <n v="3.7"/>
  </r>
  <r>
    <d v="2020-02-13T00:00:00"/>
    <s v="Eclipse"/>
    <s v="Torben's"/>
    <x v="1"/>
    <m/>
    <x v="3"/>
    <x v="2"/>
    <x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1"/>
    <n v="0"/>
    <n v="1"/>
    <n v="0"/>
    <n v="1"/>
    <n v="1"/>
    <n v="0"/>
    <n v="0"/>
    <n v="0"/>
    <n v="0"/>
    <n v="0"/>
    <n v="0"/>
    <n v="3.7"/>
  </r>
  <r>
    <d v="2020-02-18T00:00:00"/>
    <s v="Nusfjord"/>
    <s v="Erdem's"/>
    <x v="1"/>
    <m/>
    <x v="1"/>
    <x v="5"/>
    <x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2-18T00:00:00"/>
    <s v="Nusfjord"/>
    <s v="Erdem's"/>
    <x v="3"/>
    <m/>
    <x v="2"/>
    <x v="5"/>
    <x v="0"/>
    <m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2-18T00:00:00"/>
    <s v="Nusfjord"/>
    <s v="Erdem's"/>
    <x v="2"/>
    <m/>
    <x v="0"/>
    <x v="5"/>
    <x v="1"/>
    <m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3-04T00:00:00"/>
    <s v="Imperial 2030"/>
    <s v="Torben's"/>
    <x v="3"/>
    <m/>
    <x v="3"/>
    <x v="2"/>
    <x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1"/>
    <n v="0"/>
    <n v="0"/>
    <n v="0"/>
    <n v="0"/>
    <n v="0"/>
    <n v="0"/>
    <n v="0"/>
    <n v="1"/>
    <n v="0"/>
    <n v="0"/>
    <n v="0"/>
    <n v="3.5"/>
  </r>
  <r>
    <d v="2020-03-11T00:00:00"/>
    <s v="Tzolkin"/>
    <s v="Erdem's"/>
    <x v="0"/>
    <m/>
    <x v="1"/>
    <x v="0"/>
    <x v="3"/>
    <n v="2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n v="4"/>
    <x v="0"/>
    <n v="0"/>
    <n v="1"/>
    <n v="0"/>
    <n v="0"/>
    <n v="0"/>
    <n v="0"/>
    <n v="1"/>
    <n v="0"/>
    <n v="0"/>
    <n v="0"/>
    <n v="0"/>
    <n v="0"/>
    <n v="0"/>
    <n v="0"/>
    <n v="3.66"/>
  </r>
  <r>
    <d v="2020-03-11T00:00:00"/>
    <s v="Imperial 2030"/>
    <s v="Erdem's"/>
    <x v="1"/>
    <m/>
    <x v="1"/>
    <x v="0"/>
    <x v="3"/>
    <n v="5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n v="5"/>
    <x v="0"/>
    <n v="0"/>
    <n v="0"/>
    <n v="1"/>
    <n v="0"/>
    <n v="0"/>
    <n v="0"/>
    <n v="0"/>
    <n v="0"/>
    <n v="0"/>
    <n v="0"/>
    <n v="1"/>
    <n v="0"/>
    <n v="0"/>
    <n v="0"/>
    <n v="3.5"/>
  </r>
  <r>
    <d v="2020-05-26T00:00:00"/>
    <s v="Brass Birmingham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5-26T00:00:00"/>
    <s v="Dominion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2400000000000002"/>
  </r>
  <r>
    <d v="2020-06-02T00:00:00"/>
    <s v="Brass Birmingham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02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18T00:00:00"/>
    <s v="Blood Rage"/>
    <s v="Torben's"/>
    <x v="3"/>
    <m/>
    <x v="3"/>
    <x v="5"/>
    <x v="2"/>
    <n v="3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6-23T00:00:00"/>
    <s v="Everdell"/>
    <s v="Erdem's"/>
    <x v="0"/>
    <m/>
    <x v="2"/>
    <x v="3"/>
    <x v="0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1"/>
    <n v="0"/>
    <n v="0"/>
    <n v="0"/>
    <n v="1"/>
    <n v="0"/>
    <n v="0"/>
    <n v="0"/>
    <n v="0"/>
    <n v="0"/>
    <n v="0"/>
    <n v="0"/>
    <n v="0"/>
    <n v="2.81"/>
  </r>
  <r>
    <d v="2020-06-23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3T00:00:00"/>
    <s v="For Sale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6-23T00:00:00"/>
    <s v="For Sale"/>
    <s v="Erdem's"/>
    <x v="0"/>
    <m/>
    <x v="1"/>
    <x v="0"/>
    <x v="1"/>
    <m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6-29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9T00:00:00"/>
    <s v="Brass Birmingham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9T00:00:00"/>
    <s v="For Sale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07T00:00:00"/>
    <s v="Blood Rage"/>
    <s v="Torben's"/>
    <x v="0"/>
    <n v="1"/>
    <x v="3"/>
    <x v="5"/>
    <x v="2"/>
    <n v="3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07T00:00:00"/>
    <s v="Blood Rage"/>
    <s v="Torben's"/>
    <x v="0"/>
    <n v="3"/>
    <x v="3"/>
    <x v="5"/>
    <x v="2"/>
    <n v="1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13T00:00:00"/>
    <s v="Concordia"/>
    <s v="Erdem's"/>
    <x v="3"/>
    <m/>
    <x v="1"/>
    <x v="5"/>
    <x v="2"/>
    <m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0"/>
    <n v="0"/>
    <n v="0"/>
    <n v="0"/>
    <n v="0"/>
    <n v="1"/>
    <n v="0"/>
    <n v="1"/>
    <n v="0"/>
    <n v="0"/>
    <n v="0"/>
    <n v="0"/>
    <n v="0"/>
    <n v="3.04"/>
  </r>
  <r>
    <d v="2020-07-13T00:00:00"/>
    <s v="Inis"/>
    <s v="Erdem's"/>
    <x v="1"/>
    <m/>
    <x v="2"/>
    <x v="5"/>
    <x v="2"/>
    <m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13T00:00:00"/>
    <s v="For Sale"/>
    <s v="Erdem's"/>
    <x v="2"/>
    <m/>
    <x v="2"/>
    <x v="5"/>
    <x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13T00:00:00"/>
    <s v="For Sale"/>
    <s v="Erdem's"/>
    <x v="1"/>
    <m/>
    <x v="1"/>
    <x v="5"/>
    <x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21T00:00:00"/>
    <s v="Eclipse"/>
    <s v="Torben's"/>
    <x v="0"/>
    <n v="4"/>
    <x v="3"/>
    <x v="0"/>
    <x v="2"/>
    <n v="3"/>
    <m/>
    <x v="12"/>
    <s v=""/>
    <n v="0"/>
    <s v=""/>
    <n v="1"/>
    <n v="0"/>
    <n v="0"/>
    <s v=""/>
    <s v=""/>
    <n v="1"/>
    <s v=""/>
    <n v="0"/>
    <n v="0"/>
    <n v="0"/>
    <s v=""/>
    <n v="0"/>
    <n v="1"/>
    <n v="0"/>
    <n v="1"/>
    <n v="1"/>
    <n v="1"/>
    <n v="0"/>
    <n v="4"/>
    <x v="0"/>
    <n v="0"/>
    <n v="0"/>
    <n v="1"/>
    <n v="0"/>
    <n v="1"/>
    <n v="0"/>
    <n v="1"/>
    <n v="1"/>
    <n v="0"/>
    <n v="0"/>
    <n v="0"/>
    <n v="0"/>
    <n v="0"/>
    <n v="0"/>
    <n v="3.7"/>
  </r>
  <r>
    <d v="2020-07-28T00:00:00"/>
    <s v="Eclipse"/>
    <s v="Torben's"/>
    <x v="0"/>
    <n v="4"/>
    <x v="2"/>
    <x v="3"/>
    <x v="0"/>
    <n v="5"/>
    <m/>
    <x v="13"/>
    <s v=""/>
    <n v="0"/>
    <n v="1"/>
    <n v="0"/>
    <n v="0"/>
    <n v="0"/>
    <s v=""/>
    <s v=""/>
    <n v="0"/>
    <n v="0"/>
    <n v="0"/>
    <n v="0"/>
    <n v="1"/>
    <s v=""/>
    <n v="0"/>
    <n v="1"/>
    <n v="1"/>
    <n v="1"/>
    <n v="1"/>
    <n v="1"/>
    <n v="0"/>
    <n v="5"/>
    <x v="0"/>
    <n v="0"/>
    <n v="0"/>
    <n v="1"/>
    <n v="0"/>
    <n v="1"/>
    <n v="0"/>
    <n v="1"/>
    <n v="1"/>
    <n v="0"/>
    <n v="0"/>
    <n v="0"/>
    <n v="0"/>
    <n v="0"/>
    <n v="0"/>
    <n v="3.7"/>
  </r>
  <r>
    <d v="2020-08-04T00:00:00"/>
    <s v="7 Wonders"/>
    <s v="Erdem's"/>
    <x v="0"/>
    <m/>
    <x v="1"/>
    <x v="5"/>
    <x v="1"/>
    <m/>
    <n v="2"/>
    <x v="14"/>
    <s v=""/>
    <s v=""/>
    <n v="0"/>
    <s v=""/>
    <n v="1"/>
    <s v=""/>
    <n v="0"/>
    <s v=""/>
    <s v=""/>
    <n v="1"/>
    <s v=""/>
    <n v="0"/>
    <s v=""/>
    <n v="0"/>
    <n v="0"/>
    <n v="0"/>
    <n v="1"/>
    <n v="0"/>
    <n v="1"/>
    <n v="0"/>
    <n v="1"/>
    <n v="3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2"/>
    <x v="1"/>
    <x v="2"/>
    <m/>
    <n v="3"/>
    <x v="3"/>
    <s v=""/>
    <s v=""/>
    <n v="1"/>
    <n v="0"/>
    <n v="0"/>
    <s v=""/>
    <n v="0"/>
    <s v=""/>
    <s v=""/>
    <n v="0"/>
    <n v="1"/>
    <n v="0"/>
    <s v=""/>
    <n v="0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4"/>
    <x v="3"/>
    <x v="1"/>
    <m/>
    <n v="3"/>
    <x v="3"/>
    <s v=""/>
    <s v=""/>
    <n v="0"/>
    <n v="0"/>
    <n v="1"/>
    <s v=""/>
    <n v="0"/>
    <s v=""/>
    <s v=""/>
    <n v="1"/>
    <n v="0"/>
    <n v="0"/>
    <s v=""/>
    <n v="0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0"/>
    <x v="0"/>
    <x v="0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Stockpile"/>
    <s v="Erdem's"/>
    <x v="0"/>
    <m/>
    <x v="0"/>
    <x v="0"/>
    <x v="0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0"/>
    <n v="0"/>
    <n v="0"/>
    <n v="1"/>
    <n v="0"/>
    <n v="0"/>
    <n v="0"/>
    <n v="0"/>
    <n v="0"/>
    <n v="0"/>
    <n v="1"/>
    <n v="0"/>
    <n v="0"/>
    <n v="0"/>
    <n v="2.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d v="2019-05-30T00:00:00"/>
    <x v="0"/>
    <s v="Torben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</r>
  <r>
    <d v="2019-05-30T00:00:00"/>
    <x v="1"/>
    <s v="Torben's"/>
    <n v="2"/>
    <m/>
    <n v="3"/>
    <n v="4"/>
    <n v="1"/>
    <m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n v="4"/>
    <x v="0"/>
  </r>
  <r>
    <d v="2019-05-30T00:00:00"/>
    <x v="1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19-06-17T00:00:00"/>
    <x v="2"/>
    <s v="Erdem's"/>
    <m/>
    <m/>
    <n v="3"/>
    <n v="3"/>
    <n v="3"/>
    <m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n v="3"/>
    <x v="1"/>
  </r>
  <r>
    <d v="2019-06-17T00:00:00"/>
    <x v="3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19-06-21T00:00:00"/>
    <x v="2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</r>
  <r>
    <d v="2019-06-21T00:00:00"/>
    <x v="2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</r>
  <r>
    <d v="2019-06-21T00:00:00"/>
    <x v="2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</r>
  <r>
    <d v="2019-06-26T00:00:00"/>
    <x v="4"/>
    <s v="Torben's"/>
    <n v="1"/>
    <m/>
    <m/>
    <n v="3"/>
    <n v="3"/>
    <m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n v="3"/>
    <x v="0"/>
  </r>
  <r>
    <d v="2019-07-02T00:00:00"/>
    <x v="5"/>
    <s v="Jakob's"/>
    <n v="2"/>
    <m/>
    <n v="1"/>
    <n v="4"/>
    <n v="3"/>
    <m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</r>
  <r>
    <d v="2019-07-02T00:00:00"/>
    <x v="1"/>
    <s v="Jakob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19-07-02T00:00:00"/>
    <x v="6"/>
    <s v="Jakob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</r>
  <r>
    <d v="2019-07-02T00:00:00"/>
    <x v="6"/>
    <s v="Jakob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</r>
  <r>
    <d v="2019-07-25T00:00:00"/>
    <x v="5"/>
    <s v="Torben's"/>
    <n v="1"/>
    <m/>
    <n v="3"/>
    <n v="2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</r>
  <r>
    <d v="2019-07-25T00:00:00"/>
    <x v="5"/>
    <s v="Torben's"/>
    <n v="2"/>
    <m/>
    <n v="3"/>
    <n v="1"/>
    <n v="4"/>
    <m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</r>
  <r>
    <d v="2019-07-25T00:00:00"/>
    <x v="5"/>
    <s v="Torben's"/>
    <n v="2"/>
    <m/>
    <n v="4"/>
    <n v="1"/>
    <n v="3"/>
    <m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n v="4"/>
    <x v="0"/>
  </r>
  <r>
    <d v="2019-07-25T00:00:00"/>
    <x v="5"/>
    <s v="Torben's"/>
    <n v="1"/>
    <m/>
    <n v="2"/>
    <n v="4"/>
    <n v="3"/>
    <m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</r>
  <r>
    <d v="2019-08-07T00:00:00"/>
    <x v="7"/>
    <s v="Torben's"/>
    <n v="1"/>
    <m/>
    <m/>
    <n v="2"/>
    <n v="3"/>
    <m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</r>
  <r>
    <d v="2019-08-13T00:00:00"/>
    <x v="8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19-08-13T00:00:00"/>
    <x v="5"/>
    <s v="Erdem's"/>
    <n v="2"/>
    <m/>
    <n v="1"/>
    <n v="3"/>
    <n v="4"/>
    <m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</r>
  <r>
    <d v="2019-08-13T00:00:00"/>
    <x v="5"/>
    <s v="Erdem's"/>
    <n v="1"/>
    <m/>
    <n v="2"/>
    <n v="3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</r>
  <r>
    <d v="2019-08-13T00:00:00"/>
    <x v="5"/>
    <s v="Erdem's"/>
    <n v="4"/>
    <m/>
    <n v="3"/>
    <n v="2"/>
    <n v="1"/>
    <m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n v="4"/>
    <x v="0"/>
  </r>
  <r>
    <d v="2019-08-13T00:00:00"/>
    <x v="9"/>
    <s v="Erdem's"/>
    <n v="4"/>
    <m/>
    <n v="2"/>
    <n v="1"/>
    <n v="3"/>
    <m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</r>
  <r>
    <d v="2019-08-26T00:00:00"/>
    <x v="10"/>
    <s v="Torben's"/>
    <m/>
    <m/>
    <n v="1"/>
    <n v="3"/>
    <n v="2"/>
    <m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</r>
  <r>
    <d v="2019-08-26T00:00:00"/>
    <x v="11"/>
    <s v="Torben's"/>
    <n v="1"/>
    <m/>
    <n v="2"/>
    <n v="4"/>
    <n v="3"/>
    <m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n v="5"/>
    <x v="0"/>
  </r>
  <r>
    <d v="2019-09-09T00:00:00"/>
    <x v="0"/>
    <s v="Erdem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</r>
  <r>
    <d v="2019-09-09T00:00:00"/>
    <x v="12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</r>
  <r>
    <d v="2019-09-09T00:00:00"/>
    <x v="12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</r>
  <r>
    <d v="2019-09-18T00:00:00"/>
    <x v="0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19-09-18T00:00:00"/>
    <x v="0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19-09-29T00:00:00"/>
    <x v="0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19-09-29T00:00:00"/>
    <x v="0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19-09-29T00:00:00"/>
    <x v="13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19-10-09T00:00:00"/>
    <x v="11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</r>
  <r>
    <d v="2019-10-09T00:00:00"/>
    <x v="11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</r>
  <r>
    <d v="2019-10-16T00:00:00"/>
    <x v="14"/>
    <s v="Torben's"/>
    <n v="1"/>
    <n v="5"/>
    <n v="4"/>
    <n v="2"/>
    <n v="2"/>
    <m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n v="5"/>
    <x v="0"/>
  </r>
  <r>
    <d v="2019-10-16T00:00:00"/>
    <x v="10"/>
    <s v="Torben's"/>
    <n v="4"/>
    <n v="3"/>
    <n v="2"/>
    <n v="5"/>
    <n v="1"/>
    <m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n v="5"/>
    <x v="0"/>
  </r>
  <r>
    <d v="2019-10-24T00:00:00"/>
    <x v="15"/>
    <s v="Torben's"/>
    <n v="1"/>
    <n v="3"/>
    <m/>
    <n v="3"/>
    <n v="2"/>
    <m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n v="4"/>
    <x v="0"/>
  </r>
  <r>
    <d v="2019-10-24T00:00:00"/>
    <x v="15"/>
    <s v="Torben's"/>
    <n v="1"/>
    <n v="2"/>
    <m/>
    <n v="2"/>
    <n v="4"/>
    <m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n v="4"/>
    <x v="0"/>
  </r>
  <r>
    <d v="2019-11-02T00:00:00"/>
    <x v="16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19-11-02T00:00:00"/>
    <x v="0"/>
    <s v="Torben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19-11-02T00:00:00"/>
    <x v="17"/>
    <s v="Torben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19-11-13T00:00:00"/>
    <x v="7"/>
    <s v="Torben's"/>
    <n v="3"/>
    <m/>
    <m/>
    <n v="2"/>
    <n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</r>
  <r>
    <d v="2019-11-27T00:00:00"/>
    <x v="7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</r>
  <r>
    <d v="2019-12-01T00:00:00"/>
    <x v="7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19-12-01T00:00:00"/>
    <x v="17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19-12-19T00:00:00"/>
    <x v="16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19-12-19T00:00:00"/>
    <x v="16"/>
    <s v="Erdem's"/>
    <m/>
    <m/>
    <n v="1"/>
    <n v="2"/>
    <n v="2"/>
    <m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n v="3"/>
    <x v="0"/>
  </r>
  <r>
    <d v="2020-01-29T00:00:00"/>
    <x v="18"/>
    <s v="Torben's"/>
    <n v="1"/>
    <m/>
    <n v="2"/>
    <n v="5"/>
    <n v="4"/>
    <n v="3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n v="5"/>
    <x v="0"/>
  </r>
  <r>
    <d v="2020-01-29T00:00:00"/>
    <x v="2"/>
    <s v="Torben's"/>
    <n v="5"/>
    <m/>
    <n v="5"/>
    <n v="5"/>
    <n v="5"/>
    <n v="5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n v="5"/>
    <x v="1"/>
  </r>
  <r>
    <d v="2020-02-04T00:00:00"/>
    <x v="19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20-02-04T00:00:00"/>
    <x v="19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20-02-04T00:00:00"/>
    <x v="20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20-02-13T00:00:00"/>
    <x v="21"/>
    <s v="Torben's"/>
    <n v="2"/>
    <m/>
    <m/>
    <n v="1"/>
    <n v="3"/>
    <m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</r>
  <r>
    <d v="2020-02-13T00:00:00"/>
    <x v="21"/>
    <s v="Torben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</r>
  <r>
    <d v="2020-02-18T00:00:00"/>
    <x v="22"/>
    <s v="Erdem's"/>
    <n v="2"/>
    <m/>
    <n v="3"/>
    <m/>
    <n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</r>
  <r>
    <d v="2020-02-18T00:00:00"/>
    <x v="22"/>
    <s v="Erdem's"/>
    <n v="1"/>
    <m/>
    <n v="1"/>
    <m/>
    <n v="3"/>
    <m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n v="3"/>
    <x v="0"/>
  </r>
  <r>
    <d v="2020-02-18T00:00:00"/>
    <x v="22"/>
    <s v="Erdem's"/>
    <n v="3"/>
    <m/>
    <n v="2"/>
    <m/>
    <n v="1"/>
    <m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n v="3"/>
    <x v="0"/>
  </r>
  <r>
    <d v="2020-03-04T00:00:00"/>
    <x v="23"/>
    <s v="Torben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</r>
  <r>
    <d v="2020-03-11T00:00:00"/>
    <x v="19"/>
    <s v="Erdem's"/>
    <m/>
    <m/>
    <n v="3"/>
    <n v="1"/>
    <n v="4"/>
    <n v="2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n v="4"/>
    <x v="0"/>
  </r>
  <r>
    <d v="2020-03-11T00:00:00"/>
    <x v="23"/>
    <s v="Erdem's"/>
    <n v="2"/>
    <m/>
    <n v="3"/>
    <n v="1"/>
    <n v="4"/>
    <n v="5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n v="5"/>
    <x v="0"/>
  </r>
  <r>
    <d v="2020-05-26T00:00:00"/>
    <x v="24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20-05-26T00:00:00"/>
    <x v="25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20-06-02T00:00:00"/>
    <x v="24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20-06-02T00:00:00"/>
    <x v="24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20-06-18T00:00:00"/>
    <x v="26"/>
    <s v="Torben's"/>
    <n v="1"/>
    <m/>
    <m/>
    <m/>
    <n v="2"/>
    <n v="3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n v="3"/>
    <x v="0"/>
  </r>
  <r>
    <d v="2020-06-23T00:00:00"/>
    <x v="27"/>
    <s v="Erdem's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</r>
  <r>
    <d v="2020-06-23T00:00:00"/>
    <x v="24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20-06-23T00:00:00"/>
    <x v="28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20-06-23T00:00:00"/>
    <x v="28"/>
    <s v="Erdem's"/>
    <m/>
    <m/>
    <n v="3"/>
    <n v="1"/>
    <n v="1"/>
    <m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20-06-29T00:00:00"/>
    <x v="24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20-06-29T00:00:00"/>
    <x v="24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20-06-29T00:00:00"/>
    <x v="28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20-07-07T00:00:00"/>
    <x v="26"/>
    <s v="Torben's"/>
    <m/>
    <n v="1"/>
    <m/>
    <m/>
    <n v="2"/>
    <n v="3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n v="3"/>
    <x v="0"/>
  </r>
  <r>
    <d v="2020-07-07T00:00:00"/>
    <x v="26"/>
    <s v="Torben's"/>
    <m/>
    <n v="3"/>
    <m/>
    <m/>
    <n v="2"/>
    <n v="1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n v="3"/>
    <x v="0"/>
  </r>
  <r>
    <d v="2020-07-13T00:00:00"/>
    <x v="29"/>
    <s v="Erdem's"/>
    <n v="1"/>
    <m/>
    <n v="3"/>
    <m/>
    <n v="2"/>
    <m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n v="3"/>
    <x v="0"/>
  </r>
  <r>
    <d v="2020-07-13T00:00:00"/>
    <x v="30"/>
    <s v="Erdem's"/>
    <n v="2"/>
    <m/>
    <n v="1"/>
    <m/>
    <n v="2"/>
    <m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n v="3"/>
    <x v="0"/>
  </r>
  <r>
    <d v="2020-07-13T00:00:00"/>
    <x v="28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</r>
  <r>
    <d v="2020-07-13T00:00:00"/>
    <x v="28"/>
    <s v="Erdem's"/>
    <n v="2"/>
    <m/>
    <n v="3"/>
    <m/>
    <n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</r>
  <r>
    <d v="2020-07-21T00:00:00"/>
    <x v="21"/>
    <s v="Torben's"/>
    <m/>
    <n v="4"/>
    <m/>
    <n v="1"/>
    <n v="2"/>
    <n v="3"/>
    <m/>
    <x v="12"/>
    <s v=""/>
    <n v="0"/>
    <s v=""/>
    <n v="1"/>
    <n v="0"/>
    <n v="0"/>
    <s v=""/>
    <s v=""/>
    <n v="1"/>
    <s v=""/>
    <n v="0"/>
    <n v="0"/>
    <n v="0"/>
    <s v=""/>
    <n v="0"/>
    <n v="1"/>
    <n v="0"/>
    <n v="1"/>
    <n v="1"/>
    <n v="1"/>
    <n v="0"/>
    <n v="4"/>
    <x v="0"/>
  </r>
  <r>
    <d v="2020-07-28T00:00:00"/>
    <x v="21"/>
    <s v="Torben's"/>
    <m/>
    <n v="4"/>
    <n v="1"/>
    <n v="2"/>
    <n v="3"/>
    <n v="5"/>
    <m/>
    <x v="13"/>
    <s v=""/>
    <n v="0"/>
    <n v="1"/>
    <n v="0"/>
    <n v="0"/>
    <n v="0"/>
    <s v=""/>
    <s v=""/>
    <n v="0"/>
    <n v="0"/>
    <n v="0"/>
    <n v="0"/>
    <n v="1"/>
    <s v=""/>
    <n v="0"/>
    <n v="1"/>
    <n v="1"/>
    <n v="1"/>
    <n v="1"/>
    <n v="1"/>
    <n v="0"/>
    <n v="5"/>
    <x v="0"/>
  </r>
  <r>
    <d v="2020-08-04T00:00:00"/>
    <x v="31"/>
    <s v="Erdem's"/>
    <m/>
    <m/>
    <n v="3"/>
    <m/>
    <n v="1"/>
    <m/>
    <n v="2"/>
    <x v="14"/>
    <s v=""/>
    <s v=""/>
    <n v="0"/>
    <s v=""/>
    <n v="1"/>
    <s v=""/>
    <n v="0"/>
    <s v=""/>
    <s v=""/>
    <n v="1"/>
    <s v=""/>
    <n v="0"/>
    <s v=""/>
    <n v="0"/>
    <n v="0"/>
    <n v="0"/>
    <n v="1"/>
    <n v="0"/>
    <n v="1"/>
    <n v="0"/>
    <n v="1"/>
    <n v="3"/>
    <x v="0"/>
  </r>
  <r>
    <d v="2020-08-04T00:00:00"/>
    <x v="31"/>
    <s v="Erdem's"/>
    <m/>
    <m/>
    <n v="1"/>
    <n v="4"/>
    <n v="2"/>
    <m/>
    <n v="3"/>
    <x v="3"/>
    <s v=""/>
    <s v=""/>
    <n v="1"/>
    <n v="0"/>
    <n v="0"/>
    <s v=""/>
    <n v="0"/>
    <s v=""/>
    <s v=""/>
    <n v="0"/>
    <n v="1"/>
    <n v="0"/>
    <s v=""/>
    <n v="0"/>
    <n v="0"/>
    <n v="0"/>
    <n v="1"/>
    <n v="1"/>
    <n v="1"/>
    <n v="0"/>
    <n v="1"/>
    <n v="4"/>
    <x v="0"/>
  </r>
  <r>
    <d v="2020-08-04T00:00:00"/>
    <x v="31"/>
    <s v="Erdem's"/>
    <m/>
    <m/>
    <n v="4"/>
    <n v="2"/>
    <n v="1"/>
    <m/>
    <n v="3"/>
    <x v="3"/>
    <s v=""/>
    <s v=""/>
    <n v="0"/>
    <n v="0"/>
    <n v="1"/>
    <s v=""/>
    <n v="0"/>
    <s v=""/>
    <s v=""/>
    <n v="1"/>
    <n v="0"/>
    <n v="0"/>
    <s v=""/>
    <n v="0"/>
    <n v="0"/>
    <n v="0"/>
    <n v="1"/>
    <n v="1"/>
    <n v="1"/>
    <n v="0"/>
    <n v="1"/>
    <n v="4"/>
    <x v="0"/>
  </r>
  <r>
    <d v="2020-08-04T00:00:00"/>
    <x v="31"/>
    <s v="Erdem's"/>
    <m/>
    <m/>
    <n v="2"/>
    <n v="1"/>
    <n v="3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</r>
  <r>
    <d v="2020-08-04T00:00:00"/>
    <x v="10"/>
    <s v="Erdem's"/>
    <m/>
    <m/>
    <n v="2"/>
    <n v="1"/>
    <n v="3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</r>
  <r>
    <d v="2020-08-25T00:00:00"/>
    <x v="32"/>
    <s v="Erdem's"/>
    <m/>
    <m/>
    <n v="2"/>
    <n v="1"/>
    <m/>
    <m/>
    <n v="3"/>
    <x v="15"/>
    <s v=""/>
    <s v=""/>
    <n v="0"/>
    <n v="1"/>
    <s v=""/>
    <s v=""/>
    <n v="0"/>
    <s v=""/>
    <s v=""/>
    <n v="0"/>
    <n v="0"/>
    <s v=""/>
    <s v=""/>
    <n v="1"/>
    <n v="0"/>
    <n v="0"/>
    <n v="1"/>
    <n v="1"/>
    <n v="0"/>
    <n v="0"/>
    <n v="1"/>
    <n v="3"/>
    <x v="0"/>
  </r>
  <r>
    <d v="2021-12-07T00:00:00"/>
    <x v="24"/>
    <s v="Lasse's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</r>
  <r>
    <d v="2021-12-21T00:00:00"/>
    <x v="24"/>
    <s v="Online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</r>
  <r>
    <d v="2022-02-07T00:00:00"/>
    <x v="33"/>
    <s v="Lasse's"/>
    <n v="3"/>
    <m/>
    <m/>
    <n v="2"/>
    <n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</r>
  <r>
    <d v="2022-03-11T00:00:00"/>
    <x v="33"/>
    <s v="Torben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</r>
  <r>
    <d v="2022-03-11T00:00:00"/>
    <x v="34"/>
    <s v="Torben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22-05-16T00:00:00"/>
    <x v="35"/>
    <s v="Torben's"/>
    <m/>
    <m/>
    <n v="2"/>
    <m/>
    <n v="3"/>
    <n v="1"/>
    <m/>
    <x v="16"/>
    <s v=""/>
    <s v=""/>
    <n v="0"/>
    <s v=""/>
    <n v="0"/>
    <n v="1"/>
    <s v=""/>
    <s v=""/>
    <s v=""/>
    <n v="0"/>
    <s v=""/>
    <n v="1"/>
    <n v="0"/>
    <s v=""/>
    <n v="0"/>
    <n v="0"/>
    <n v="1"/>
    <n v="0"/>
    <n v="1"/>
    <n v="1"/>
    <n v="0"/>
    <n v="3"/>
    <x v="0"/>
  </r>
  <r>
    <d v="2022-06-09T00:00:00"/>
    <x v="36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2-07-08T00:00:00"/>
    <x v="36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</r>
  <r>
    <d v="2022-07-08T00:00:00"/>
    <x v="36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2-08-05T00:00:00"/>
    <x v="36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</r>
  <r>
    <d v="2022-08-05T00:00:00"/>
    <x v="37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2-08-05T00:00:00"/>
    <x v="37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2-08-12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2-08-12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2-08-12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2-08-12T00:00:00"/>
    <x v="38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</r>
  <r>
    <d v="2022-09-02T00:00:00"/>
    <x v="39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2-09-02T00:00:00"/>
    <x v="39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</r>
  <r>
    <d v="2022-09-23T00:00:00"/>
    <x v="40"/>
    <s v="Torben's"/>
    <n v="4"/>
    <m/>
    <n v="1"/>
    <n v="2"/>
    <n v="3"/>
    <m/>
    <m/>
    <x v="1"/>
    <n v="0"/>
    <s v=""/>
    <n v="1"/>
    <n v="0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</r>
  <r>
    <d v="2022-11-18T00:00:00"/>
    <x v="39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</r>
  <r>
    <d v="2022-11-18T00:00:00"/>
    <x v="37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06T00:00:00"/>
    <x v="42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06T00:00:00"/>
    <x v="42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27T00:00:00"/>
    <x v="43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27T00:00:00"/>
    <x v="43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27T00:00:00"/>
    <x v="43"/>
    <s v="Torben's"/>
    <m/>
    <m/>
    <n v="2"/>
    <m/>
    <n v="2"/>
    <m/>
    <m/>
    <x v="17"/>
    <s v=""/>
    <s v=""/>
    <n v="0"/>
    <s v=""/>
    <n v="0"/>
    <s v=""/>
    <s v=""/>
    <s v=""/>
    <s v=""/>
    <n v="1"/>
    <s v=""/>
    <n v="1"/>
    <s v=""/>
    <s v=""/>
    <n v="0"/>
    <n v="0"/>
    <n v="1"/>
    <n v="0"/>
    <n v="1"/>
    <n v="0"/>
    <n v="0"/>
    <n v="2"/>
    <x v="0"/>
  </r>
  <r>
    <d v="2023-01-27T00:00:00"/>
    <x v="43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27T00:00:00"/>
    <x v="42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3-17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3-17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10-19T00:00:00"/>
    <x v="44"/>
    <s v="Torben's"/>
    <m/>
    <n v="3"/>
    <n v="2"/>
    <m/>
    <n v="1"/>
    <m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n v="3"/>
    <x v="0"/>
  </r>
  <r>
    <d v="2023-11-08T00:00:00"/>
    <x v="38"/>
    <s v="Torben's"/>
    <m/>
    <n v="3"/>
    <m/>
    <n v="3"/>
    <n v="1"/>
    <m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n v="3"/>
    <x v="0"/>
  </r>
  <r>
    <d v="2023-11-08T00:00:00"/>
    <x v="38"/>
    <s v="Torben's"/>
    <m/>
    <n v="3"/>
    <m/>
    <n v="3"/>
    <n v="1"/>
    <m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n v="3"/>
    <x v="0"/>
  </r>
  <r>
    <d v="2023-11-08T00:00:00"/>
    <x v="38"/>
    <s v="Torben's"/>
    <m/>
    <n v="1"/>
    <m/>
    <n v="3"/>
    <n v="3"/>
    <m/>
    <m/>
    <x v="19"/>
    <s v=""/>
    <n v="1"/>
    <s v=""/>
    <n v="0"/>
    <n v="0"/>
    <s v=""/>
    <s v=""/>
    <s v=""/>
    <n v="0"/>
    <s v=""/>
    <n v="1"/>
    <n v="1"/>
    <s v=""/>
    <s v=""/>
    <n v="0"/>
    <n v="1"/>
    <n v="0"/>
    <n v="1"/>
    <n v="1"/>
    <n v="0"/>
    <n v="0"/>
    <n v="3"/>
    <x v="0"/>
  </r>
  <r>
    <d v="2024-01-10T00:00:00"/>
    <x v="45"/>
    <s v="Torben's"/>
    <m/>
    <n v="3"/>
    <n v="2"/>
    <m/>
    <n v="1"/>
    <m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n v="3"/>
    <x v="0"/>
  </r>
  <r>
    <d v="2024-02-07T00:00:00"/>
    <x v="45"/>
    <s v="Torben's"/>
    <m/>
    <n v="2"/>
    <n v="1"/>
    <m/>
    <n v="3"/>
    <m/>
    <m/>
    <x v="18"/>
    <s v=""/>
    <n v="0"/>
    <n v="1"/>
    <s v=""/>
    <n v="0"/>
    <s v=""/>
    <s v=""/>
    <s v=""/>
    <n v="0"/>
    <n v="0"/>
    <s v=""/>
    <n v="1"/>
    <s v=""/>
    <s v=""/>
    <n v="0"/>
    <n v="1"/>
    <n v="1"/>
    <n v="0"/>
    <n v="1"/>
    <n v="0"/>
    <n v="0"/>
    <n v="3"/>
    <x v="0"/>
  </r>
  <r>
    <d v="2024-02-07T00:00:00"/>
    <x v="45"/>
    <s v="Torben's"/>
    <m/>
    <n v="3"/>
    <n v="1"/>
    <m/>
    <n v="2"/>
    <m/>
    <m/>
    <x v="18"/>
    <s v=""/>
    <n v="0"/>
    <n v="1"/>
    <s v=""/>
    <n v="0"/>
    <s v=""/>
    <s v=""/>
    <s v=""/>
    <n v="1"/>
    <n v="0"/>
    <s v=""/>
    <n v="0"/>
    <s v=""/>
    <s v=""/>
    <n v="0"/>
    <n v="1"/>
    <n v="1"/>
    <n v="0"/>
    <n v="1"/>
    <n v="0"/>
    <n v="0"/>
    <n v="3"/>
    <x v="0"/>
  </r>
  <r>
    <d v="2024-03-13T00:00:00"/>
    <x v="44"/>
    <s v="Torben's"/>
    <m/>
    <n v="1"/>
    <n v="2"/>
    <n v="4"/>
    <n v="3"/>
    <m/>
    <m/>
    <x v="20"/>
    <s v=""/>
    <n v="1"/>
    <n v="0"/>
    <n v="0"/>
    <n v="0"/>
    <s v=""/>
    <s v=""/>
    <s v=""/>
    <n v="0"/>
    <n v="0"/>
    <n v="1"/>
    <n v="0"/>
    <s v=""/>
    <s v=""/>
    <n v="0"/>
    <n v="1"/>
    <n v="1"/>
    <n v="1"/>
    <n v="1"/>
    <n v="0"/>
    <n v="0"/>
    <n v="4"/>
    <x v="0"/>
  </r>
  <r>
    <d v="2024-03-28T00:00:00"/>
    <x v="46"/>
    <s v="Torben's"/>
    <m/>
    <n v="2"/>
    <n v="4"/>
    <m/>
    <n v="3"/>
    <n v="1"/>
    <m/>
    <x v="21"/>
    <s v=""/>
    <n v="0"/>
    <n v="0"/>
    <s v=""/>
    <n v="0"/>
    <n v="1"/>
    <s v=""/>
    <s v=""/>
    <n v="0"/>
    <n v="1"/>
    <s v=""/>
    <n v="0"/>
    <n v="0"/>
    <s v=""/>
    <n v="0"/>
    <n v="1"/>
    <n v="1"/>
    <n v="0"/>
    <n v="1"/>
    <n v="1"/>
    <n v="0"/>
    <n v="4"/>
    <x v="0"/>
  </r>
  <r>
    <d v="2024-03-28T00:00:00"/>
    <x v="46"/>
    <s v="Torben's"/>
    <m/>
    <n v="1"/>
    <n v="4"/>
    <m/>
    <n v="3"/>
    <n v="2"/>
    <m/>
    <x v="21"/>
    <s v=""/>
    <n v="1"/>
    <n v="0"/>
    <s v=""/>
    <n v="0"/>
    <n v="0"/>
    <s v=""/>
    <s v=""/>
    <n v="0"/>
    <n v="1"/>
    <s v=""/>
    <n v="0"/>
    <n v="0"/>
    <s v=""/>
    <n v="0"/>
    <n v="1"/>
    <n v="1"/>
    <n v="0"/>
    <n v="1"/>
    <n v="1"/>
    <n v="0"/>
    <n v="4"/>
    <x v="0"/>
  </r>
  <r>
    <d v="2024-03-28T00:00:00"/>
    <x v="46"/>
    <s v="Torben's"/>
    <m/>
    <n v="3"/>
    <n v="2"/>
    <m/>
    <n v="1"/>
    <n v="4"/>
    <m/>
    <x v="21"/>
    <s v=""/>
    <n v="0"/>
    <n v="0"/>
    <s v=""/>
    <n v="1"/>
    <n v="0"/>
    <s v=""/>
    <s v=""/>
    <n v="0"/>
    <n v="0"/>
    <s v=""/>
    <n v="0"/>
    <n v="1"/>
    <s v=""/>
    <n v="0"/>
    <n v="1"/>
    <n v="1"/>
    <n v="0"/>
    <n v="1"/>
    <n v="1"/>
    <n v="0"/>
    <n v="4"/>
    <x v="0"/>
  </r>
  <r>
    <m/>
    <x v="47"/>
    <m/>
    <m/>
    <m/>
    <m/>
    <m/>
    <m/>
    <m/>
    <m/>
    <x v="22"/>
    <m/>
    <m/>
    <m/>
    <m/>
    <m/>
    <m/>
    <m/>
    <m/>
    <m/>
    <m/>
    <m/>
    <m/>
    <m/>
    <m/>
    <m/>
    <m/>
    <m/>
    <m/>
    <m/>
    <m/>
    <m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d v="2019-05-30T00:00:00"/>
    <x v="0"/>
    <s v="Torben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0"/>
  </r>
  <r>
    <d v="2019-05-30T00:00:00"/>
    <x v="1"/>
    <s v="Torben's"/>
    <n v="2"/>
    <m/>
    <n v="3"/>
    <n v="4"/>
    <n v="1"/>
    <m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1"/>
    <n v="0"/>
    <n v="0"/>
    <n v="0"/>
    <n v="0"/>
    <n v="0"/>
    <n v="0"/>
    <n v="0"/>
    <n v="0"/>
    <n v="0"/>
    <n v="0"/>
    <n v="0"/>
    <n v="0"/>
    <x v="1"/>
  </r>
  <r>
    <d v="2019-05-30T00:00:00"/>
    <x v="1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0"/>
    <n v="0"/>
    <n v="0"/>
    <n v="0"/>
    <n v="0"/>
    <n v="0"/>
    <n v="0"/>
    <n v="0"/>
    <x v="1"/>
  </r>
  <r>
    <d v="2019-06-17T00:00:00"/>
    <x v="2"/>
    <s v="Erdem's"/>
    <m/>
    <m/>
    <n v="3"/>
    <n v="3"/>
    <n v="3"/>
    <m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2"/>
  </r>
  <r>
    <d v="2019-06-17T00:00:00"/>
    <x v="3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0"/>
    <n v="0"/>
    <n v="0"/>
    <n v="0"/>
    <n v="0"/>
    <n v="0"/>
    <n v="0"/>
    <x v="3"/>
  </r>
  <r>
    <d v="2019-06-21T00:00:00"/>
    <x v="2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2"/>
  </r>
  <r>
    <d v="2019-06-21T00:00:00"/>
    <x v="2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2"/>
  </r>
  <r>
    <d v="2019-06-21T00:00:00"/>
    <x v="2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2"/>
  </r>
  <r>
    <d v="2019-06-26T00:00:00"/>
    <x v="4"/>
    <s v="Torben's"/>
    <n v="1"/>
    <m/>
    <m/>
    <n v="3"/>
    <n v="3"/>
    <m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n v="3"/>
    <x v="0"/>
    <n v="0"/>
    <n v="0"/>
    <n v="0"/>
    <n v="0"/>
    <n v="1"/>
    <n v="0"/>
    <n v="0"/>
    <n v="0"/>
    <n v="0"/>
    <n v="0"/>
    <n v="0"/>
    <n v="1"/>
    <n v="0"/>
    <n v="0"/>
    <x v="4"/>
  </r>
  <r>
    <d v="2019-07-02T00:00:00"/>
    <x v="5"/>
    <s v="Jakob's"/>
    <n v="2"/>
    <m/>
    <n v="1"/>
    <n v="4"/>
    <n v="3"/>
    <m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5"/>
  </r>
  <r>
    <d v="2019-07-02T00:00:00"/>
    <x v="1"/>
    <s v="Jakob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0"/>
    <n v="0"/>
    <n v="0"/>
    <n v="0"/>
    <n v="0"/>
    <n v="0"/>
    <n v="0"/>
    <n v="0"/>
    <x v="1"/>
  </r>
  <r>
    <d v="2019-07-02T00:00:00"/>
    <x v="6"/>
    <s v="Jakob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6"/>
  </r>
  <r>
    <d v="2019-07-02T00:00:00"/>
    <x v="6"/>
    <s v="Jakob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6"/>
  </r>
  <r>
    <d v="2019-07-25T00:00:00"/>
    <x v="5"/>
    <s v="Torben's"/>
    <n v="1"/>
    <m/>
    <n v="3"/>
    <n v="2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5"/>
  </r>
  <r>
    <d v="2019-07-25T00:00:00"/>
    <x v="5"/>
    <s v="Torben's"/>
    <n v="2"/>
    <m/>
    <n v="3"/>
    <n v="1"/>
    <n v="4"/>
    <m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5"/>
  </r>
  <r>
    <d v="2019-07-25T00:00:00"/>
    <x v="5"/>
    <s v="Torben's"/>
    <n v="2"/>
    <m/>
    <n v="4"/>
    <n v="1"/>
    <n v="3"/>
    <m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5"/>
  </r>
  <r>
    <d v="2019-07-25T00:00:00"/>
    <x v="5"/>
    <s v="Torben's"/>
    <n v="1"/>
    <m/>
    <n v="2"/>
    <n v="4"/>
    <n v="3"/>
    <m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5"/>
  </r>
  <r>
    <d v="2019-08-07T00:00:00"/>
    <x v="7"/>
    <s v="Torben's"/>
    <n v="1"/>
    <m/>
    <m/>
    <n v="2"/>
    <n v="3"/>
    <m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7"/>
  </r>
  <r>
    <d v="2019-08-13T00:00:00"/>
    <x v="8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1"/>
    <n v="0"/>
    <n v="0"/>
    <n v="0"/>
    <n v="0"/>
    <n v="0"/>
    <n v="0"/>
    <n v="0"/>
    <n v="0"/>
    <x v="8"/>
  </r>
  <r>
    <d v="2019-08-13T00:00:00"/>
    <x v="5"/>
    <s v="Erdem's"/>
    <n v="2"/>
    <m/>
    <n v="1"/>
    <n v="3"/>
    <n v="4"/>
    <m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5"/>
  </r>
  <r>
    <d v="2019-08-13T00:00:00"/>
    <x v="5"/>
    <s v="Erdem's"/>
    <n v="1"/>
    <m/>
    <n v="2"/>
    <n v="3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5"/>
  </r>
  <r>
    <d v="2019-08-13T00:00:00"/>
    <x v="5"/>
    <s v="Erdem's"/>
    <n v="4"/>
    <m/>
    <n v="3"/>
    <n v="2"/>
    <n v="1"/>
    <m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5"/>
  </r>
  <r>
    <d v="2019-08-13T00:00:00"/>
    <x v="9"/>
    <s v="Erdem's"/>
    <n v="4"/>
    <m/>
    <n v="2"/>
    <n v="1"/>
    <n v="3"/>
    <m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9"/>
  </r>
  <r>
    <d v="2019-08-26T00:00:00"/>
    <x v="10"/>
    <s v="Torben's"/>
    <m/>
    <m/>
    <n v="1"/>
    <n v="3"/>
    <n v="2"/>
    <m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0"/>
    <n v="0"/>
    <n v="0"/>
    <n v="1"/>
    <n v="0"/>
    <n v="0"/>
    <n v="0"/>
    <n v="0"/>
    <n v="0"/>
    <n v="0"/>
    <n v="1"/>
    <n v="0"/>
    <n v="0"/>
    <n v="0"/>
    <x v="10"/>
  </r>
  <r>
    <d v="2019-08-26T00:00:00"/>
    <x v="11"/>
    <s v="Torben's"/>
    <n v="1"/>
    <m/>
    <n v="2"/>
    <n v="4"/>
    <n v="3"/>
    <m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n v="5"/>
    <x v="0"/>
    <n v="0"/>
    <n v="0"/>
    <n v="1"/>
    <n v="1"/>
    <n v="1"/>
    <n v="0"/>
    <n v="0"/>
    <n v="1"/>
    <n v="0"/>
    <n v="0"/>
    <n v="0"/>
    <n v="0"/>
    <n v="0"/>
    <n v="0"/>
    <x v="11"/>
  </r>
  <r>
    <d v="2019-09-09T00:00:00"/>
    <x v="0"/>
    <s v="Erdem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0"/>
  </r>
  <r>
    <d v="2019-09-09T00:00:00"/>
    <x v="12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n v="1"/>
    <n v="0"/>
    <n v="0"/>
    <n v="0"/>
    <n v="0"/>
    <n v="1"/>
    <n v="0"/>
    <n v="0"/>
    <n v="0"/>
    <n v="0"/>
    <n v="0"/>
    <n v="0"/>
    <n v="0"/>
    <n v="0"/>
    <x v="12"/>
  </r>
  <r>
    <d v="2019-09-09T00:00:00"/>
    <x v="12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n v="1"/>
    <n v="0"/>
    <n v="0"/>
    <n v="0"/>
    <n v="0"/>
    <n v="1"/>
    <n v="0"/>
    <n v="0"/>
    <n v="0"/>
    <n v="0"/>
    <n v="0"/>
    <n v="0"/>
    <n v="0"/>
    <n v="0"/>
    <x v="12"/>
  </r>
  <r>
    <d v="2019-09-18T00:00:00"/>
    <x v="0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0"/>
  </r>
  <r>
    <d v="2019-09-18T00:00:00"/>
    <x v="0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0"/>
  </r>
  <r>
    <d v="2019-09-29T00:00:00"/>
    <x v="0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0"/>
  </r>
  <r>
    <d v="2019-09-29T00:00:00"/>
    <x v="0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0"/>
  </r>
  <r>
    <d v="2019-09-29T00:00:00"/>
    <x v="13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0"/>
    <n v="0"/>
    <n v="0"/>
    <n v="0"/>
    <n v="1"/>
    <n v="0"/>
    <x v="13"/>
  </r>
  <r>
    <d v="2019-10-09T00:00:00"/>
    <x v="11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n v="0"/>
    <n v="0"/>
    <n v="1"/>
    <n v="1"/>
    <n v="1"/>
    <n v="0"/>
    <n v="0"/>
    <n v="1"/>
    <n v="0"/>
    <n v="0"/>
    <n v="0"/>
    <n v="0"/>
    <n v="0"/>
    <n v="0"/>
    <x v="11"/>
  </r>
  <r>
    <d v="2019-10-09T00:00:00"/>
    <x v="11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n v="0"/>
    <n v="0"/>
    <n v="1"/>
    <n v="1"/>
    <n v="1"/>
    <n v="0"/>
    <n v="0"/>
    <n v="1"/>
    <n v="0"/>
    <n v="0"/>
    <n v="0"/>
    <n v="0"/>
    <n v="0"/>
    <n v="0"/>
    <x v="11"/>
  </r>
  <r>
    <d v="2019-10-16T00:00:00"/>
    <x v="14"/>
    <s v="Torben's"/>
    <n v="1"/>
    <n v="5"/>
    <n v="4"/>
    <n v="2"/>
    <n v="2"/>
    <m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n v="5"/>
    <x v="0"/>
    <n v="0"/>
    <n v="0"/>
    <n v="0"/>
    <n v="1"/>
    <n v="0"/>
    <n v="0"/>
    <n v="1"/>
    <n v="0"/>
    <n v="0"/>
    <n v="0"/>
    <n v="0"/>
    <n v="0"/>
    <n v="0"/>
    <n v="0"/>
    <x v="14"/>
  </r>
  <r>
    <d v="2019-10-16T00:00:00"/>
    <x v="10"/>
    <s v="Torben's"/>
    <n v="4"/>
    <n v="3"/>
    <n v="2"/>
    <n v="5"/>
    <n v="1"/>
    <m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n v="5"/>
    <x v="0"/>
    <n v="0"/>
    <n v="0"/>
    <n v="0"/>
    <n v="1"/>
    <n v="0"/>
    <n v="0"/>
    <n v="0"/>
    <n v="0"/>
    <n v="0"/>
    <n v="0"/>
    <n v="1"/>
    <n v="0"/>
    <n v="0"/>
    <n v="0"/>
    <x v="10"/>
  </r>
  <r>
    <d v="2019-10-24T00:00:00"/>
    <x v="15"/>
    <s v="Torben's"/>
    <n v="1"/>
    <n v="3"/>
    <m/>
    <n v="3"/>
    <n v="2"/>
    <m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n v="4"/>
    <x v="0"/>
    <n v="0"/>
    <n v="0"/>
    <n v="1"/>
    <n v="0"/>
    <n v="1"/>
    <n v="0"/>
    <n v="0"/>
    <n v="0"/>
    <n v="0"/>
    <n v="0"/>
    <n v="0"/>
    <n v="0"/>
    <n v="0"/>
    <n v="0"/>
    <x v="2"/>
  </r>
  <r>
    <d v="2019-10-24T00:00:00"/>
    <x v="15"/>
    <s v="Torben's"/>
    <n v="1"/>
    <n v="2"/>
    <m/>
    <n v="2"/>
    <n v="4"/>
    <m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n v="4"/>
    <x v="0"/>
    <n v="0"/>
    <n v="0"/>
    <n v="1"/>
    <n v="0"/>
    <n v="1"/>
    <n v="0"/>
    <n v="0"/>
    <n v="0"/>
    <n v="0"/>
    <n v="0"/>
    <n v="0"/>
    <n v="0"/>
    <n v="0"/>
    <n v="0"/>
    <x v="2"/>
  </r>
  <r>
    <d v="2019-11-02T00:00:00"/>
    <x v="16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5"/>
  </r>
  <r>
    <d v="2019-11-02T00:00:00"/>
    <x v="0"/>
    <s v="Torben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0"/>
  </r>
  <r>
    <d v="2019-11-02T00:00:00"/>
    <x v="17"/>
    <s v="Torben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1"/>
    <n v="0"/>
    <n v="0"/>
    <n v="0"/>
    <n v="0"/>
    <n v="0"/>
    <n v="0"/>
    <x v="16"/>
  </r>
  <r>
    <d v="2019-11-13T00:00:00"/>
    <x v="7"/>
    <s v="Torben's"/>
    <n v="3"/>
    <m/>
    <m/>
    <n v="2"/>
    <n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7"/>
  </r>
  <r>
    <d v="2019-11-27T00:00:00"/>
    <x v="7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7"/>
  </r>
  <r>
    <d v="2019-12-01T00:00:00"/>
    <x v="7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7"/>
  </r>
  <r>
    <d v="2019-12-01T00:00:00"/>
    <x v="17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1"/>
    <n v="0"/>
    <n v="0"/>
    <n v="0"/>
    <n v="0"/>
    <n v="0"/>
    <n v="0"/>
    <x v="16"/>
  </r>
  <r>
    <d v="2019-12-19T00:00:00"/>
    <x v="16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5"/>
  </r>
  <r>
    <d v="2019-12-19T00:00:00"/>
    <x v="16"/>
    <s v="Erdem's"/>
    <m/>
    <m/>
    <n v="1"/>
    <n v="2"/>
    <n v="2"/>
    <m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5"/>
  </r>
  <r>
    <d v="2020-01-29T00:00:00"/>
    <x v="18"/>
    <s v="Torben's"/>
    <n v="1"/>
    <m/>
    <n v="2"/>
    <n v="5"/>
    <n v="4"/>
    <n v="3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n v="5"/>
    <x v="0"/>
    <n v="0"/>
    <n v="0"/>
    <n v="1"/>
    <n v="0"/>
    <n v="0"/>
    <n v="0"/>
    <n v="0"/>
    <n v="0"/>
    <n v="0"/>
    <n v="0"/>
    <n v="0"/>
    <n v="0"/>
    <n v="0"/>
    <n v="0"/>
    <x v="17"/>
  </r>
  <r>
    <d v="2020-01-29T00:00:00"/>
    <x v="2"/>
    <s v="Torben's"/>
    <n v="5"/>
    <m/>
    <n v="5"/>
    <n v="5"/>
    <n v="5"/>
    <n v="5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n v="5"/>
    <x v="1"/>
    <n v="0"/>
    <n v="0"/>
    <n v="0"/>
    <n v="0"/>
    <n v="0"/>
    <n v="0"/>
    <n v="0"/>
    <n v="1"/>
    <n v="0"/>
    <n v="1"/>
    <n v="0"/>
    <n v="0"/>
    <n v="0"/>
    <n v="1"/>
    <x v="2"/>
  </r>
  <r>
    <d v="2020-02-04T00:00:00"/>
    <x v="19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8"/>
  </r>
  <r>
    <d v="2020-02-04T00:00:00"/>
    <x v="19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8"/>
  </r>
  <r>
    <d v="2020-02-04T00:00:00"/>
    <x v="20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1"/>
    <n v="1"/>
    <n v="0"/>
    <n v="0"/>
    <n v="0"/>
    <n v="0"/>
    <x v="8"/>
  </r>
  <r>
    <d v="2020-02-13T00:00:00"/>
    <x v="21"/>
    <s v="Torben's"/>
    <n v="2"/>
    <m/>
    <m/>
    <n v="1"/>
    <n v="3"/>
    <m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n v="0"/>
    <n v="0"/>
    <n v="1"/>
    <n v="0"/>
    <n v="1"/>
    <n v="0"/>
    <n v="1"/>
    <n v="1"/>
    <n v="0"/>
    <n v="0"/>
    <n v="0"/>
    <n v="0"/>
    <n v="0"/>
    <n v="0"/>
    <x v="19"/>
  </r>
  <r>
    <d v="2020-02-13T00:00:00"/>
    <x v="21"/>
    <s v="Torben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1"/>
    <n v="0"/>
    <n v="1"/>
    <n v="0"/>
    <n v="1"/>
    <n v="1"/>
    <n v="0"/>
    <n v="0"/>
    <n v="0"/>
    <n v="0"/>
    <n v="0"/>
    <n v="0"/>
    <x v="19"/>
  </r>
  <r>
    <d v="2020-02-18T00:00:00"/>
    <x v="22"/>
    <s v="Erdem's"/>
    <n v="2"/>
    <m/>
    <n v="3"/>
    <m/>
    <n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0"/>
  </r>
  <r>
    <d v="2020-02-18T00:00:00"/>
    <x v="22"/>
    <s v="Erdem's"/>
    <n v="1"/>
    <m/>
    <n v="1"/>
    <m/>
    <n v="3"/>
    <m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0"/>
  </r>
  <r>
    <d v="2020-02-18T00:00:00"/>
    <x v="22"/>
    <s v="Erdem's"/>
    <n v="3"/>
    <m/>
    <n v="2"/>
    <m/>
    <n v="1"/>
    <m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0"/>
  </r>
  <r>
    <d v="2020-03-04T00:00:00"/>
    <x v="23"/>
    <s v="Torben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1"/>
    <n v="0"/>
    <n v="0"/>
    <n v="0"/>
    <n v="0"/>
    <n v="0"/>
    <n v="0"/>
    <n v="0"/>
    <n v="1"/>
    <n v="0"/>
    <n v="0"/>
    <n v="0"/>
    <x v="21"/>
  </r>
  <r>
    <d v="2020-03-11T00:00:00"/>
    <x v="19"/>
    <s v="Erdem's"/>
    <m/>
    <m/>
    <n v="3"/>
    <n v="1"/>
    <n v="4"/>
    <n v="2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n v="4"/>
    <x v="0"/>
    <n v="0"/>
    <n v="1"/>
    <n v="0"/>
    <n v="0"/>
    <n v="0"/>
    <n v="0"/>
    <n v="1"/>
    <n v="0"/>
    <n v="0"/>
    <n v="0"/>
    <n v="0"/>
    <n v="0"/>
    <n v="0"/>
    <n v="0"/>
    <x v="18"/>
  </r>
  <r>
    <d v="2020-03-11T00:00:00"/>
    <x v="23"/>
    <s v="Erdem's"/>
    <n v="2"/>
    <m/>
    <n v="3"/>
    <n v="1"/>
    <n v="4"/>
    <n v="5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n v="5"/>
    <x v="0"/>
    <n v="0"/>
    <n v="0"/>
    <n v="1"/>
    <n v="0"/>
    <n v="0"/>
    <n v="0"/>
    <n v="0"/>
    <n v="0"/>
    <n v="0"/>
    <n v="0"/>
    <n v="1"/>
    <n v="0"/>
    <n v="0"/>
    <n v="0"/>
    <x v="21"/>
  </r>
  <r>
    <d v="2020-05-26T00:00:00"/>
    <x v="24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2"/>
  </r>
  <r>
    <d v="2020-05-26T00:00:00"/>
    <x v="25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23"/>
  </r>
  <r>
    <d v="2020-06-02T00:00:00"/>
    <x v="24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2"/>
  </r>
  <r>
    <d v="2020-06-02T00:00:00"/>
    <x v="24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2"/>
  </r>
  <r>
    <d v="2020-06-18T00:00:00"/>
    <x v="26"/>
    <s v="Torben's"/>
    <n v="1"/>
    <m/>
    <m/>
    <m/>
    <n v="2"/>
    <n v="3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x v="20"/>
  </r>
  <r>
    <d v="2020-06-23T00:00:00"/>
    <x v="27"/>
    <s v="Erdem's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1"/>
    <n v="0"/>
    <n v="0"/>
    <n v="0"/>
    <n v="1"/>
    <n v="0"/>
    <n v="0"/>
    <n v="0"/>
    <n v="0"/>
    <n v="0"/>
    <n v="0"/>
    <n v="0"/>
    <n v="0"/>
    <x v="24"/>
  </r>
  <r>
    <d v="2020-06-23T00:00:00"/>
    <x v="24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2"/>
  </r>
  <r>
    <d v="2020-06-23T00:00:00"/>
    <x v="28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5"/>
  </r>
  <r>
    <d v="2020-06-23T00:00:00"/>
    <x v="28"/>
    <s v="Erdem's"/>
    <m/>
    <m/>
    <n v="3"/>
    <n v="1"/>
    <n v="1"/>
    <m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5"/>
  </r>
  <r>
    <d v="2020-06-29T00:00:00"/>
    <x v="24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2"/>
  </r>
  <r>
    <d v="2020-06-29T00:00:00"/>
    <x v="24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2"/>
  </r>
  <r>
    <d v="2020-06-29T00:00:00"/>
    <x v="28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5"/>
  </r>
  <r>
    <d v="2020-07-07T00:00:00"/>
    <x v="26"/>
    <s v="Torben's"/>
    <m/>
    <n v="1"/>
    <m/>
    <m/>
    <n v="2"/>
    <n v="3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x v="20"/>
  </r>
  <r>
    <d v="2020-07-07T00:00:00"/>
    <x v="26"/>
    <s v="Torben's"/>
    <m/>
    <n v="3"/>
    <m/>
    <m/>
    <n v="2"/>
    <n v="1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x v="20"/>
  </r>
  <r>
    <d v="2020-07-13T00:00:00"/>
    <x v="29"/>
    <s v="Erdem's"/>
    <n v="1"/>
    <m/>
    <n v="3"/>
    <m/>
    <n v="2"/>
    <m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0"/>
    <n v="0"/>
    <n v="0"/>
    <n v="0"/>
    <n v="0"/>
    <n v="1"/>
    <n v="0"/>
    <n v="1"/>
    <n v="0"/>
    <n v="0"/>
    <n v="0"/>
    <n v="0"/>
    <n v="0"/>
    <x v="26"/>
  </r>
  <r>
    <d v="2020-07-13T00:00:00"/>
    <x v="30"/>
    <s v="Erdem's"/>
    <n v="2"/>
    <m/>
    <n v="1"/>
    <m/>
    <n v="2"/>
    <m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0"/>
  </r>
  <r>
    <d v="2020-07-13T00:00:00"/>
    <x v="28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5"/>
  </r>
  <r>
    <d v="2020-07-13T00:00:00"/>
    <x v="28"/>
    <s v="Erdem's"/>
    <n v="2"/>
    <m/>
    <n v="3"/>
    <m/>
    <n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5"/>
  </r>
  <r>
    <d v="2020-07-21T00:00:00"/>
    <x v="21"/>
    <s v="Torben's"/>
    <m/>
    <n v="4"/>
    <m/>
    <n v="1"/>
    <n v="2"/>
    <n v="3"/>
    <m/>
    <x v="12"/>
    <s v=""/>
    <n v="0"/>
    <s v=""/>
    <n v="1"/>
    <n v="0"/>
    <n v="0"/>
    <s v=""/>
    <s v=""/>
    <n v="1"/>
    <s v=""/>
    <n v="0"/>
    <n v="0"/>
    <n v="0"/>
    <s v=""/>
    <n v="0"/>
    <n v="1"/>
    <n v="0"/>
    <n v="1"/>
    <n v="1"/>
    <n v="1"/>
    <n v="0"/>
    <n v="4"/>
    <x v="0"/>
    <n v="0"/>
    <n v="0"/>
    <n v="1"/>
    <n v="0"/>
    <n v="1"/>
    <n v="0"/>
    <n v="1"/>
    <n v="1"/>
    <n v="0"/>
    <n v="0"/>
    <n v="0"/>
    <n v="0"/>
    <n v="0"/>
    <n v="0"/>
    <x v="19"/>
  </r>
  <r>
    <d v="2020-07-28T00:00:00"/>
    <x v="21"/>
    <s v="Torben's"/>
    <m/>
    <n v="4"/>
    <n v="1"/>
    <n v="2"/>
    <n v="3"/>
    <n v="5"/>
    <m/>
    <x v="13"/>
    <s v=""/>
    <n v="0"/>
    <n v="1"/>
    <n v="0"/>
    <n v="0"/>
    <n v="0"/>
    <s v=""/>
    <s v=""/>
    <n v="0"/>
    <n v="0"/>
    <n v="0"/>
    <n v="0"/>
    <n v="1"/>
    <s v=""/>
    <n v="0"/>
    <n v="1"/>
    <n v="1"/>
    <n v="1"/>
    <n v="1"/>
    <n v="1"/>
    <n v="0"/>
    <n v="5"/>
    <x v="0"/>
    <n v="0"/>
    <n v="0"/>
    <n v="1"/>
    <n v="0"/>
    <n v="1"/>
    <n v="0"/>
    <n v="1"/>
    <n v="1"/>
    <n v="0"/>
    <n v="0"/>
    <n v="0"/>
    <n v="0"/>
    <n v="0"/>
    <n v="0"/>
    <x v="19"/>
  </r>
  <r>
    <d v="2020-08-04T00:00:00"/>
    <x v="31"/>
    <s v="Erdem's"/>
    <m/>
    <m/>
    <n v="3"/>
    <m/>
    <n v="1"/>
    <m/>
    <n v="2"/>
    <x v="14"/>
    <s v=""/>
    <s v=""/>
    <n v="0"/>
    <s v=""/>
    <n v="1"/>
    <s v=""/>
    <n v="0"/>
    <s v=""/>
    <s v=""/>
    <n v="1"/>
    <s v=""/>
    <n v="0"/>
    <s v=""/>
    <n v="0"/>
    <n v="0"/>
    <n v="0"/>
    <n v="1"/>
    <n v="0"/>
    <n v="1"/>
    <n v="0"/>
    <n v="1"/>
    <n v="3"/>
    <x v="0"/>
    <n v="1"/>
    <n v="0"/>
    <n v="0"/>
    <n v="0"/>
    <n v="0"/>
    <n v="1"/>
    <n v="0"/>
    <n v="0"/>
    <n v="0"/>
    <n v="0"/>
    <n v="0"/>
    <n v="0"/>
    <n v="0"/>
    <n v="0"/>
    <x v="27"/>
  </r>
  <r>
    <d v="2020-08-04T00:00:00"/>
    <x v="31"/>
    <s v="Erdem's"/>
    <m/>
    <m/>
    <n v="1"/>
    <n v="4"/>
    <n v="2"/>
    <m/>
    <n v="3"/>
    <x v="3"/>
    <s v=""/>
    <s v=""/>
    <n v="1"/>
    <n v="0"/>
    <n v="0"/>
    <s v=""/>
    <n v="0"/>
    <s v=""/>
    <s v=""/>
    <n v="0"/>
    <n v="1"/>
    <n v="0"/>
    <s v=""/>
    <n v="0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7"/>
  </r>
  <r>
    <d v="2020-08-04T00:00:00"/>
    <x v="31"/>
    <s v="Erdem's"/>
    <m/>
    <m/>
    <n v="4"/>
    <n v="2"/>
    <n v="1"/>
    <m/>
    <n v="3"/>
    <x v="3"/>
    <s v=""/>
    <s v=""/>
    <n v="0"/>
    <n v="0"/>
    <n v="1"/>
    <s v=""/>
    <n v="0"/>
    <s v=""/>
    <s v=""/>
    <n v="1"/>
    <n v="0"/>
    <n v="0"/>
    <s v=""/>
    <n v="0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7"/>
  </r>
  <r>
    <d v="2020-08-04T00:00:00"/>
    <x v="31"/>
    <s v="Erdem's"/>
    <m/>
    <m/>
    <n v="2"/>
    <n v="1"/>
    <n v="3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7"/>
  </r>
  <r>
    <d v="2020-08-04T00:00:00"/>
    <x v="10"/>
    <s v="Erdem's"/>
    <m/>
    <m/>
    <n v="2"/>
    <n v="1"/>
    <n v="3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0"/>
    <n v="0"/>
    <n v="0"/>
    <n v="1"/>
    <n v="0"/>
    <n v="0"/>
    <n v="0"/>
    <n v="0"/>
    <n v="0"/>
    <n v="0"/>
    <n v="1"/>
    <n v="0"/>
    <n v="0"/>
    <n v="0"/>
    <x v="10"/>
  </r>
  <r>
    <d v="2020-08-25T00:00:00"/>
    <x v="32"/>
    <s v="Erdem's"/>
    <m/>
    <m/>
    <n v="2"/>
    <n v="1"/>
    <m/>
    <m/>
    <n v="3"/>
    <x v="15"/>
    <s v=""/>
    <s v=""/>
    <n v="0"/>
    <n v="1"/>
    <s v=""/>
    <s v=""/>
    <n v="0"/>
    <s v=""/>
    <s v=""/>
    <n v="0"/>
    <n v="0"/>
    <s v=""/>
    <s v=""/>
    <n v="1"/>
    <n v="0"/>
    <n v="0"/>
    <n v="1"/>
    <n v="1"/>
    <n v="0"/>
    <n v="0"/>
    <n v="1"/>
    <n v="3"/>
    <x v="0"/>
    <n v="0"/>
    <n v="0"/>
    <n v="0"/>
    <n v="0"/>
    <n v="0"/>
    <n v="0"/>
    <n v="0"/>
    <n v="0"/>
    <n v="0"/>
    <n v="0"/>
    <n v="0"/>
    <n v="0"/>
    <n v="0"/>
    <n v="0"/>
    <x v="28"/>
  </r>
  <r>
    <d v="2021-12-07T00:00:00"/>
    <x v="24"/>
    <s v="Lasse's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2"/>
  </r>
  <r>
    <d v="2021-12-21T00:00:00"/>
    <x v="24"/>
    <s v="Online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2"/>
  </r>
  <r>
    <d v="2022-02-07T00:00:00"/>
    <x v="33"/>
    <s v="Lasse's"/>
    <n v="3"/>
    <m/>
    <m/>
    <n v="2"/>
    <n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  <n v="1"/>
    <n v="0"/>
    <n v="1"/>
    <n v="0"/>
    <n v="0"/>
    <n v="0"/>
    <n v="1"/>
    <n v="0"/>
    <n v="0"/>
    <n v="0"/>
    <n v="0"/>
    <n v="0"/>
    <n v="0"/>
    <n v="0"/>
    <x v="29"/>
  </r>
  <r>
    <d v="2022-03-11T00:00:00"/>
    <x v="33"/>
    <s v="Torben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1"/>
    <n v="0"/>
    <n v="0"/>
    <n v="0"/>
    <n v="1"/>
    <n v="0"/>
    <n v="0"/>
    <n v="0"/>
    <n v="0"/>
    <n v="0"/>
    <n v="0"/>
    <n v="0"/>
    <x v="29"/>
  </r>
  <r>
    <d v="2022-03-11T00:00:00"/>
    <x v="34"/>
    <s v="Torben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1"/>
    <n v="0"/>
    <n v="0"/>
    <n v="0"/>
    <n v="0"/>
    <n v="0"/>
    <n v="0"/>
    <n v="0"/>
    <n v="1"/>
    <n v="0"/>
    <n v="0"/>
    <n v="0"/>
    <x v="30"/>
  </r>
  <r>
    <d v="2022-05-16T00:00:00"/>
    <x v="35"/>
    <s v="Torben's"/>
    <m/>
    <m/>
    <n v="2"/>
    <m/>
    <n v="3"/>
    <n v="1"/>
    <m/>
    <x v="16"/>
    <s v=""/>
    <s v=""/>
    <n v="0"/>
    <s v=""/>
    <n v="0"/>
    <n v="1"/>
    <s v=""/>
    <s v=""/>
    <s v=""/>
    <n v="0"/>
    <s v=""/>
    <n v="1"/>
    <n v="0"/>
    <s v=""/>
    <n v="0"/>
    <n v="0"/>
    <n v="1"/>
    <n v="0"/>
    <n v="1"/>
    <n v="1"/>
    <n v="0"/>
    <n v="3"/>
    <x v="0"/>
    <n v="1"/>
    <n v="0"/>
    <n v="0"/>
    <n v="0"/>
    <n v="0"/>
    <n v="0"/>
    <n v="0"/>
    <n v="1"/>
    <n v="0"/>
    <n v="0"/>
    <n v="0"/>
    <n v="0"/>
    <n v="0"/>
    <n v="0"/>
    <x v="31"/>
  </r>
  <r>
    <d v="2022-06-09T00:00:00"/>
    <x v="36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2"/>
  </r>
  <r>
    <d v="2022-07-08T00:00:00"/>
    <x v="36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2"/>
  </r>
  <r>
    <d v="2022-07-08T00:00:00"/>
    <x v="36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2"/>
  </r>
  <r>
    <d v="2022-08-05T00:00:00"/>
    <x v="36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2"/>
  </r>
  <r>
    <d v="2022-08-05T00:00:00"/>
    <x v="37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3"/>
  </r>
  <r>
    <d v="2022-08-05T00:00:00"/>
    <x v="37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3"/>
  </r>
  <r>
    <d v="2022-08-12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4"/>
  </r>
  <r>
    <d v="2022-08-12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4"/>
  </r>
  <r>
    <d v="2022-08-12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4"/>
  </r>
  <r>
    <d v="2022-08-12T00:00:00"/>
    <x v="38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4"/>
  </r>
  <r>
    <d v="2022-09-02T00:00:00"/>
    <x v="39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6"/>
  </r>
  <r>
    <d v="2022-09-02T00:00:00"/>
    <x v="39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6"/>
  </r>
  <r>
    <d v="2022-09-23T00:00:00"/>
    <x v="40"/>
    <s v="Torben's"/>
    <n v="4"/>
    <m/>
    <n v="1"/>
    <n v="2"/>
    <n v="3"/>
    <m/>
    <m/>
    <x v="1"/>
    <n v="0"/>
    <s v=""/>
    <n v="1"/>
    <n v="0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  <n v="1"/>
    <n v="1"/>
    <n v="0"/>
    <n v="0"/>
    <n v="0"/>
    <n v="0"/>
    <n v="1"/>
    <n v="0"/>
    <n v="0"/>
    <n v="0"/>
    <n v="0"/>
    <n v="0"/>
    <n v="0"/>
    <n v="0"/>
    <x v="35"/>
  </r>
  <r>
    <d v="2022-11-18T00:00:00"/>
    <x v="39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6"/>
  </r>
  <r>
    <d v="2022-11-18T00:00:00"/>
    <x v="37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3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6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6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6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6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6"/>
  </r>
  <r>
    <d v="2023-01-06T00:00:00"/>
    <x v="42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7"/>
  </r>
  <r>
    <d v="2023-01-06T00:00:00"/>
    <x v="42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7"/>
  </r>
  <r>
    <d v="2023-01-27T00:00:00"/>
    <x v="43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7"/>
  </r>
  <r>
    <d v="2023-01-27T00:00:00"/>
    <x v="43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7"/>
  </r>
  <r>
    <d v="2023-01-27T00:00:00"/>
    <x v="43"/>
    <s v="Torben's"/>
    <m/>
    <m/>
    <n v="2"/>
    <m/>
    <n v="2"/>
    <m/>
    <m/>
    <x v="17"/>
    <s v=""/>
    <s v=""/>
    <n v="0"/>
    <s v=""/>
    <n v="0"/>
    <s v=""/>
    <s v=""/>
    <s v=""/>
    <s v=""/>
    <n v="1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7"/>
  </r>
  <r>
    <d v="2023-01-27T00:00:00"/>
    <x v="43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7"/>
  </r>
  <r>
    <d v="2023-01-27T00:00:00"/>
    <x v="42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7"/>
  </r>
  <r>
    <d v="2023-03-17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4"/>
  </r>
  <r>
    <d v="2023-03-17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4"/>
  </r>
  <r>
    <d v="2023-10-19T00:00:00"/>
    <x v="44"/>
    <s v="Torben's"/>
    <m/>
    <n v="3"/>
    <n v="2"/>
    <m/>
    <n v="1"/>
    <m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8"/>
  </r>
  <r>
    <d v="2023-11-08T00:00:00"/>
    <x v="38"/>
    <s v="Torben's"/>
    <m/>
    <n v="3"/>
    <m/>
    <n v="3"/>
    <n v="1"/>
    <m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4"/>
  </r>
  <r>
    <d v="2023-11-08T00:00:00"/>
    <x v="38"/>
    <s v="Torben's"/>
    <m/>
    <n v="3"/>
    <m/>
    <n v="3"/>
    <n v="1"/>
    <m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4"/>
  </r>
  <r>
    <d v="2023-11-08T00:00:00"/>
    <x v="38"/>
    <s v="Torben's"/>
    <m/>
    <n v="1"/>
    <m/>
    <n v="3"/>
    <n v="3"/>
    <m/>
    <m/>
    <x v="19"/>
    <s v=""/>
    <n v="1"/>
    <s v=""/>
    <n v="0"/>
    <n v="0"/>
    <s v=""/>
    <s v=""/>
    <s v=""/>
    <n v="0"/>
    <s v=""/>
    <n v="1"/>
    <n v="1"/>
    <s v=""/>
    <s v=""/>
    <n v="0"/>
    <n v="1"/>
    <n v="0"/>
    <n v="1"/>
    <n v="1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4"/>
  </r>
  <r>
    <d v="2024-01-10T00:00:00"/>
    <x v="45"/>
    <s v="Torben's"/>
    <m/>
    <n v="3"/>
    <n v="2"/>
    <m/>
    <n v="1"/>
    <m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39"/>
  </r>
  <r>
    <d v="2024-02-07T00:00:00"/>
    <x v="45"/>
    <s v="Torben's"/>
    <m/>
    <n v="2"/>
    <n v="1"/>
    <m/>
    <n v="3"/>
    <m/>
    <m/>
    <x v="18"/>
    <s v=""/>
    <n v="0"/>
    <n v="1"/>
    <s v=""/>
    <n v="0"/>
    <s v=""/>
    <s v=""/>
    <s v=""/>
    <n v="0"/>
    <n v="0"/>
    <s v=""/>
    <n v="1"/>
    <s v=""/>
    <s v=""/>
    <n v="0"/>
    <n v="1"/>
    <n v="1"/>
    <n v="0"/>
    <n v="1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39"/>
  </r>
  <r>
    <d v="2024-02-07T00:00:00"/>
    <x v="45"/>
    <s v="Torben's"/>
    <m/>
    <n v="3"/>
    <n v="1"/>
    <m/>
    <n v="2"/>
    <m/>
    <m/>
    <x v="18"/>
    <s v=""/>
    <n v="0"/>
    <n v="1"/>
    <s v=""/>
    <n v="0"/>
    <s v=""/>
    <s v=""/>
    <s v=""/>
    <n v="1"/>
    <n v="0"/>
    <s v=""/>
    <n v="0"/>
    <s v=""/>
    <s v=""/>
    <n v="0"/>
    <n v="1"/>
    <n v="1"/>
    <n v="0"/>
    <n v="1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39"/>
  </r>
  <r>
    <d v="2024-03-13T00:00:00"/>
    <x v="44"/>
    <s v="Torben's"/>
    <m/>
    <n v="1"/>
    <n v="2"/>
    <n v="4"/>
    <n v="3"/>
    <m/>
    <m/>
    <x v="20"/>
    <s v=""/>
    <n v="1"/>
    <n v="0"/>
    <n v="0"/>
    <n v="0"/>
    <s v=""/>
    <s v=""/>
    <s v=""/>
    <n v="0"/>
    <n v="0"/>
    <n v="1"/>
    <n v="0"/>
    <s v=""/>
    <s v=""/>
    <n v="0"/>
    <n v="1"/>
    <n v="1"/>
    <n v="1"/>
    <n v="1"/>
    <n v="0"/>
    <n v="0"/>
    <n v="4"/>
    <x v="0"/>
    <n v="0"/>
    <n v="1"/>
    <n v="0"/>
    <n v="0"/>
    <n v="1"/>
    <n v="0"/>
    <n v="1"/>
    <n v="0"/>
    <n v="1"/>
    <n v="0"/>
    <n v="0"/>
    <n v="1"/>
    <n v="1"/>
    <n v="0"/>
    <x v="38"/>
  </r>
  <r>
    <d v="2024-03-28T00:00:00"/>
    <x v="46"/>
    <s v="Torben's"/>
    <m/>
    <n v="2"/>
    <n v="4"/>
    <m/>
    <n v="3"/>
    <n v="1"/>
    <m/>
    <x v="21"/>
    <s v=""/>
    <n v="0"/>
    <n v="0"/>
    <s v=""/>
    <n v="0"/>
    <n v="1"/>
    <s v=""/>
    <s v=""/>
    <n v="0"/>
    <n v="1"/>
    <s v=""/>
    <n v="0"/>
    <n v="0"/>
    <s v=""/>
    <n v="0"/>
    <n v="1"/>
    <n v="1"/>
    <n v="0"/>
    <n v="1"/>
    <n v="1"/>
    <n v="0"/>
    <n v="4"/>
    <x v="0"/>
    <n v="0"/>
    <n v="0"/>
    <n v="0"/>
    <n v="1"/>
    <n v="0"/>
    <n v="0"/>
    <n v="0"/>
    <n v="0"/>
    <n v="0"/>
    <n v="0"/>
    <n v="0"/>
    <n v="0"/>
    <n v="0"/>
    <n v="0"/>
    <x v="40"/>
  </r>
  <r>
    <d v="2024-03-28T00:00:00"/>
    <x v="46"/>
    <s v="Torben's"/>
    <m/>
    <n v="1"/>
    <n v="4"/>
    <m/>
    <n v="3"/>
    <n v="2"/>
    <m/>
    <x v="21"/>
    <s v=""/>
    <n v="1"/>
    <n v="0"/>
    <s v=""/>
    <n v="0"/>
    <n v="0"/>
    <s v=""/>
    <s v=""/>
    <n v="0"/>
    <n v="1"/>
    <s v=""/>
    <n v="0"/>
    <n v="0"/>
    <s v=""/>
    <n v="0"/>
    <n v="1"/>
    <n v="1"/>
    <n v="0"/>
    <n v="1"/>
    <n v="1"/>
    <n v="0"/>
    <n v="4"/>
    <x v="0"/>
    <n v="0"/>
    <n v="0"/>
    <n v="0"/>
    <n v="1"/>
    <n v="0"/>
    <n v="0"/>
    <n v="0"/>
    <n v="0"/>
    <n v="0"/>
    <n v="0"/>
    <n v="0"/>
    <n v="0"/>
    <n v="0"/>
    <n v="0"/>
    <x v="40"/>
  </r>
  <r>
    <d v="2024-03-28T00:00:00"/>
    <x v="46"/>
    <s v="Torben's"/>
    <m/>
    <n v="3"/>
    <n v="2"/>
    <m/>
    <n v="1"/>
    <n v="4"/>
    <m/>
    <x v="21"/>
    <s v=""/>
    <n v="0"/>
    <n v="0"/>
    <s v=""/>
    <n v="1"/>
    <n v="0"/>
    <s v=""/>
    <s v=""/>
    <n v="0"/>
    <n v="0"/>
    <s v=""/>
    <n v="0"/>
    <n v="1"/>
    <s v=""/>
    <n v="0"/>
    <n v="1"/>
    <n v="1"/>
    <n v="0"/>
    <n v="1"/>
    <n v="1"/>
    <n v="0"/>
    <n v="4"/>
    <x v="0"/>
    <n v="0"/>
    <n v="0"/>
    <n v="0"/>
    <n v="1"/>
    <n v="0"/>
    <n v="0"/>
    <n v="0"/>
    <n v="0"/>
    <n v="0"/>
    <n v="0"/>
    <n v="0"/>
    <n v="0"/>
    <n v="0"/>
    <n v="0"/>
    <x v="40"/>
  </r>
  <r>
    <m/>
    <x v="47"/>
    <m/>
    <m/>
    <m/>
    <m/>
    <m/>
    <m/>
    <m/>
    <m/>
    <x v="22"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x v="4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d v="2019-05-30T00:00:00"/>
    <s v="Terraforming Mars"/>
    <s v="Torben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19-05-30T00:00:00"/>
    <s v="Lords of Waterdeep"/>
    <s v="Torben's"/>
    <n v="2"/>
    <x v="0"/>
    <n v="3"/>
    <n v="4"/>
    <n v="1"/>
    <x v="0"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5-30T00:00:00"/>
    <s v="Lords of Waterdeep"/>
    <s v="Torben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6-17T00:00:00"/>
    <s v="Dead of Winter"/>
    <s v="Erdem's"/>
    <m/>
    <x v="0"/>
    <n v="3"/>
    <n v="3"/>
    <n v="3"/>
    <x v="0"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x v="0"/>
    <x v="1"/>
  </r>
  <r>
    <d v="2019-06-17T00:00:00"/>
    <s v="Suburbia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6T00:00:00"/>
    <s v="Fury of Dracula"/>
    <s v="Torben's"/>
    <n v="1"/>
    <x v="0"/>
    <m/>
    <n v="3"/>
    <n v="3"/>
    <x v="0"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x v="0"/>
    <x v="0"/>
  </r>
  <r>
    <d v="2019-07-02T00:00:00"/>
    <s v="Scythe"/>
    <s v="Jakob's"/>
    <n v="2"/>
    <x v="0"/>
    <n v="1"/>
    <n v="4"/>
    <n v="3"/>
    <x v="0"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7-02T00:00:00"/>
    <s v="Lords of Waterdeep"/>
    <s v="Jakob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7-02T00:00:00"/>
    <s v="Ascension"/>
    <s v="Jakob's"/>
    <n v="2"/>
    <x v="0"/>
    <m/>
    <n v="3"/>
    <n v="1"/>
    <x v="0"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19-07-02T00:00:00"/>
    <s v="Ascension"/>
    <s v="Jakob's"/>
    <n v="1"/>
    <x v="0"/>
    <m/>
    <n v="3"/>
    <n v="2"/>
    <x v="0"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19-07-25T00:00:00"/>
    <s v="Scythe"/>
    <s v="Torben's"/>
    <n v="1"/>
    <x v="0"/>
    <n v="3"/>
    <n v="2"/>
    <n v="4"/>
    <x v="0"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7-25T00:00:00"/>
    <s v="Scythe"/>
    <s v="Torben's"/>
    <n v="2"/>
    <x v="0"/>
    <n v="3"/>
    <n v="1"/>
    <n v="4"/>
    <x v="0"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7-25T00:00:00"/>
    <s v="Scythe"/>
    <s v="Torben's"/>
    <n v="2"/>
    <x v="0"/>
    <n v="4"/>
    <n v="1"/>
    <n v="3"/>
    <x v="0"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x v="1"/>
    <x v="0"/>
  </r>
  <r>
    <d v="2019-07-25T00:00:00"/>
    <s v="Scythe"/>
    <s v="Torben's"/>
    <n v="1"/>
    <x v="0"/>
    <n v="2"/>
    <n v="4"/>
    <n v="3"/>
    <x v="0"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8-07T00:00:00"/>
    <s v="Through the Ages"/>
    <s v="Torben's"/>
    <n v="1"/>
    <x v="0"/>
    <m/>
    <n v="2"/>
    <n v="3"/>
    <x v="0"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x v="0"/>
    <x v="0"/>
  </r>
  <r>
    <d v="2019-08-13T00:00:00"/>
    <s v="Ticket to Ride Europe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08-13T00:00:00"/>
    <s v="Scythe"/>
    <s v="Erdem's"/>
    <n v="2"/>
    <x v="0"/>
    <n v="1"/>
    <n v="3"/>
    <n v="4"/>
    <x v="0"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8-13T00:00:00"/>
    <s v="Scythe"/>
    <s v="Erdem's"/>
    <n v="1"/>
    <x v="0"/>
    <n v="2"/>
    <n v="3"/>
    <n v="4"/>
    <x v="0"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8-13T00:00:00"/>
    <s v="Scythe"/>
    <s v="Erdem's"/>
    <n v="4"/>
    <x v="0"/>
    <n v="3"/>
    <n v="2"/>
    <n v="1"/>
    <x v="0"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19-08-13T00:00:00"/>
    <s v="Scythe The Rise of Fenris"/>
    <s v="Erdem's"/>
    <n v="4"/>
    <x v="0"/>
    <n v="2"/>
    <n v="1"/>
    <n v="3"/>
    <x v="0"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19-08-26T00:00:00"/>
    <s v="Stockpile"/>
    <s v="Torben's"/>
    <m/>
    <x v="0"/>
    <n v="1"/>
    <n v="3"/>
    <n v="2"/>
    <x v="0"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19-08-26T00:00:00"/>
    <s v="Cyclades"/>
    <s v="Torben's"/>
    <n v="1"/>
    <x v="0"/>
    <n v="2"/>
    <n v="4"/>
    <n v="3"/>
    <x v="0"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x v="2"/>
    <x v="0"/>
  </r>
  <r>
    <d v="2019-09-09T00:00:00"/>
    <s v="Terraforming Mars"/>
    <s v="Erdem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19-09-09T00:00:00"/>
    <s v="Mech vs. Minions"/>
    <s v="Erdem's"/>
    <n v="1"/>
    <x v="0"/>
    <n v="1"/>
    <n v="1"/>
    <n v="1"/>
    <x v="0"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x v="1"/>
    <x v="1"/>
  </r>
  <r>
    <d v="2019-09-09T00:00:00"/>
    <s v="Mech vs. Minions"/>
    <s v="Erdem's"/>
    <n v="1"/>
    <x v="0"/>
    <n v="1"/>
    <n v="1"/>
    <n v="1"/>
    <x v="0"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x v="1"/>
    <x v="1"/>
  </r>
  <r>
    <d v="2019-09-18T00:00:00"/>
    <s v="Terraforming Mars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09-18T00:00:00"/>
    <s v="Terraforming Mars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Terraforming Mar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Terraforming Mar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A Game of Thrones The Card Game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0-09T00:00:00"/>
    <s v="Cyclades"/>
    <s v="Torben's"/>
    <n v="2"/>
    <x v="1"/>
    <n v="2"/>
    <n v="2"/>
    <n v="2"/>
    <x v="0"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x v="2"/>
    <x v="0"/>
  </r>
  <r>
    <d v="2019-10-09T00:00:00"/>
    <s v="Cyclades"/>
    <s v="Torben's"/>
    <n v="2"/>
    <x v="1"/>
    <n v="2"/>
    <n v="2"/>
    <n v="2"/>
    <x v="0"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x v="2"/>
    <x v="0"/>
  </r>
  <r>
    <d v="2019-10-16T00:00:00"/>
    <s v="Power Grid"/>
    <s v="Torben's"/>
    <n v="1"/>
    <x v="2"/>
    <n v="4"/>
    <n v="2"/>
    <n v="2"/>
    <x v="0"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x v="2"/>
    <x v="0"/>
  </r>
  <r>
    <d v="2019-10-16T00:00:00"/>
    <s v="Stockpile"/>
    <s v="Torben's"/>
    <n v="4"/>
    <x v="3"/>
    <n v="2"/>
    <n v="5"/>
    <n v="1"/>
    <x v="0"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x v="2"/>
    <x v="0"/>
  </r>
  <r>
    <d v="2019-10-24T00:00:00"/>
    <s v="Kemet"/>
    <s v="Torben's"/>
    <n v="1"/>
    <x v="3"/>
    <m/>
    <n v="3"/>
    <n v="2"/>
    <x v="0"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x v="1"/>
    <x v="0"/>
  </r>
  <r>
    <d v="2019-10-24T00:00:00"/>
    <s v="Kemet"/>
    <s v="Torben's"/>
    <n v="1"/>
    <x v="4"/>
    <m/>
    <n v="2"/>
    <n v="4"/>
    <x v="0"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x v="1"/>
    <x v="0"/>
  </r>
  <r>
    <d v="2019-11-02T00:00:00"/>
    <s v="Caverna"/>
    <s v="Torben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1-02T00:00:00"/>
    <s v="Terraforming Mars"/>
    <s v="Torben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1-02T00:00:00"/>
    <s v="Wingspan"/>
    <s v="Torben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1-13T00:00:00"/>
    <s v="Through the Ages"/>
    <s v="Torben's"/>
    <n v="3"/>
    <x v="0"/>
    <m/>
    <n v="2"/>
    <n v="1"/>
    <x v="0"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x v="0"/>
    <x v="0"/>
  </r>
  <r>
    <d v="2019-11-27T00:00:00"/>
    <s v="Through the Ages"/>
    <s v="Erdem's"/>
    <n v="3"/>
    <x v="0"/>
    <n v="1"/>
    <m/>
    <n v="2"/>
    <x v="0"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19-12-01T00:00:00"/>
    <s v="Through the Age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2-01T00:00:00"/>
    <s v="Wingspan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2-19T00:00:00"/>
    <s v="Caverna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2-19T00:00:00"/>
    <s v="Caverna"/>
    <s v="Erdem's"/>
    <m/>
    <x v="0"/>
    <n v="1"/>
    <n v="2"/>
    <n v="2"/>
    <x v="0"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x v="0"/>
    <x v="0"/>
  </r>
  <r>
    <d v="2020-01-29T00:00:00"/>
    <s v="El Grande"/>
    <s v="Torben's"/>
    <n v="1"/>
    <x v="0"/>
    <n v="2"/>
    <n v="5"/>
    <n v="4"/>
    <x v="1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x v="2"/>
    <x v="0"/>
  </r>
  <r>
    <d v="2020-01-29T00:00:00"/>
    <s v="Dead of Winter"/>
    <s v="Torben's"/>
    <n v="5"/>
    <x v="0"/>
    <n v="5"/>
    <n v="5"/>
    <n v="5"/>
    <x v="2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x v="2"/>
    <x v="1"/>
  </r>
  <r>
    <d v="2020-02-04T00:00:00"/>
    <s v="Tzolkin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2-04T00:00:00"/>
    <s v="Tzolkin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2-04T00:00:00"/>
    <s v="The Quacks of Quedlinburg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2-13T00:00:00"/>
    <s v="Eclipse"/>
    <s v="Torben's"/>
    <n v="2"/>
    <x v="0"/>
    <m/>
    <n v="1"/>
    <n v="3"/>
    <x v="0"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x v="0"/>
    <x v="0"/>
  </r>
  <r>
    <d v="2020-02-13T00:00:00"/>
    <s v="Eclipse"/>
    <s v="Torben's"/>
    <n v="2"/>
    <x v="0"/>
    <m/>
    <n v="3"/>
    <n v="1"/>
    <x v="0"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20-02-18T00:00:00"/>
    <s v="Nusfjord"/>
    <s v="Erdem's"/>
    <n v="2"/>
    <x v="0"/>
    <n v="3"/>
    <m/>
    <n v="1"/>
    <x v="0"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2-18T00:00:00"/>
    <s v="Nusfjord"/>
    <s v="Erdem's"/>
    <n v="1"/>
    <x v="0"/>
    <n v="1"/>
    <m/>
    <n v="3"/>
    <x v="0"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x v="0"/>
    <x v="0"/>
  </r>
  <r>
    <d v="2020-02-18T00:00:00"/>
    <s v="Nusfjord"/>
    <s v="Erdem's"/>
    <n v="3"/>
    <x v="0"/>
    <n v="2"/>
    <m/>
    <n v="1"/>
    <x v="0"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20-03-04T00:00:00"/>
    <s v="Imperial 2030"/>
    <s v="Torben's"/>
    <n v="1"/>
    <x v="0"/>
    <m/>
    <n v="3"/>
    <n v="2"/>
    <x v="0"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20-03-11T00:00:00"/>
    <s v="Tzolkin"/>
    <s v="Erdem's"/>
    <m/>
    <x v="0"/>
    <n v="3"/>
    <n v="1"/>
    <n v="4"/>
    <x v="3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x v="1"/>
    <x v="0"/>
  </r>
  <r>
    <d v="2020-03-11T00:00:00"/>
    <s v="Imperial 2030"/>
    <s v="Erdem's"/>
    <n v="2"/>
    <x v="0"/>
    <n v="3"/>
    <n v="1"/>
    <n v="4"/>
    <x v="2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x v="2"/>
    <x v="0"/>
  </r>
  <r>
    <d v="2020-05-26T00:00:00"/>
    <s v="Brass Birmingham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5-26T00:00:00"/>
    <s v="Dominion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02T00:00:00"/>
    <s v="Brass Birmingham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02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18T00:00:00"/>
    <s v="Blood Rage"/>
    <s v="Torben's"/>
    <n v="1"/>
    <x v="0"/>
    <m/>
    <m/>
    <n v="2"/>
    <x v="1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x v="0"/>
    <x v="0"/>
  </r>
  <r>
    <d v="2020-06-23T00:00:00"/>
    <s v="Everdell"/>
    <s v="Erdem's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0-06-23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3T00:00:00"/>
    <s v="For Sale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23T00:00:00"/>
    <s v="For Sale"/>
    <s v="Erdem's"/>
    <m/>
    <x v="0"/>
    <n v="3"/>
    <n v="1"/>
    <n v="1"/>
    <x v="0"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9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9T00:00:00"/>
    <s v="Brass Birmingham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29T00:00:00"/>
    <s v="For Sale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7-07T00:00:00"/>
    <s v="Blood Rage"/>
    <s v="Torben's"/>
    <m/>
    <x v="1"/>
    <m/>
    <m/>
    <n v="2"/>
    <x v="1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x v="0"/>
    <x v="0"/>
  </r>
  <r>
    <d v="2020-07-07T00:00:00"/>
    <s v="Blood Rage"/>
    <s v="Torben's"/>
    <m/>
    <x v="3"/>
    <m/>
    <m/>
    <n v="2"/>
    <x v="4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x v="0"/>
    <x v="0"/>
  </r>
  <r>
    <d v="2020-07-13T00:00:00"/>
    <s v="Concordia"/>
    <s v="Erdem's"/>
    <n v="1"/>
    <x v="0"/>
    <n v="3"/>
    <m/>
    <n v="2"/>
    <x v="0"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7-13T00:00:00"/>
    <s v="Inis"/>
    <s v="Erdem's"/>
    <n v="2"/>
    <x v="0"/>
    <n v="1"/>
    <m/>
    <n v="2"/>
    <x v="0"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x v="0"/>
    <x v="0"/>
  </r>
  <r>
    <d v="2020-07-13T00:00:00"/>
    <s v="For Sale"/>
    <s v="Erdem's"/>
    <n v="3"/>
    <x v="0"/>
    <n v="1"/>
    <m/>
    <n v="2"/>
    <x v="0"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20-07-13T00:00:00"/>
    <s v="For Sale"/>
    <s v="Erdem's"/>
    <n v="2"/>
    <x v="0"/>
    <n v="3"/>
    <m/>
    <n v="1"/>
    <x v="0"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7-21T00:00:00"/>
    <s v="Eclipse"/>
    <s v="Torben's"/>
    <m/>
    <x v="5"/>
    <m/>
    <n v="1"/>
    <n v="2"/>
    <x v="1"/>
    <m/>
    <x v="12"/>
    <s v=""/>
    <n v="0"/>
    <s v=""/>
    <n v="1"/>
    <n v="0"/>
    <n v="0"/>
    <s v=""/>
    <s v=""/>
    <n v="1"/>
    <s v=""/>
    <n v="0"/>
    <n v="0"/>
    <n v="0"/>
    <s v=""/>
    <n v="0"/>
    <n v="1"/>
    <n v="0"/>
    <n v="1"/>
    <n v="1"/>
    <n v="1"/>
    <n v="0"/>
    <x v="1"/>
    <x v="0"/>
  </r>
  <r>
    <d v="2020-07-28T00:00:00"/>
    <s v="Eclipse"/>
    <s v="Torben's"/>
    <m/>
    <x v="5"/>
    <n v="1"/>
    <n v="2"/>
    <n v="3"/>
    <x v="2"/>
    <m/>
    <x v="13"/>
    <s v=""/>
    <n v="0"/>
    <n v="1"/>
    <n v="0"/>
    <n v="0"/>
    <n v="0"/>
    <s v=""/>
    <s v=""/>
    <n v="0"/>
    <n v="0"/>
    <n v="0"/>
    <n v="0"/>
    <n v="1"/>
    <s v=""/>
    <n v="0"/>
    <n v="1"/>
    <n v="1"/>
    <n v="1"/>
    <n v="1"/>
    <n v="1"/>
    <n v="0"/>
    <x v="2"/>
    <x v="0"/>
  </r>
  <r>
    <d v="2020-08-04T00:00:00"/>
    <s v="7 Wonders"/>
    <s v="Erdem's"/>
    <m/>
    <x v="0"/>
    <n v="3"/>
    <m/>
    <n v="1"/>
    <x v="0"/>
    <n v="2"/>
    <x v="14"/>
    <s v=""/>
    <s v=""/>
    <n v="0"/>
    <s v=""/>
    <n v="1"/>
    <s v=""/>
    <n v="0"/>
    <s v=""/>
    <s v=""/>
    <n v="1"/>
    <s v=""/>
    <n v="0"/>
    <s v=""/>
    <n v="0"/>
    <n v="0"/>
    <n v="0"/>
    <n v="1"/>
    <n v="0"/>
    <n v="1"/>
    <n v="0"/>
    <n v="1"/>
    <x v="0"/>
    <x v="0"/>
  </r>
  <r>
    <d v="2020-08-04T00:00:00"/>
    <s v="7 Wonders"/>
    <s v="Erdem's"/>
    <m/>
    <x v="0"/>
    <n v="1"/>
    <n v="4"/>
    <n v="2"/>
    <x v="0"/>
    <n v="3"/>
    <x v="3"/>
    <s v=""/>
    <s v=""/>
    <n v="1"/>
    <n v="0"/>
    <n v="0"/>
    <s v=""/>
    <n v="0"/>
    <s v=""/>
    <s v=""/>
    <n v="0"/>
    <n v="1"/>
    <n v="0"/>
    <s v=""/>
    <n v="0"/>
    <n v="0"/>
    <n v="0"/>
    <n v="1"/>
    <n v="1"/>
    <n v="1"/>
    <n v="0"/>
    <n v="1"/>
    <x v="1"/>
    <x v="0"/>
  </r>
  <r>
    <d v="2020-08-04T00:00:00"/>
    <s v="7 Wonders"/>
    <s v="Erdem's"/>
    <m/>
    <x v="0"/>
    <n v="4"/>
    <n v="2"/>
    <n v="1"/>
    <x v="0"/>
    <n v="3"/>
    <x v="3"/>
    <s v=""/>
    <s v=""/>
    <n v="0"/>
    <n v="0"/>
    <n v="1"/>
    <s v=""/>
    <n v="0"/>
    <s v=""/>
    <s v=""/>
    <n v="1"/>
    <n v="0"/>
    <n v="0"/>
    <s v=""/>
    <n v="0"/>
    <n v="0"/>
    <n v="0"/>
    <n v="1"/>
    <n v="1"/>
    <n v="1"/>
    <n v="0"/>
    <n v="1"/>
    <x v="1"/>
    <x v="0"/>
  </r>
  <r>
    <d v="2020-08-04T00:00:00"/>
    <s v="7 Wonders"/>
    <s v="Erdem's"/>
    <m/>
    <x v="0"/>
    <n v="2"/>
    <n v="1"/>
    <n v="3"/>
    <x v="0"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20-08-04T00:00:00"/>
    <s v="Stockpile"/>
    <s v="Erdem's"/>
    <m/>
    <x v="0"/>
    <n v="2"/>
    <n v="1"/>
    <n v="3"/>
    <x v="0"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20-08-25T00:00:00"/>
    <s v="The Gallerist"/>
    <s v="Erdem's"/>
    <m/>
    <x v="0"/>
    <n v="2"/>
    <n v="1"/>
    <m/>
    <x v="0"/>
    <n v="3"/>
    <x v="15"/>
    <s v=""/>
    <s v=""/>
    <n v="0"/>
    <n v="1"/>
    <s v=""/>
    <s v=""/>
    <n v="0"/>
    <s v=""/>
    <s v=""/>
    <n v="0"/>
    <n v="0"/>
    <s v=""/>
    <s v=""/>
    <n v="1"/>
    <n v="0"/>
    <n v="0"/>
    <n v="1"/>
    <n v="1"/>
    <n v="0"/>
    <n v="0"/>
    <n v="1"/>
    <x v="0"/>
    <x v="0"/>
  </r>
  <r>
    <d v="2021-12-07T00:00:00"/>
    <s v="Brass Birmingham"/>
    <s v="Lasse's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1-12-21T00:00:00"/>
    <s v="Brass Birmingham"/>
    <s v="Online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2-02-07T00:00:00"/>
    <s v="Gaia Project"/>
    <s v="Lasse's"/>
    <n v="3"/>
    <x v="0"/>
    <m/>
    <n v="2"/>
    <n v="1"/>
    <x v="0"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x v="0"/>
    <x v="0"/>
  </r>
  <r>
    <d v="2022-03-11T00:00:00"/>
    <s v="Gaia Project"/>
    <s v="Torben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2-03-11T00:00:00"/>
    <s v="Mercado de Lisboa"/>
    <s v="Torben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2-05-16T00:00:00"/>
    <s v="Bad Company"/>
    <s v="Torben's"/>
    <m/>
    <x v="0"/>
    <n v="2"/>
    <m/>
    <n v="3"/>
    <x v="4"/>
    <m/>
    <x v="16"/>
    <s v=""/>
    <s v=""/>
    <n v="0"/>
    <s v=""/>
    <n v="0"/>
    <n v="1"/>
    <s v=""/>
    <s v=""/>
    <s v=""/>
    <n v="0"/>
    <s v=""/>
    <n v="1"/>
    <n v="0"/>
    <s v=""/>
    <n v="0"/>
    <n v="0"/>
    <n v="1"/>
    <n v="0"/>
    <n v="1"/>
    <n v="1"/>
    <n v="0"/>
    <x v="0"/>
    <x v="0"/>
  </r>
  <r>
    <d v="2022-06-09T00:00:00"/>
    <s v="Ark Nov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7-08T00:00:00"/>
    <s v="Ark Nova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7-08T00:00:00"/>
    <s v="Ark Nov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05T00:00:00"/>
    <s v="Ark Nova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8-05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05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9-02T00:00:00"/>
    <s v="Orlean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9-02T00:00:00"/>
    <s v="Orleans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9-23T00:00:00"/>
    <s v="Barrage"/>
    <s v="Torben's"/>
    <n v="4"/>
    <x v="0"/>
    <n v="1"/>
    <n v="2"/>
    <n v="3"/>
    <x v="0"/>
    <m/>
    <x v="1"/>
    <n v="0"/>
    <s v=""/>
    <n v="1"/>
    <n v="0"/>
    <n v="0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22-11-18T00:00:00"/>
    <s v="Orleans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11-18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2"/>
    <m/>
    <n v="2"/>
    <x v="0"/>
    <m/>
    <x v="17"/>
    <s v=""/>
    <s v=""/>
    <n v="0"/>
    <s v=""/>
    <n v="0"/>
    <s v=""/>
    <s v=""/>
    <s v=""/>
    <s v=""/>
    <n v="1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3-17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3-17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10-19T00:00:00"/>
    <s v="Dune Imperium"/>
    <s v="Torben's"/>
    <m/>
    <x v="3"/>
    <n v="2"/>
    <m/>
    <n v="1"/>
    <x v="0"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3-11-08T00:00:00"/>
    <s v="The Search for Planet X"/>
    <s v="Torben's"/>
    <m/>
    <x v="3"/>
    <m/>
    <n v="3"/>
    <n v="1"/>
    <x v="0"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x v="0"/>
    <x v="0"/>
  </r>
  <r>
    <d v="2023-11-08T00:00:00"/>
    <s v="The Search for Planet X"/>
    <s v="Torben's"/>
    <m/>
    <x v="3"/>
    <m/>
    <n v="3"/>
    <n v="1"/>
    <x v="0"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x v="0"/>
    <x v="0"/>
  </r>
  <r>
    <d v="2023-11-08T00:00:00"/>
    <s v="The Search for Planet X"/>
    <s v="Torben's"/>
    <m/>
    <x v="1"/>
    <m/>
    <n v="3"/>
    <n v="3"/>
    <x v="0"/>
    <m/>
    <x v="19"/>
    <s v=""/>
    <n v="1"/>
    <s v=""/>
    <n v="0"/>
    <n v="0"/>
    <s v=""/>
    <s v=""/>
    <s v=""/>
    <n v="0"/>
    <s v=""/>
    <n v="1"/>
    <n v="1"/>
    <s v=""/>
    <s v=""/>
    <n v="0"/>
    <n v="1"/>
    <n v="0"/>
    <n v="1"/>
    <n v="1"/>
    <n v="0"/>
    <n v="0"/>
    <x v="0"/>
    <x v="0"/>
  </r>
  <r>
    <d v="2024-01-10T00:00:00"/>
    <s v="Food Chain Magnate"/>
    <s v="Torben's"/>
    <m/>
    <x v="3"/>
    <n v="2"/>
    <m/>
    <n v="1"/>
    <x v="0"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4-02-07T00:00:00"/>
    <s v="Food Chain Magnate"/>
    <s v="Torben's"/>
    <m/>
    <x v="4"/>
    <n v="1"/>
    <m/>
    <n v="3"/>
    <x v="0"/>
    <m/>
    <x v="18"/>
    <s v=""/>
    <n v="0"/>
    <n v="1"/>
    <s v=""/>
    <n v="0"/>
    <s v=""/>
    <s v=""/>
    <s v=""/>
    <n v="0"/>
    <n v="0"/>
    <s v=""/>
    <n v="1"/>
    <s v=""/>
    <s v=""/>
    <n v="0"/>
    <n v="1"/>
    <n v="1"/>
    <n v="0"/>
    <n v="1"/>
    <n v="0"/>
    <n v="0"/>
    <x v="0"/>
    <x v="0"/>
  </r>
  <r>
    <d v="2024-02-07T00:00:00"/>
    <s v="Food Chain Magnate"/>
    <s v="Torben's"/>
    <m/>
    <x v="3"/>
    <n v="1"/>
    <m/>
    <n v="2"/>
    <x v="0"/>
    <m/>
    <x v="18"/>
    <s v=""/>
    <n v="0"/>
    <n v="1"/>
    <s v=""/>
    <n v="0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4-03-13T00:00:00"/>
    <s v="Dune Imperium"/>
    <s v="Torben's"/>
    <m/>
    <x v="1"/>
    <n v="2"/>
    <n v="4"/>
    <n v="3"/>
    <x v="0"/>
    <m/>
    <x v="20"/>
    <s v=""/>
    <n v="1"/>
    <n v="0"/>
    <n v="0"/>
    <n v="0"/>
    <s v=""/>
    <s v=""/>
    <s v=""/>
    <n v="0"/>
    <n v="0"/>
    <n v="1"/>
    <n v="0"/>
    <s v=""/>
    <s v=""/>
    <n v="0"/>
    <n v="1"/>
    <n v="1"/>
    <n v="1"/>
    <n v="1"/>
    <n v="0"/>
    <n v="0"/>
    <x v="1"/>
    <x v="0"/>
  </r>
  <r>
    <d v="2024-03-28T00:00:00"/>
    <s v="Vegas Showdown"/>
    <s v="Torben's"/>
    <m/>
    <x v="4"/>
    <n v="4"/>
    <m/>
    <n v="3"/>
    <x v="4"/>
    <m/>
    <x v="21"/>
    <s v=""/>
    <n v="0"/>
    <n v="0"/>
    <s v=""/>
    <n v="0"/>
    <n v="1"/>
    <s v=""/>
    <s v=""/>
    <n v="0"/>
    <n v="1"/>
    <s v=""/>
    <n v="0"/>
    <n v="0"/>
    <s v=""/>
    <n v="0"/>
    <n v="1"/>
    <n v="1"/>
    <n v="0"/>
    <n v="1"/>
    <n v="1"/>
    <n v="0"/>
    <x v="1"/>
    <x v="0"/>
  </r>
  <r>
    <d v="2024-03-28T00:00:00"/>
    <s v="Vegas Showdown"/>
    <s v="Torben's"/>
    <m/>
    <x v="1"/>
    <n v="4"/>
    <m/>
    <n v="3"/>
    <x v="3"/>
    <m/>
    <x v="21"/>
    <s v=""/>
    <n v="1"/>
    <n v="0"/>
    <s v=""/>
    <n v="0"/>
    <n v="0"/>
    <s v=""/>
    <s v=""/>
    <n v="0"/>
    <n v="1"/>
    <s v=""/>
    <n v="0"/>
    <n v="0"/>
    <s v=""/>
    <n v="0"/>
    <n v="1"/>
    <n v="1"/>
    <n v="0"/>
    <n v="1"/>
    <n v="1"/>
    <n v="0"/>
    <x v="1"/>
    <x v="0"/>
  </r>
  <r>
    <d v="2024-03-28T00:00:00"/>
    <s v="Vegas Showdown"/>
    <s v="Torben's"/>
    <m/>
    <x v="3"/>
    <n v="2"/>
    <m/>
    <n v="1"/>
    <x v="5"/>
    <m/>
    <x v="21"/>
    <s v=""/>
    <n v="0"/>
    <n v="0"/>
    <s v=""/>
    <n v="1"/>
    <n v="0"/>
    <s v=""/>
    <s v=""/>
    <n v="0"/>
    <n v="0"/>
    <s v=""/>
    <n v="0"/>
    <n v="1"/>
    <s v=""/>
    <n v="0"/>
    <n v="1"/>
    <n v="1"/>
    <n v="0"/>
    <n v="1"/>
    <n v="1"/>
    <n v="0"/>
    <x v="1"/>
    <x v="0"/>
  </r>
  <r>
    <m/>
    <m/>
    <m/>
    <m/>
    <x v="0"/>
    <m/>
    <m/>
    <m/>
    <x v="0"/>
    <m/>
    <x v="22"/>
    <m/>
    <m/>
    <m/>
    <m/>
    <m/>
    <m/>
    <m/>
    <m/>
    <m/>
    <m/>
    <m/>
    <m/>
    <m/>
    <m/>
    <m/>
    <m/>
    <m/>
    <m/>
    <m/>
    <m/>
    <m/>
    <x v="4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d v="2019-05-30T00:00:00"/>
    <s v="Terraforming Mars"/>
    <s v="Torben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5-30T00:00:00"/>
    <s v="Lords of Waterdeep"/>
    <s v="Torben's"/>
    <n v="2"/>
    <m/>
    <n v="3"/>
    <n v="4"/>
    <n v="1"/>
    <m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1"/>
    <x v="0"/>
    <n v="0"/>
    <x v="0"/>
    <x v="1"/>
    <x v="1"/>
    <x v="0"/>
    <x v="0"/>
    <x v="0"/>
    <x v="0"/>
    <n v="0"/>
    <x v="0"/>
    <x v="0"/>
  </r>
  <r>
    <d v="2019-05-30T00:00:00"/>
    <s v="Lords of Waterdeep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1"/>
    <x v="0"/>
    <x v="0"/>
    <x v="0"/>
    <x v="0"/>
    <n v="0"/>
    <x v="0"/>
    <x v="0"/>
  </r>
  <r>
    <d v="2019-06-17T00:00:00"/>
    <s v="Dead of Winter"/>
    <s v="Erdem's"/>
    <m/>
    <m/>
    <n v="3"/>
    <n v="3"/>
    <n v="3"/>
    <m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17T00:00:00"/>
    <s v="Suburbia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0"/>
    <x v="0"/>
    <x v="0"/>
    <x v="0"/>
    <n v="0"/>
    <x v="0"/>
    <x v="0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6T00:00:00"/>
    <s v="Fury of Dracula"/>
    <s v="Torben's"/>
    <n v="1"/>
    <m/>
    <m/>
    <n v="3"/>
    <n v="3"/>
    <m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n v="3"/>
    <x v="0"/>
    <x v="1"/>
    <x v="0"/>
    <x v="0"/>
    <n v="0"/>
    <x v="1"/>
    <x v="1"/>
    <x v="1"/>
    <x v="0"/>
    <x v="0"/>
    <x v="0"/>
    <x v="0"/>
    <n v="1"/>
    <x v="0"/>
    <x v="0"/>
  </r>
  <r>
    <d v="2019-07-02T00:00:00"/>
    <s v="Scythe"/>
    <s v="Jakob's"/>
    <n v="2"/>
    <m/>
    <n v="1"/>
    <n v="4"/>
    <n v="3"/>
    <m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02T00:00:00"/>
    <s v="Lords of Waterdeep"/>
    <s v="Jakob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1"/>
    <x v="0"/>
    <x v="0"/>
    <x v="0"/>
    <x v="0"/>
    <n v="0"/>
    <x v="0"/>
    <x v="0"/>
  </r>
  <r>
    <d v="2019-07-02T00:00:00"/>
    <s v="Ascension"/>
    <s v="Jakob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19-07-02T00:00:00"/>
    <s v="Ascension"/>
    <s v="Jakob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19-07-25T00:00:00"/>
    <s v="Scythe"/>
    <s v="Torben's"/>
    <n v="1"/>
    <m/>
    <n v="3"/>
    <n v="2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2"/>
    <m/>
    <n v="3"/>
    <n v="1"/>
    <n v="4"/>
    <m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2"/>
    <m/>
    <n v="4"/>
    <n v="1"/>
    <n v="3"/>
    <m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1"/>
    <m/>
    <n v="2"/>
    <n v="4"/>
    <n v="3"/>
    <m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07T00:00:00"/>
    <s v="Through the Ages"/>
    <s v="Torben's"/>
    <n v="1"/>
    <m/>
    <m/>
    <n v="2"/>
    <n v="3"/>
    <m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08-13T00:00:00"/>
    <s v="Ticket to Ride Europe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0"/>
    <x v="1"/>
    <x v="0"/>
    <x v="0"/>
    <x v="0"/>
    <x v="0"/>
    <n v="0"/>
    <x v="0"/>
    <x v="0"/>
  </r>
  <r>
    <d v="2019-08-13T00:00:00"/>
    <s v="Scythe"/>
    <s v="Erdem's"/>
    <n v="2"/>
    <m/>
    <n v="1"/>
    <n v="3"/>
    <n v="4"/>
    <m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"/>
    <s v="Erdem's"/>
    <n v="1"/>
    <m/>
    <n v="2"/>
    <n v="3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"/>
    <s v="Erdem's"/>
    <n v="4"/>
    <m/>
    <n v="3"/>
    <n v="2"/>
    <n v="1"/>
    <m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 The Rise of Fenris"/>
    <s v="Erdem's"/>
    <n v="4"/>
    <m/>
    <n v="2"/>
    <n v="1"/>
    <n v="3"/>
    <m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26T00:00:00"/>
    <s v="Stockpile"/>
    <s v="Torben's"/>
    <m/>
    <m/>
    <n v="1"/>
    <n v="3"/>
    <n v="2"/>
    <m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x v="1"/>
    <x v="0"/>
    <x v="0"/>
    <n v="1"/>
    <x v="0"/>
    <x v="1"/>
    <x v="1"/>
    <x v="0"/>
    <x v="0"/>
    <x v="0"/>
    <x v="1"/>
    <n v="0"/>
    <x v="0"/>
    <x v="0"/>
  </r>
  <r>
    <d v="2019-08-26T00:00:00"/>
    <s v="Cyclades"/>
    <s v="Torben's"/>
    <n v="1"/>
    <m/>
    <n v="2"/>
    <n v="4"/>
    <n v="3"/>
    <m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n v="5"/>
    <x v="0"/>
    <x v="1"/>
    <x v="0"/>
    <x v="1"/>
    <n v="1"/>
    <x v="1"/>
    <x v="1"/>
    <x v="1"/>
    <x v="1"/>
    <x v="0"/>
    <x v="0"/>
    <x v="0"/>
    <n v="0"/>
    <x v="0"/>
    <x v="0"/>
  </r>
  <r>
    <d v="2019-09-09T00:00:00"/>
    <s v="Terraforming Mars"/>
    <s v="Erdem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09T00:00:00"/>
    <s v="Mech vs. Minions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x v="0"/>
    <x v="0"/>
    <x v="0"/>
    <n v="0"/>
    <x v="0"/>
    <x v="0"/>
    <x v="1"/>
    <x v="0"/>
    <x v="0"/>
    <x v="0"/>
    <x v="0"/>
    <n v="0"/>
    <x v="0"/>
    <x v="0"/>
  </r>
  <r>
    <d v="2019-09-09T00:00:00"/>
    <s v="Mech vs. Minions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x v="0"/>
    <x v="0"/>
    <x v="0"/>
    <n v="0"/>
    <x v="0"/>
    <x v="0"/>
    <x v="1"/>
    <x v="0"/>
    <x v="0"/>
    <x v="0"/>
    <x v="0"/>
    <n v="0"/>
    <x v="0"/>
    <x v="0"/>
  </r>
  <r>
    <d v="2019-09-18T00:00:00"/>
    <s v="Terraforming Mars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18T00:00:00"/>
    <s v="Terraforming Mars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Terraforming Mar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Terraforming Mar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A Game of Thrones The Card Game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0"/>
    <x v="0"/>
    <x v="0"/>
    <n v="0"/>
    <x v="1"/>
    <x v="0"/>
  </r>
  <r>
    <d v="2019-10-09T00:00:00"/>
    <s v="Cyclades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x v="1"/>
    <x v="0"/>
    <x v="1"/>
    <n v="1"/>
    <x v="1"/>
    <x v="1"/>
    <x v="1"/>
    <x v="1"/>
    <x v="0"/>
    <x v="0"/>
    <x v="0"/>
    <n v="0"/>
    <x v="0"/>
    <x v="0"/>
  </r>
  <r>
    <d v="2019-10-09T00:00:00"/>
    <s v="Cyclades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x v="1"/>
    <x v="0"/>
    <x v="1"/>
    <n v="1"/>
    <x v="1"/>
    <x v="1"/>
    <x v="1"/>
    <x v="1"/>
    <x v="0"/>
    <x v="0"/>
    <x v="0"/>
    <n v="0"/>
    <x v="0"/>
    <x v="0"/>
  </r>
  <r>
    <d v="2019-10-16T00:00:00"/>
    <s v="Power Grid"/>
    <s v="Torben's"/>
    <n v="1"/>
    <n v="5"/>
    <n v="4"/>
    <n v="2"/>
    <n v="2"/>
    <m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n v="5"/>
    <x v="0"/>
    <x v="1"/>
    <x v="0"/>
    <x v="0"/>
    <n v="1"/>
    <x v="0"/>
    <x v="1"/>
    <x v="0"/>
    <x v="0"/>
    <x v="0"/>
    <x v="0"/>
    <x v="0"/>
    <n v="0"/>
    <x v="0"/>
    <x v="0"/>
  </r>
  <r>
    <d v="2019-10-16T00:00:00"/>
    <s v="Stockpile"/>
    <s v="Torben's"/>
    <n v="4"/>
    <n v="3"/>
    <n v="2"/>
    <n v="5"/>
    <n v="1"/>
    <m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n v="5"/>
    <x v="0"/>
    <x v="1"/>
    <x v="0"/>
    <x v="0"/>
    <n v="1"/>
    <x v="0"/>
    <x v="1"/>
    <x v="1"/>
    <x v="0"/>
    <x v="0"/>
    <x v="0"/>
    <x v="1"/>
    <n v="0"/>
    <x v="0"/>
    <x v="0"/>
  </r>
  <r>
    <d v="2019-10-24T00:00:00"/>
    <s v="Kemet"/>
    <s v="Torben's"/>
    <n v="1"/>
    <n v="3"/>
    <m/>
    <n v="3"/>
    <n v="2"/>
    <m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n v="4"/>
    <x v="0"/>
    <x v="1"/>
    <x v="0"/>
    <x v="1"/>
    <n v="0"/>
    <x v="1"/>
    <x v="1"/>
    <x v="1"/>
    <x v="0"/>
    <x v="0"/>
    <x v="0"/>
    <x v="0"/>
    <n v="0"/>
    <x v="0"/>
    <x v="0"/>
  </r>
  <r>
    <d v="2019-10-24T00:00:00"/>
    <s v="Kemet"/>
    <s v="Torben's"/>
    <n v="1"/>
    <n v="2"/>
    <m/>
    <n v="2"/>
    <n v="4"/>
    <m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n v="4"/>
    <x v="0"/>
    <x v="1"/>
    <x v="0"/>
    <x v="1"/>
    <n v="0"/>
    <x v="1"/>
    <x v="1"/>
    <x v="1"/>
    <x v="0"/>
    <x v="0"/>
    <x v="0"/>
    <x v="0"/>
    <n v="0"/>
    <x v="0"/>
    <x v="0"/>
  </r>
  <r>
    <d v="2019-11-02T00:00:00"/>
    <s v="Caverna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19-11-02T00:00:00"/>
    <s v="Terraforming Mars"/>
    <s v="Torben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11-02T00:00:00"/>
    <s v="Wingspan"/>
    <s v="Torben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1"/>
    <x v="0"/>
    <x v="0"/>
    <x v="0"/>
    <n v="0"/>
    <x v="0"/>
    <x v="0"/>
  </r>
  <r>
    <d v="2019-11-13T00:00:00"/>
    <s v="Through the Ages"/>
    <s v="Torben's"/>
    <n v="3"/>
    <m/>
    <m/>
    <n v="2"/>
    <n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1-27T00:00:00"/>
    <s v="Through the Ages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2-01T00:00:00"/>
    <s v="Through the Age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2-01T00:00:00"/>
    <s v="Wingspan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1"/>
    <x v="0"/>
    <x v="0"/>
    <x v="0"/>
    <n v="0"/>
    <x v="0"/>
    <x v="0"/>
  </r>
  <r>
    <d v="2019-12-19T00:00:00"/>
    <s v="Caverna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19-12-19T00:00:00"/>
    <s v="Caverna"/>
    <s v="Erdem's"/>
    <m/>
    <m/>
    <n v="1"/>
    <n v="2"/>
    <n v="2"/>
    <m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1-29T00:00:00"/>
    <s v="El Grande"/>
    <s v="Torben's"/>
    <n v="1"/>
    <m/>
    <n v="2"/>
    <n v="5"/>
    <n v="4"/>
    <n v="3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n v="5"/>
    <x v="0"/>
    <x v="1"/>
    <x v="0"/>
    <x v="1"/>
    <n v="0"/>
    <x v="0"/>
    <x v="1"/>
    <x v="1"/>
    <x v="0"/>
    <x v="0"/>
    <x v="0"/>
    <x v="0"/>
    <n v="0"/>
    <x v="0"/>
    <x v="0"/>
  </r>
  <r>
    <d v="2020-01-29T00:00:00"/>
    <s v="Dead of Winter"/>
    <s v="Torben's"/>
    <n v="5"/>
    <m/>
    <n v="5"/>
    <n v="5"/>
    <n v="5"/>
    <n v="5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n v="5"/>
    <x v="1"/>
    <x v="1"/>
    <x v="0"/>
    <x v="0"/>
    <n v="0"/>
    <x v="0"/>
    <x v="1"/>
    <x v="1"/>
    <x v="1"/>
    <x v="0"/>
    <x v="1"/>
    <x v="0"/>
    <n v="0"/>
    <x v="0"/>
    <x v="1"/>
  </r>
  <r>
    <d v="2020-02-04T00:00:00"/>
    <s v="Tzolkin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04T00:00:00"/>
    <s v="Tzolkin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04T00:00:00"/>
    <s v="The Quacks of Quedlinburg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1"/>
    <x v="1"/>
    <x v="0"/>
    <n v="0"/>
    <x v="0"/>
    <x v="0"/>
  </r>
  <r>
    <d v="2020-02-13T00:00:00"/>
    <s v="Eclipse"/>
    <s v="Torben's"/>
    <n v="2"/>
    <m/>
    <m/>
    <n v="1"/>
    <n v="3"/>
    <m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x v="1"/>
    <x v="0"/>
    <x v="1"/>
    <n v="0"/>
    <x v="1"/>
    <x v="1"/>
    <x v="0"/>
    <x v="1"/>
    <x v="0"/>
    <x v="0"/>
    <x v="0"/>
    <n v="0"/>
    <x v="0"/>
    <x v="0"/>
  </r>
  <r>
    <d v="2020-02-13T00:00:00"/>
    <s v="Eclipse"/>
    <s v="Torben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1"/>
    <n v="0"/>
    <x v="1"/>
    <x v="1"/>
    <x v="0"/>
    <x v="1"/>
    <x v="0"/>
    <x v="0"/>
    <x v="0"/>
    <n v="0"/>
    <x v="0"/>
    <x v="0"/>
  </r>
  <r>
    <d v="2020-02-18T00:00:00"/>
    <s v="Nusfjord"/>
    <s v="Erdem's"/>
    <n v="2"/>
    <m/>
    <n v="3"/>
    <m/>
    <n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18T00:00:00"/>
    <s v="Nusfjord"/>
    <s v="Erdem's"/>
    <n v="1"/>
    <m/>
    <n v="1"/>
    <m/>
    <n v="3"/>
    <m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18T00:00:00"/>
    <s v="Nusfjord"/>
    <s v="Erdem's"/>
    <n v="3"/>
    <m/>
    <n v="2"/>
    <m/>
    <n v="1"/>
    <m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3-04T00:00:00"/>
    <s v="Imperial 2030"/>
    <s v="Torben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1"/>
    <n v="0"/>
    <x v="0"/>
    <x v="1"/>
    <x v="1"/>
    <x v="0"/>
    <x v="0"/>
    <x v="0"/>
    <x v="1"/>
    <n v="0"/>
    <x v="0"/>
    <x v="0"/>
  </r>
  <r>
    <d v="2020-03-11T00:00:00"/>
    <s v="Tzolkin"/>
    <s v="Erdem's"/>
    <m/>
    <m/>
    <n v="3"/>
    <n v="1"/>
    <n v="4"/>
    <n v="2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n v="4"/>
    <x v="0"/>
    <x v="1"/>
    <x v="1"/>
    <x v="0"/>
    <n v="0"/>
    <x v="0"/>
    <x v="1"/>
    <x v="0"/>
    <x v="0"/>
    <x v="0"/>
    <x v="0"/>
    <x v="0"/>
    <n v="0"/>
    <x v="0"/>
    <x v="0"/>
  </r>
  <r>
    <d v="2020-03-11T00:00:00"/>
    <s v="Imperial 2030"/>
    <s v="Erdem's"/>
    <n v="2"/>
    <m/>
    <n v="3"/>
    <n v="1"/>
    <n v="4"/>
    <n v="5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n v="5"/>
    <x v="0"/>
    <x v="1"/>
    <x v="0"/>
    <x v="1"/>
    <n v="0"/>
    <x v="0"/>
    <x v="1"/>
    <x v="1"/>
    <x v="0"/>
    <x v="0"/>
    <x v="0"/>
    <x v="1"/>
    <n v="0"/>
    <x v="0"/>
    <x v="0"/>
  </r>
  <r>
    <d v="2020-05-26T00:00:00"/>
    <s v="Brass Birmingham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5-26T00:00:00"/>
    <s v="Dominion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20-06-02T00:00:00"/>
    <s v="Brass Birmingham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02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18T00:00:00"/>
    <s v="Blood Rage"/>
    <s v="Torben's"/>
    <n v="1"/>
    <m/>
    <m/>
    <m/>
    <n v="2"/>
    <n v="3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6-23T00:00:00"/>
    <s v="Everdell"/>
    <s v="Erdem's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1"/>
    <x v="0"/>
    <n v="0"/>
    <x v="0"/>
    <x v="0"/>
    <x v="1"/>
    <x v="0"/>
    <x v="0"/>
    <x v="0"/>
    <x v="0"/>
    <n v="0"/>
    <x v="0"/>
    <x v="0"/>
  </r>
  <r>
    <d v="2020-06-23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3T00:00:00"/>
    <s v="For Sale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6-23T00:00:00"/>
    <s v="For Sale"/>
    <s v="Erdem's"/>
    <m/>
    <m/>
    <n v="3"/>
    <n v="1"/>
    <n v="1"/>
    <m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6-29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9T00:00:00"/>
    <s v="Brass Birmingham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9T00:00:00"/>
    <s v="For Sale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7-07T00:00:00"/>
    <s v="Blood Rage"/>
    <s v="Torben's"/>
    <m/>
    <n v="1"/>
    <m/>
    <m/>
    <n v="2"/>
    <n v="3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07T00:00:00"/>
    <s v="Blood Rage"/>
    <s v="Torben's"/>
    <m/>
    <n v="3"/>
    <m/>
    <m/>
    <n v="2"/>
    <n v="1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13T00:00:00"/>
    <s v="Concordia"/>
    <s v="Erdem's"/>
    <n v="1"/>
    <m/>
    <n v="3"/>
    <m/>
    <n v="2"/>
    <m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n v="3"/>
    <x v="0"/>
    <x v="1"/>
    <x v="0"/>
    <x v="0"/>
    <n v="0"/>
    <x v="0"/>
    <x v="1"/>
    <x v="0"/>
    <x v="0"/>
    <x v="1"/>
    <x v="0"/>
    <x v="0"/>
    <n v="0"/>
    <x v="0"/>
    <x v="0"/>
  </r>
  <r>
    <d v="2020-07-13T00:00:00"/>
    <s v="Inis"/>
    <s v="Erdem's"/>
    <n v="2"/>
    <m/>
    <n v="1"/>
    <m/>
    <n v="2"/>
    <m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13T00:00:00"/>
    <s v="For Sale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B93B9-E05E-41FF-8C92-58894E6F02E7}" name="PivotTable8" cacheId="2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119:K139" firstHeaderRow="1" firstDataRow="2" firstDataCol="4"/>
  <pivotFields count="57">
    <pivotField compact="0" numFmtId="14" outline="0" showAll="0"/>
    <pivotField axis="axisRow" dataField="1" compact="0" outline="0" showAll="0" sortType="descending" defaultSubtotal="0">
      <items count="56">
        <item x="1"/>
        <item x="0"/>
        <item x="2"/>
        <item x="3"/>
        <item x="4"/>
        <item x="5"/>
        <item x="6"/>
        <item x="7"/>
        <item m="1" x="51"/>
        <item m="1" x="54"/>
        <item x="10"/>
        <item m="1" x="53"/>
        <item m="1" x="50"/>
        <item m="1" x="48"/>
        <item x="14"/>
        <item x="15"/>
        <item x="47"/>
        <item x="16"/>
        <item x="17"/>
        <item x="18"/>
        <item x="19"/>
        <item m="1" x="52"/>
        <item x="21"/>
        <item x="22"/>
        <item x="23"/>
        <item m="1" x="55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49"/>
        <item x="8"/>
        <item x="9"/>
        <item x="11"/>
        <item x="12"/>
        <item x="13"/>
        <item x="20"/>
        <item x="24"/>
        <item x="43"/>
        <item x="44"/>
        <item x="45"/>
        <item x="4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24">
        <item x="0"/>
        <item h="1" x="1"/>
        <item h="1" x="2"/>
        <item h="1" x="3"/>
        <item h="1" x="4"/>
        <item h="1" x="5"/>
        <item h="1" x="6"/>
        <item h="1" x="22"/>
        <item h="1" x="7"/>
        <item h="1" x="8"/>
        <item h="1" x="9"/>
        <item h="1" x="10"/>
        <item h="1" x="12"/>
        <item h="1" x="11"/>
        <item h="1" x="13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3">
        <item x="25"/>
        <item x="8"/>
        <item x="30"/>
        <item x="10"/>
        <item x="6"/>
        <item x="23"/>
        <item x="27"/>
        <item x="16"/>
        <item x="12"/>
        <item x="1"/>
        <item x="3"/>
        <item x="24"/>
        <item x="11"/>
        <item x="20"/>
        <item x="2"/>
        <item x="26"/>
        <item x="17"/>
        <item x="4"/>
        <item x="0"/>
        <item x="13"/>
        <item x="9"/>
        <item x="14"/>
        <item x="5"/>
        <item x="21"/>
        <item x="18"/>
        <item x="19"/>
        <item x="15"/>
        <item x="22"/>
        <item x="28"/>
        <item x="29"/>
        <item x="7"/>
        <item x="41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4">
    <field x="33"/>
    <field x="10"/>
    <field x="1"/>
    <field x="48"/>
  </rowFields>
  <rowItems count="19">
    <i>
      <x/>
      <x/>
      <x v="51"/>
      <x v="27"/>
    </i>
    <i r="2">
      <x v="1"/>
      <x v="18"/>
    </i>
    <i r="2">
      <x v="29"/>
      <x/>
    </i>
    <i r="2">
      <x v="17"/>
      <x v="26"/>
    </i>
    <i r="2">
      <x v="18"/>
      <x v="7"/>
    </i>
    <i r="2">
      <x v="20"/>
      <x v="24"/>
    </i>
    <i r="2">
      <x/>
      <x v="9"/>
    </i>
    <i r="2">
      <x v="50"/>
      <x v="1"/>
    </i>
    <i r="2">
      <x v="45"/>
      <x v="1"/>
    </i>
    <i r="2">
      <x v="35"/>
      <x v="2"/>
    </i>
    <i r="2">
      <x v="28"/>
      <x v="11"/>
    </i>
    <i r="2">
      <x v="49"/>
      <x v="19"/>
    </i>
    <i r="2">
      <x v="3"/>
      <x v="10"/>
    </i>
    <i r="2">
      <x v="7"/>
      <x v="30"/>
    </i>
    <i r="2">
      <x v="34"/>
      <x v="29"/>
    </i>
    <i r="2">
      <x v="26"/>
      <x v="5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 Torben_last %" fld="54" baseField="1" baseItem="17" numFmtId="164"/>
    <dataField name=" Lasse_last %" fld="55" baseField="1" baseItem="17" numFmtId="164"/>
    <dataField name=" Erdem_last %" fld="56" baseField="1" baseItem="17" numFmtId="164"/>
    <dataField name=" Torben_last" fld="22" baseField="1" baseItem="25"/>
    <dataField name=" Lasse_last" fld="21" baseField="1" baseItem="1" numFmtId="3"/>
    <dataField name=" Erdem_last" fld="20" baseField="1" baseItem="25"/>
  </dataFields>
  <formats count="11">
    <format dxfId="5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28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527">
      <pivotArea outline="0" fieldPosition="0">
        <references count="1">
          <reference field="4294967294" count="1">
            <x v="1"/>
          </reference>
        </references>
      </pivotArea>
    </format>
    <format dxfId="526">
      <pivotArea outline="0" fieldPosition="0">
        <references count="1">
          <reference field="4294967294" count="1">
            <x v="2"/>
          </reference>
        </references>
      </pivotArea>
    </format>
    <format dxfId="525">
      <pivotArea outline="0" fieldPosition="0">
        <references count="1">
          <reference field="4294967294" count="1">
            <x v="3"/>
          </reference>
        </references>
      </pivotArea>
    </format>
    <format dxfId="524">
      <pivotArea outline="0" fieldPosition="0">
        <references count="3">
          <reference field="4294967294" count="1" selected="0">
            <x v="5"/>
          </reference>
          <reference field="10" count="0" selected="0" defaultSubtotal="1"/>
          <reference field="33" count="0" selected="0"/>
        </references>
      </pivotArea>
    </format>
    <format dxfId="523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522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521">
      <pivotArea outline="0" fieldPosition="0">
        <references count="3">
          <reference field="4294967294" count="1" selected="0">
            <x v="5"/>
          </reference>
          <reference field="10" count="0" selected="0" defaultSubtotal="1"/>
          <reference field="33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5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Q52:U58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Row" compact="0" outline="0" showAll="0">
      <items count="6">
        <item x="1"/>
        <item x="2"/>
        <item x="0"/>
        <item x="3"/>
        <item x="4"/>
        <item t="default"/>
      </items>
    </pivotField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_place" fld="22" baseField="7" baseItem="2"/>
    <dataField name="Pos %" fld="1" subtotal="count" showDataAs="percentOfCol" baseField="3" baseItem="1" numFmtId="10"/>
    <dataField name="Avg. BGG_Weight" fld="48" subtotal="average" baseField="7" baseItem="0" numFmtId="165"/>
  </dataFields>
  <formats count="3">
    <format dxfId="59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89">
      <pivotArea outline="0" fieldPosition="0">
        <references count="1">
          <reference field="4294967294" count="1">
            <x v="3"/>
          </reference>
        </references>
      </pivotArea>
    </format>
    <format dxfId="588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PivotTable4" cacheId="44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2:U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8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32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2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2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9">
      <pivotArea outline="0" fieldPosition="0">
        <references count="1">
          <reference field="4294967294" count="1">
            <x v="4"/>
          </reference>
        </references>
      </pivotArea>
    </format>
    <format dxfId="318">
      <pivotArea outline="0" fieldPosition="0">
        <references count="1">
          <reference field="4294967294" count="1">
            <x v="5"/>
          </reference>
        </references>
      </pivotArea>
    </format>
    <format dxfId="317">
      <pivotArea outline="0" fieldPosition="0">
        <references count="1">
          <reference field="4294967294" count="1">
            <x v="6"/>
          </reference>
        </references>
      </pivotArea>
    </format>
    <format dxfId="31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1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1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13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12" cacheId="44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0:J36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1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34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4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4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5">
      <pivotArea outline="0" fieldPosition="0">
        <references count="1">
          <reference field="4294967294" count="1">
            <x v="4"/>
          </reference>
        </references>
      </pivotArea>
    </format>
    <format dxfId="334">
      <pivotArea outline="0" fieldPosition="0">
        <references count="1">
          <reference field="4294967294" count="1">
            <x v="5"/>
          </reference>
        </references>
      </pivotArea>
    </format>
    <format dxfId="333">
      <pivotArea outline="0" fieldPosition="0">
        <references count="1">
          <reference field="4294967294" count="1">
            <x v="6"/>
          </reference>
        </references>
      </pivotArea>
    </format>
    <format dxfId="33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3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3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29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B000000}" name="PivotTable9" cacheId="44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30:U3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4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36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5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5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1">
      <pivotArea outline="0" fieldPosition="0">
        <references count="1">
          <reference field="4294967294" count="1">
            <x v="4"/>
          </reference>
        </references>
      </pivotArea>
    </format>
    <format dxfId="350">
      <pivotArea outline="0" fieldPosition="0">
        <references count="1">
          <reference field="4294967294" count="1">
            <x v="5"/>
          </reference>
        </references>
      </pivotArea>
    </format>
    <format dxfId="349">
      <pivotArea outline="0" fieldPosition="0">
        <references count="1">
          <reference field="4294967294" count="1">
            <x v="6"/>
          </reference>
        </references>
      </pivotArea>
    </format>
    <format dxfId="34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4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4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45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PivotTable5" cacheId="44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11:U1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9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37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7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7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9">
      <pivotArea outline="0" fieldPosition="0">
        <references count="1">
          <reference field="4294967294" count="1">
            <x v="4"/>
          </reference>
        </references>
      </pivotArea>
    </format>
    <format dxfId="368">
      <pivotArea outline="0" fieldPosition="0">
        <references count="1">
          <reference field="4294967294" count="1">
            <x v="5"/>
          </reference>
        </references>
      </pivotArea>
    </format>
    <format dxfId="367">
      <pivotArea outline="0" fieldPosition="0">
        <references count="1">
          <reference field="4294967294" count="1">
            <x v="6"/>
          </reference>
        </references>
      </pivotArea>
    </format>
    <format dxfId="36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6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6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63">
      <pivotArea field="35" type="button" dataOnly="0" labelOnly="1" outline="0"/>
    </format>
    <format dxfId="362">
      <pivotArea field="35" type="button" dataOnly="0" labelOnly="1" outline="0"/>
    </format>
    <format dxfId="361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8000000}" name="PivotTable6" cacheId="44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20:U26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0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39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9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9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7">
      <pivotArea outline="0" fieldPosition="0">
        <references count="1">
          <reference field="4294967294" count="1">
            <x v="4"/>
          </reference>
        </references>
      </pivotArea>
    </format>
    <format dxfId="386">
      <pivotArea outline="0" fieldPosition="0">
        <references count="1">
          <reference field="4294967294" count="1">
            <x v="5"/>
          </reference>
        </references>
      </pivotArea>
    </format>
    <format dxfId="385">
      <pivotArea outline="0" fieldPosition="0">
        <references count="1">
          <reference field="4294967294" count="1">
            <x v="6"/>
          </reference>
        </references>
      </pivotArea>
    </format>
    <format dxfId="38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8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8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81">
      <pivotArea field="35" type="button" dataOnly="0" labelOnly="1" outline="0"/>
    </format>
    <format dxfId="380">
      <pivotArea field="35" type="button" dataOnly="0" labelOnly="1" outline="0"/>
    </format>
    <format dxfId="379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9000000}" name="PivotTable7" cacheId="44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48:U54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compact="0" outline="0" showAll="0" sortType="descending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6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41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1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1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5">
      <pivotArea outline="0" fieldPosition="0">
        <references count="1">
          <reference field="4294967294" count="1">
            <x v="4"/>
          </reference>
        </references>
      </pivotArea>
    </format>
    <format dxfId="404">
      <pivotArea outline="0" fieldPosition="0">
        <references count="1">
          <reference field="4294967294" count="1">
            <x v="5"/>
          </reference>
        </references>
      </pivotArea>
    </format>
    <format dxfId="403">
      <pivotArea outline="0" fieldPosition="0">
        <references count="1">
          <reference field="4294967294" count="1">
            <x v="6"/>
          </reference>
        </references>
      </pivotArea>
    </format>
    <format dxfId="40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0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0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99">
      <pivotArea field="35" type="button" dataOnly="0" labelOnly="1" outline="0"/>
    </format>
    <format dxfId="398">
      <pivotArea field="35" type="button" dataOnly="0" labelOnly="1" outline="0"/>
    </format>
    <format dxfId="397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44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2:J8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4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43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2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2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1">
      <pivotArea outline="0" fieldPosition="0">
        <references count="1">
          <reference field="4294967294" count="1">
            <x v="4"/>
          </reference>
        </references>
      </pivotArea>
    </format>
    <format dxfId="420">
      <pivotArea outline="0" fieldPosition="0">
        <references count="1">
          <reference field="4294967294" count="1">
            <x v="5"/>
          </reference>
        </references>
      </pivotArea>
    </format>
    <format dxfId="419">
      <pivotArea outline="0" fieldPosition="0">
        <references count="1">
          <reference field="4294967294" count="1">
            <x v="6"/>
          </reference>
        </references>
      </pivotArea>
    </format>
    <format dxfId="41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1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1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15">
      <pivotArea field="34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2" cacheId="44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11:J1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5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44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4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4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9">
      <pivotArea outline="0" fieldPosition="0">
        <references count="1">
          <reference field="4294967294" count="1">
            <x v="4"/>
          </reference>
        </references>
      </pivotArea>
    </format>
    <format dxfId="438">
      <pivotArea outline="0" fieldPosition="0">
        <references count="1">
          <reference field="4294967294" count="1">
            <x v="5"/>
          </reference>
        </references>
      </pivotArea>
    </format>
    <format dxfId="437">
      <pivotArea outline="0" fieldPosition="0">
        <references count="1">
          <reference field="4294967294" count="1">
            <x v="6"/>
          </reference>
        </references>
      </pivotArea>
    </format>
    <format dxfId="43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3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3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33">
      <pivotArea field="35" type="button" dataOnly="0" labelOnly="1" outline="0" axis="axisRow" fieldPosition="2"/>
    </format>
    <format dxfId="432">
      <pivotArea field="35" type="button" dataOnly="0" labelOnly="1" outline="0" axis="axisRow" fieldPosition="2"/>
    </format>
    <format dxfId="431">
      <pivotArea field="35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11" cacheId="44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9:J4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2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46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6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6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7">
      <pivotArea outline="0" fieldPosition="0">
        <references count="1">
          <reference field="4294967294" count="1">
            <x v="4"/>
          </reference>
        </references>
      </pivotArea>
    </format>
    <format dxfId="456">
      <pivotArea outline="0" fieldPosition="0">
        <references count="1">
          <reference field="4294967294" count="1">
            <x v="5"/>
          </reference>
        </references>
      </pivotArea>
    </format>
    <format dxfId="455">
      <pivotArea outline="0" fieldPosition="0">
        <references count="1">
          <reference field="4294967294" count="1">
            <x v="6"/>
          </reference>
        </references>
      </pivotArea>
    </format>
    <format dxfId="45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5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5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51">
      <pivotArea field="35" type="button" dataOnly="0" labelOnly="1" outline="0"/>
    </format>
    <format dxfId="450">
      <pivotArea field="35" type="button" dataOnly="0" labelOnly="1" outline="0"/>
    </format>
    <format dxfId="449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7" cacheId="28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W52:Z57" firstHeaderRow="1" firstDataRow="2" firstDataCol="1" rowPageCount="1" colPageCount="1"/>
  <pivotFields count="39">
    <pivotField compact="0" numFmtId="14" outline="0" showAll="0"/>
    <pivotField dataField="1" compact="0" outline="0" showAll="0"/>
    <pivotField compact="0" outline="0" showAll="0"/>
    <pivotField compact="0" outline="0" showAll="0"/>
    <pivotField axis="axisRow" compact="0" outline="0" showAll="0" defaultSubtotal="0">
      <items count="6">
        <item x="1"/>
        <item x="3"/>
        <item x="2"/>
        <item h="1" x="0"/>
        <item h="1" x="4"/>
        <item h="1" x="5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3">
        <item x="0"/>
        <item x="1"/>
        <item x="2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3" item="0" hier="-1"/>
  </pageFields>
  <dataFields count="3">
    <dataField name="Count of Game" fld="1" subtotal="count" baseField="0" baseItem="0"/>
    <dataField name="Last_place" fld="19" baseField="4" baseItem="1"/>
    <dataField name="Pos %" fld="1" subtotal="count" showDataAs="percentOfCol" baseField="3" baseItem="1" numFmtId="10"/>
  </dataFields>
  <formats count="1">
    <format dxfId="53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3" cacheId="44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20:J2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6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48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8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8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8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8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5">
      <pivotArea outline="0" fieldPosition="0">
        <references count="1">
          <reference field="4294967294" count="1">
            <x v="4"/>
          </reference>
        </references>
      </pivotArea>
    </format>
    <format dxfId="474">
      <pivotArea outline="0" fieldPosition="0">
        <references count="1">
          <reference field="4294967294" count="1">
            <x v="5"/>
          </reference>
        </references>
      </pivotArea>
    </format>
    <format dxfId="473">
      <pivotArea outline="0" fieldPosition="0">
        <references count="1">
          <reference field="4294967294" count="1">
            <x v="6"/>
          </reference>
        </references>
      </pivotArea>
    </format>
    <format dxfId="47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7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7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69">
      <pivotArea field="35" type="button" dataOnly="0" labelOnly="1" outline="0"/>
    </format>
    <format dxfId="468">
      <pivotArea field="35" type="button" dataOnly="0" labelOnly="1" outline="0"/>
    </format>
    <format dxfId="467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0" cacheId="44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48:J54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3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50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0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0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3">
      <pivotArea outline="0" fieldPosition="0">
        <references count="1">
          <reference field="4294967294" count="1">
            <x v="4"/>
          </reference>
        </references>
      </pivotArea>
    </format>
    <format dxfId="492">
      <pivotArea outline="0" fieldPosition="0">
        <references count="1">
          <reference field="4294967294" count="1">
            <x v="5"/>
          </reference>
        </references>
      </pivotArea>
    </format>
    <format dxfId="491">
      <pivotArea outline="0" fieldPosition="0">
        <references count="1">
          <reference field="4294967294" count="1">
            <x v="6"/>
          </reference>
        </references>
      </pivotArea>
    </format>
    <format dxfId="49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8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8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87">
      <pivotArea field="35" type="button" dataOnly="0" labelOnly="1" outline="0"/>
    </format>
    <format dxfId="486">
      <pivotArea field="35" type="button" dataOnly="0" labelOnly="1" outline="0"/>
    </format>
    <format dxfId="485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A000000}" name="PivotTable8" cacheId="44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39:U4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7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52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1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1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11">
      <pivotArea outline="0" fieldPosition="0">
        <references count="1">
          <reference field="4294967294" count="1">
            <x v="4"/>
          </reference>
        </references>
      </pivotArea>
    </format>
    <format dxfId="510">
      <pivotArea outline="0" fieldPosition="0">
        <references count="1">
          <reference field="4294967294" count="1">
            <x v="5"/>
          </reference>
        </references>
      </pivotArea>
    </format>
    <format dxfId="509">
      <pivotArea outline="0" fieldPosition="0">
        <references count="1">
          <reference field="4294967294" count="1">
            <x v="6"/>
          </reference>
        </references>
      </pivotArea>
    </format>
    <format dxfId="50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50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50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505">
      <pivotArea field="35" type="button" dataOnly="0" labelOnly="1" outline="0"/>
    </format>
    <format dxfId="504">
      <pivotArea field="35" type="button" dataOnly="0" labelOnly="1" outline="0"/>
    </format>
    <format dxfId="503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0" cacheId="28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W63:Z68" firstHeaderRow="1" firstDataRow="2" firstDataCol="1" rowPageCount="1" colPageCount="1"/>
  <pivotFields count="39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axis="axisRow" compact="0" outline="0" showAll="0" defaultSubtotal="0">
      <items count="6">
        <item x="3"/>
        <item x="1"/>
        <item x="2"/>
        <item h="1" x="0"/>
        <item h="1" x="4"/>
        <item h="1" x="5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3">
        <item x="0"/>
        <item x="1"/>
        <item x="2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3" item="0" hier="-1"/>
  </pageFields>
  <dataFields count="3">
    <dataField name="Count of Game" fld="1" subtotal="count" baseField="0" baseItem="0"/>
    <dataField name="Last_place" fld="19" baseField="4" baseItem="1"/>
    <dataField name="Pos %" fld="1" subtotal="count" showDataAs="percentOfCol" baseField="3" baseItem="1" numFmtId="10"/>
  </dataFields>
  <formats count="1">
    <format dxfId="53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4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K64:O70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7">
        <item x="2"/>
        <item x="0"/>
        <item x="1"/>
        <item x="4"/>
        <item h="1" x="3"/>
        <item h="1" x="5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 Place" fld="20" baseField="5" baseItem="1"/>
    <dataField name="Pos %" fld="1" subtotal="count" showDataAs="percentOfCol" baseField="3" baseItem="1" numFmtId="10"/>
    <dataField name="Avg. BGG_Weight" fld="48" subtotal="average" baseField="5" baseItem="0" numFmtId="165"/>
  </dataFields>
  <formats count="3">
    <format dxfId="53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35">
      <pivotArea outline="0" fieldPosition="0">
        <references count="1">
          <reference field="4294967294" count="1">
            <x v="3"/>
          </reference>
        </references>
      </pivotArea>
    </format>
    <format dxfId="534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9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:I88" firstHeaderRow="1" firstDataRow="2" firstDataCol="3"/>
  <pivotFields count="42">
    <pivotField compact="0" numFmtId="14" outline="0" showAll="0"/>
    <pivotField axis="axisRow" dataField="1" compact="0" outline="0" showAll="0" sortType="descending">
      <items count="57">
        <item x="1"/>
        <item x="0"/>
        <item x="2"/>
        <item x="3"/>
        <item x="4"/>
        <item x="5"/>
        <item x="6"/>
        <item x="7"/>
        <item m="1" x="54"/>
        <item m="1" x="51"/>
        <item x="10"/>
        <item m="1" x="49"/>
        <item m="1" x="53"/>
        <item m="1" x="48"/>
        <item x="14"/>
        <item x="15"/>
        <item x="47"/>
        <item x="16"/>
        <item x="17"/>
        <item x="18"/>
        <item x="19"/>
        <item m="1" x="52"/>
        <item x="21"/>
        <item x="22"/>
        <item x="23"/>
        <item m="1" x="55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50"/>
        <item x="8"/>
        <item x="9"/>
        <item x="11"/>
        <item x="12"/>
        <item x="13"/>
        <item x="20"/>
        <item x="24"/>
        <item x="43"/>
        <item x="44"/>
        <item x="45"/>
        <item x="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25">
        <item x="0"/>
        <item x="1"/>
        <item x="2"/>
        <item x="3"/>
        <item x="4"/>
        <item x="5"/>
        <item x="6"/>
        <item x="22"/>
        <item x="7"/>
        <item m="1" x="23"/>
        <item x="8"/>
        <item x="9"/>
        <item x="10"/>
        <item x="12"/>
        <item x="11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1"/>
  </rowFields>
  <rowItems count="84">
    <i>
      <x/>
      <x/>
      <x v="51"/>
    </i>
    <i r="2">
      <x v="1"/>
    </i>
    <i r="2">
      <x v="29"/>
    </i>
    <i r="2">
      <x v="17"/>
    </i>
    <i r="2">
      <x v="18"/>
    </i>
    <i r="2">
      <x v="20"/>
    </i>
    <i r="2">
      <x/>
    </i>
    <i r="2">
      <x v="50"/>
    </i>
    <i r="2">
      <x v="45"/>
    </i>
    <i r="2">
      <x v="35"/>
    </i>
    <i r="2">
      <x v="28"/>
    </i>
    <i r="2">
      <x v="49"/>
    </i>
    <i r="2">
      <x v="3"/>
    </i>
    <i r="2">
      <x v="7"/>
    </i>
    <i r="2">
      <x v="34"/>
    </i>
    <i r="2">
      <x v="26"/>
    </i>
    <i t="default" r="1">
      <x/>
    </i>
    <i r="1">
      <x v="1"/>
      <x v="5"/>
    </i>
    <i r="2">
      <x/>
    </i>
    <i r="2">
      <x v="46"/>
    </i>
    <i r="2">
      <x v="41"/>
    </i>
    <i t="default" r="1">
      <x v="1"/>
    </i>
    <i r="1">
      <x v="2"/>
      <x v="6"/>
    </i>
    <i r="2">
      <x v="22"/>
    </i>
    <i r="2">
      <x v="7"/>
    </i>
    <i r="2">
      <x v="4"/>
    </i>
    <i r="2">
      <x v="34"/>
    </i>
    <i r="2">
      <x v="24"/>
    </i>
    <i t="default" r="1">
      <x v="2"/>
    </i>
    <i r="1">
      <x v="3"/>
      <x v="32"/>
    </i>
    <i r="2">
      <x v="10"/>
    </i>
    <i t="default" r="1">
      <x v="3"/>
    </i>
    <i r="1">
      <x v="4"/>
      <x v="47"/>
    </i>
    <i t="default" r="1">
      <x v="4"/>
    </i>
    <i r="1">
      <x v="5"/>
      <x v="47"/>
    </i>
    <i r="2">
      <x v="10"/>
    </i>
    <i r="2">
      <x v="14"/>
    </i>
    <i t="default" r="1">
      <x v="5"/>
    </i>
    <i r="1">
      <x v="6"/>
      <x v="15"/>
    </i>
    <i t="default" r="1">
      <x v="6"/>
    </i>
    <i r="1">
      <x v="8"/>
      <x v="23"/>
    </i>
    <i r="2">
      <x v="29"/>
    </i>
    <i r="2">
      <x v="7"/>
    </i>
    <i r="2">
      <x v="31"/>
    </i>
    <i r="2">
      <x v="30"/>
    </i>
    <i t="default" r="1">
      <x v="8"/>
    </i>
    <i r="1">
      <x v="10"/>
      <x v="24"/>
    </i>
    <i r="2">
      <x v="19"/>
    </i>
    <i t="default" r="1">
      <x v="10"/>
    </i>
    <i r="1">
      <x v="11"/>
      <x v="20"/>
    </i>
    <i t="default" r="1">
      <x v="11"/>
    </i>
    <i r="1">
      <x v="12"/>
      <x v="27"/>
    </i>
    <i t="default" r="1">
      <x v="12"/>
    </i>
    <i r="1">
      <x v="13"/>
      <x v="22"/>
    </i>
    <i t="default" r="1">
      <x v="13"/>
    </i>
    <i r="1">
      <x v="14"/>
      <x v="27"/>
    </i>
    <i t="default" r="1">
      <x v="14"/>
    </i>
    <i r="1">
      <x v="15"/>
      <x v="22"/>
    </i>
    <i t="default" r="1">
      <x v="15"/>
    </i>
    <i r="1">
      <x v="16"/>
      <x v="32"/>
    </i>
    <i t="default" r="1">
      <x v="16"/>
    </i>
    <i r="1">
      <x v="17"/>
      <x v="33"/>
    </i>
    <i t="default" r="1">
      <x v="17"/>
    </i>
    <i r="1">
      <x v="18"/>
      <x v="36"/>
    </i>
    <i t="default" r="1">
      <x v="18"/>
    </i>
    <i r="1">
      <x v="19"/>
      <x v="39"/>
    </i>
    <i r="2">
      <x v="42"/>
    </i>
    <i r="2">
      <x v="52"/>
    </i>
    <i r="2">
      <x v="37"/>
    </i>
    <i r="2">
      <x v="43"/>
    </i>
    <i r="2">
      <x v="38"/>
    </i>
    <i r="2">
      <x v="40"/>
    </i>
    <i t="default" r="1">
      <x v="19"/>
    </i>
    <i r="1">
      <x v="20"/>
      <x v="54"/>
    </i>
    <i r="2">
      <x v="53"/>
    </i>
    <i t="default" r="1">
      <x v="20"/>
    </i>
    <i r="1">
      <x v="21"/>
      <x v="39"/>
    </i>
    <i t="default" r="1">
      <x v="21"/>
    </i>
    <i r="1">
      <x v="22"/>
      <x v="53"/>
    </i>
    <i t="default" r="1">
      <x v="22"/>
    </i>
    <i r="1">
      <x v="23"/>
      <x v="55"/>
    </i>
    <i t="default" r="1">
      <x v="23"/>
    </i>
    <i t="default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Game" fld="1" subtotal="count" baseField="0" baseItem="0"/>
    <dataField name="Torben_win " fld="34" baseField="0" baseItem="0" numFmtId="164"/>
    <dataField name="Lasse_win " fld="35" baseField="0" baseItem="1" numFmtId="164"/>
    <dataField name="Erdem_win " fld="36" baseField="0" baseItem="1" numFmtId="164"/>
    <dataField name="Jakob_win " fld="37" baseField="0" baseItem="1" numFmtId="164"/>
    <dataField name="Henrik_win " fld="38" baseField="1" baseItem="9" numFmtId="164"/>
  </dataFields>
  <formats count="9">
    <format dxfId="54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54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54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5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7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6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Q64:U71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7">
        <item x="0"/>
        <item x="3"/>
        <item x="2"/>
        <item x="1"/>
        <item x="4"/>
        <item h="1" x="5"/>
        <item t="default"/>
      </items>
    </pivotField>
    <pivotField compact="0" outline="0" showAll="0"/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_place" fld="21" baseField="6" baseItem="1"/>
    <dataField name="Pos %" fld="1" subtotal="count" showDataAs="percentOfCol" baseField="3" baseItem="1" numFmtId="10"/>
    <dataField name="Avg. BGG_Weight" fld="48" subtotal="average" baseField="6" baseItem="1" numFmtId="165"/>
  </dataFields>
  <formats count="3">
    <format dxfId="54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47">
      <pivotArea outline="0" fieldPosition="0">
        <references count="1">
          <reference field="4294967294" count="1">
            <x v="3"/>
          </reference>
        </references>
      </pivotArea>
    </format>
    <format dxfId="546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3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K52:O58" firstHeaderRow="1" firstDataRow="2" firstDataCol="1" rowPageCount="1" colPageCount="1"/>
  <pivotFields count="54">
    <pivotField compact="0" numFmtId="14" outline="0" showAll="0"/>
    <pivotField dataField="1" compact="0" outline="0" showAll="0"/>
    <pivotField compact="0" outline="0" showAll="0"/>
    <pivotField axis="axisRow" compact="0" outline="0" showAll="0">
      <items count="7">
        <item x="3"/>
        <item x="1"/>
        <item x="2"/>
        <item x="4"/>
        <item h="1" x="0"/>
        <item h="1" x="5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3" item="0" hier="-1"/>
  </pageFields>
  <dataFields count="4">
    <dataField name="Count of Game" fld="1" subtotal="count" baseField="0" baseItem="0"/>
    <dataField name="Last_place" fld="18" baseField="3" baseItem="3"/>
    <dataField name="Pos %" fld="1" subtotal="count" showDataAs="percentOfCol" baseField="3" baseItem="1" numFmtId="10"/>
    <dataField name="Avg. BGG_Weight" fld="48" subtotal="average" baseField="3" baseItem="1" numFmtId="165"/>
  </dataFields>
  <formats count="3">
    <format dxfId="55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50">
      <pivotArea outline="0" fieldPosition="0">
        <references count="1">
          <reference field="4294967294" count="1">
            <x v="3"/>
          </reference>
        </references>
      </pivotArea>
    </format>
    <format dxfId="549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E13A5-D05F-4BD4-B559-173C71EDCECF}" name="PivotTable9" cacheId="2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92:K112" firstHeaderRow="1" firstDataRow="2" firstDataCol="4"/>
  <pivotFields count="57">
    <pivotField compact="0" numFmtId="14" outline="0" showAll="0"/>
    <pivotField axis="axisRow" dataField="1" compact="0" outline="0" showAll="0" sortType="descending" defaultSubtotal="0">
      <items count="56">
        <item x="1"/>
        <item x="0"/>
        <item x="2"/>
        <item x="3"/>
        <item x="4"/>
        <item x="5"/>
        <item x="6"/>
        <item x="7"/>
        <item m="1" x="51"/>
        <item m="1" x="54"/>
        <item x="10"/>
        <item m="1" x="53"/>
        <item m="1" x="50"/>
        <item m="1" x="48"/>
        <item x="14"/>
        <item x="15"/>
        <item x="47"/>
        <item x="16"/>
        <item x="17"/>
        <item x="18"/>
        <item x="19"/>
        <item m="1" x="52"/>
        <item x="21"/>
        <item x="22"/>
        <item x="23"/>
        <item m="1" x="55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49"/>
        <item x="8"/>
        <item x="9"/>
        <item x="11"/>
        <item x="12"/>
        <item x="13"/>
        <item x="20"/>
        <item x="24"/>
        <item x="43"/>
        <item x="44"/>
        <item x="45"/>
        <item x="4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24">
        <item x="0"/>
        <item h="1" x="1"/>
        <item h="1" x="2"/>
        <item h="1" x="3"/>
        <item h="1" x="4"/>
        <item h="1" x="5"/>
        <item h="1" x="6"/>
        <item h="1" x="22"/>
        <item h="1" x="7"/>
        <item h="1" x="8"/>
        <item h="1" x="9"/>
        <item h="1" x="10"/>
        <item h="1" x="12"/>
        <item h="1" x="11"/>
        <item h="1" x="13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3">
        <item x="25"/>
        <item x="8"/>
        <item x="30"/>
        <item x="10"/>
        <item x="6"/>
        <item x="23"/>
        <item x="27"/>
        <item x="16"/>
        <item x="12"/>
        <item x="1"/>
        <item x="3"/>
        <item x="24"/>
        <item x="11"/>
        <item x="20"/>
        <item x="2"/>
        <item x="26"/>
        <item x="17"/>
        <item x="4"/>
        <item x="0"/>
        <item x="13"/>
        <item x="9"/>
        <item x="14"/>
        <item x="5"/>
        <item x="21"/>
        <item x="18"/>
        <item x="19"/>
        <item x="15"/>
        <item x="22"/>
        <item x="28"/>
        <item x="29"/>
        <item x="7"/>
        <item x="41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4">
    <field x="33"/>
    <field x="10"/>
    <field x="1"/>
    <field x="48"/>
  </rowFields>
  <rowItems count="19">
    <i>
      <x/>
      <x/>
      <x v="51"/>
      <x v="27"/>
    </i>
    <i r="2">
      <x v="1"/>
      <x v="18"/>
    </i>
    <i r="2">
      <x v="29"/>
      <x/>
    </i>
    <i r="2">
      <x v="17"/>
      <x v="26"/>
    </i>
    <i r="2">
      <x v="18"/>
      <x v="7"/>
    </i>
    <i r="2">
      <x v="20"/>
      <x v="24"/>
    </i>
    <i r="2">
      <x/>
      <x v="9"/>
    </i>
    <i r="2">
      <x v="50"/>
      <x v="1"/>
    </i>
    <i r="2">
      <x v="45"/>
      <x v="1"/>
    </i>
    <i r="2">
      <x v="35"/>
      <x v="2"/>
    </i>
    <i r="2">
      <x v="28"/>
      <x v="11"/>
    </i>
    <i r="2">
      <x v="49"/>
      <x v="19"/>
    </i>
    <i r="2">
      <x v="3"/>
      <x v="10"/>
    </i>
    <i r="2">
      <x v="7"/>
      <x v="30"/>
    </i>
    <i r="2">
      <x v="34"/>
      <x v="29"/>
    </i>
    <i r="2">
      <x v="26"/>
      <x v="5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9" baseField="0" baseItem="0" numFmtId="164"/>
    <dataField name="Lasse_win %" fld="50" baseField="0" baseItem="1" numFmtId="164"/>
    <dataField name="Erdem_win %" fld="51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5">
    <format dxfId="56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6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6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5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57">
      <pivotArea outline="0" fieldPosition="0">
        <references count="1">
          <reference field="4294967294" count="1">
            <x v="4"/>
          </reference>
        </references>
      </pivotArea>
    </format>
    <format dxfId="556">
      <pivotArea outline="0" fieldPosition="0">
        <references count="1">
          <reference field="4294967294" count="1">
            <x v="5"/>
          </reference>
        </references>
      </pivotArea>
    </format>
    <format dxfId="555">
      <pivotArea outline="0" fieldPosition="0">
        <references count="1">
          <reference field="4294967294" count="1">
            <x v="6"/>
          </reference>
        </references>
      </pivotArea>
    </format>
    <format dxfId="55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55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55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2" cacheId="28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K3:U25" firstHeaderRow="1" firstDataRow="2" firstDataCol="2" rowPageCount="1" colPageCount="1"/>
  <pivotFields count="39">
    <pivotField compact="0" numFmtId="14" outline="0" showAll="0"/>
    <pivotField dataField="1" compact="0" outline="0" showAll="0"/>
    <pivotField compact="0" outline="0" showAll="0"/>
    <pivotField dataField="1"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axis="axisRow" compact="0" outline="0" showAll="0" sortType="descending">
      <items count="25">
        <item x="0"/>
        <item x="1"/>
        <item h="1" x="2"/>
        <item x="3"/>
        <item x="4"/>
        <item x="5"/>
        <item h="1" x="6"/>
        <item h="1" x="22"/>
        <item x="7"/>
        <item h="1" m="1" x="23"/>
        <item x="8"/>
        <item x="9"/>
        <item h="1" x="10"/>
        <item h="1" x="12"/>
        <item h="1" x="11"/>
        <item x="13"/>
        <item x="14"/>
        <item x="15"/>
        <item x="16"/>
        <item x="17"/>
        <item x="18"/>
        <item h="1" x="19"/>
        <item x="20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 sortType="ascending">
      <items count="6">
        <item x="3"/>
        <item x="0"/>
        <item x="1"/>
        <item x="2"/>
        <item x="4"/>
        <item t="default"/>
      </items>
    </pivotField>
    <pivotField axis="axisPage" compact="0" outline="0" showAll="0" defaultSubtotal="0">
      <items count="3">
        <item x="0"/>
        <item x="1"/>
        <item x="2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32"/>
    <field x="10"/>
  </rowFields>
  <rowItems count="21">
    <i>
      <x/>
      <x v="19"/>
    </i>
    <i t="default">
      <x/>
    </i>
    <i>
      <x v="1"/>
      <x/>
    </i>
    <i r="1">
      <x v="8"/>
    </i>
    <i r="1">
      <x v="20"/>
    </i>
    <i r="1">
      <x v="18"/>
    </i>
    <i r="1">
      <x v="17"/>
    </i>
    <i r="1">
      <x v="16"/>
    </i>
    <i t="default">
      <x v="1"/>
    </i>
    <i>
      <x v="2"/>
      <x v="1"/>
    </i>
    <i r="1">
      <x v="3"/>
    </i>
    <i r="1">
      <x v="23"/>
    </i>
    <i r="1">
      <x v="22"/>
    </i>
    <i r="1">
      <x v="11"/>
    </i>
    <i t="default">
      <x v="2"/>
    </i>
    <i>
      <x v="3"/>
      <x v="5"/>
    </i>
    <i r="1">
      <x v="10"/>
    </i>
    <i r="1">
      <x v="15"/>
    </i>
    <i r="1">
      <x v="4"/>
    </i>
    <i t="default">
      <x v="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33" item="0" hier="-1"/>
  </pageFields>
  <dataFields count="9">
    <dataField name="Count of Game" fld="1" subtotal="count" baseField="0" baseItem="0"/>
    <dataField name="Avg.Pos  Erdem" fld="5" subtotal="average" baseField="24" baseItem="0" numFmtId="165"/>
    <dataField name="Avg.Pos  Jakob" fld="3" subtotal="average" baseField="24" baseItem="0" numFmtId="166"/>
    <dataField name="Avg.Pos  Torben" fld="7" subtotal="average" baseField="24" baseItem="0" numFmtId="165"/>
    <dataField name="Avg.Pos  Lasse" fld="6" subtotal="average" baseField="24" baseItem="0" numFmtId="165"/>
    <dataField name=" Erdem_first" fld="13" baseField="28" baseItem="0" numFmtId="3"/>
    <dataField name=" Jakob_first" fld="11" baseField="28" baseItem="0" numFmtId="3"/>
    <dataField name="Torben_first " fld="15" baseField="28" baseItem="0" numFmtId="3"/>
    <dataField name=" Lasse_first" fld="14" baseField="28" baseItem="0" numFmtId="3"/>
  </dataFields>
  <formats count="21">
    <format dxfId="587">
      <pivotArea dataOnly="0" labelOnly="1" outline="0" fieldPosition="0">
        <references count="1">
          <reference field="32" count="1">
            <x v="1"/>
          </reference>
        </references>
      </pivotArea>
    </format>
    <format dxfId="586">
      <pivotArea dataOnly="0" labelOnly="1" outline="0" fieldPosition="0">
        <references count="1">
          <reference field="32" count="1" defaultSubtotal="1">
            <x v="1"/>
          </reference>
        </references>
      </pivotArea>
    </format>
    <format dxfId="585">
      <pivotArea dataOnly="0" labelOnly="1" outline="0" fieldPosition="0">
        <references count="1">
          <reference field="32" count="1">
            <x v="2"/>
          </reference>
        </references>
      </pivotArea>
    </format>
    <format dxfId="584">
      <pivotArea dataOnly="0" labelOnly="1" outline="0" fieldPosition="0">
        <references count="1">
          <reference field="32" count="1" defaultSubtotal="1">
            <x v="2"/>
          </reference>
        </references>
      </pivotArea>
    </format>
    <format dxfId="583">
      <pivotArea dataOnly="0" labelOnly="1" outline="0" fieldPosition="0">
        <references count="1">
          <reference field="32" count="1">
            <x v="1"/>
          </reference>
        </references>
      </pivotArea>
    </format>
    <format dxfId="582">
      <pivotArea dataOnly="0" labelOnly="1" outline="0" fieldPosition="0">
        <references count="1">
          <reference field="32" count="1" defaultSubtotal="1">
            <x v="1"/>
          </reference>
        </references>
      </pivotArea>
    </format>
    <format dxfId="581">
      <pivotArea dataOnly="0" labelOnly="1" outline="0" fieldPosition="0">
        <references count="1">
          <reference field="32" count="1">
            <x v="2"/>
          </reference>
        </references>
      </pivotArea>
    </format>
    <format dxfId="580">
      <pivotArea dataOnly="0" labelOnly="1" outline="0" fieldPosition="0">
        <references count="1">
          <reference field="32" count="1" defaultSubtotal="1">
            <x v="2"/>
          </reference>
        </references>
      </pivotArea>
    </format>
    <format dxfId="579">
      <pivotArea dataOnly="0" labelOnly="1" outline="0" fieldPosition="0">
        <references count="1">
          <reference field="32" count="1">
            <x v="3"/>
          </reference>
        </references>
      </pivotArea>
    </format>
    <format dxfId="578">
      <pivotArea dataOnly="0" labelOnly="1" outline="0" fieldPosition="0">
        <references count="1">
          <reference field="32" count="1" defaultSubtotal="1">
            <x v="3"/>
          </reference>
        </references>
      </pivotArea>
    </format>
    <format dxfId="57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76">
      <pivotArea outline="0" fieldPosition="0">
        <references count="1">
          <reference field="4294967294" count="1">
            <x v="6"/>
          </reference>
        </references>
      </pivotArea>
    </format>
    <format dxfId="575">
      <pivotArea outline="0" fieldPosition="0">
        <references count="1">
          <reference field="4294967294" count="1">
            <x v="5"/>
          </reference>
        </references>
      </pivotArea>
    </format>
    <format dxfId="574">
      <pivotArea outline="0" fieldPosition="0">
        <references count="1">
          <reference field="4294967294" count="1">
            <x v="8"/>
          </reference>
        </references>
      </pivotArea>
    </format>
    <format dxfId="573">
      <pivotArea outline="0" fieldPosition="0">
        <references count="1">
          <reference field="4294967294" count="1">
            <x v="7"/>
          </reference>
        </references>
      </pivotArea>
    </format>
    <format dxfId="572">
      <pivotArea dataOnly="0" labelOnly="1" outline="0" fieldPosition="0">
        <references count="1">
          <reference field="4294967294" count="4">
            <x v="5"/>
            <x v="6"/>
            <x v="7"/>
            <x v="8"/>
          </reference>
        </references>
      </pivotArea>
    </format>
    <format dxfId="571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57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569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56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567">
      <pivotArea dataOnly="0" labelOnly="1" outline="0" fieldPosition="0">
        <references count="1">
          <reference field="3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customProperty" Target="../customProperty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customProperty" Target="../customProperty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8.xml"/><Relationship Id="rId13" Type="http://schemas.openxmlformats.org/officeDocument/2006/relationships/customProperty" Target="../customProperty5.bin"/><Relationship Id="rId3" Type="http://schemas.openxmlformats.org/officeDocument/2006/relationships/pivotTable" Target="../pivotTables/pivotTable13.xml"/><Relationship Id="rId7" Type="http://schemas.openxmlformats.org/officeDocument/2006/relationships/pivotTable" Target="../pivotTables/pivotTable17.xml"/><Relationship Id="rId12" Type="http://schemas.openxmlformats.org/officeDocument/2006/relationships/pivotTable" Target="../pivotTables/pivotTable22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11" Type="http://schemas.openxmlformats.org/officeDocument/2006/relationships/pivotTable" Target="../pivotTables/pivotTable21.xml"/><Relationship Id="rId5" Type="http://schemas.openxmlformats.org/officeDocument/2006/relationships/pivotTable" Target="../pivotTables/pivotTable15.xml"/><Relationship Id="rId10" Type="http://schemas.openxmlformats.org/officeDocument/2006/relationships/pivotTable" Target="../pivotTables/pivotTable20.xml"/><Relationship Id="rId4" Type="http://schemas.openxmlformats.org/officeDocument/2006/relationships/pivotTable" Target="../pivotTables/pivotTable14.xml"/><Relationship Id="rId9" Type="http://schemas.openxmlformats.org/officeDocument/2006/relationships/pivotTable" Target="../pivotTables/pivotTable19.xml"/><Relationship Id="rId14" Type="http://schemas.openxmlformats.org/officeDocument/2006/relationships/customProperty" Target="../customProperty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oardgamegeek.com/boardgame/15364/vegas-showdown" TargetMode="External"/><Relationship Id="rId2" Type="http://schemas.openxmlformats.org/officeDocument/2006/relationships/hyperlink" Target="https://boardgamegeek.com/boardgame/175914/food-chain-magnate" TargetMode="External"/><Relationship Id="rId1" Type="http://schemas.openxmlformats.org/officeDocument/2006/relationships/hyperlink" Target="https://boardgamegeek.com/boardgame/316554/dune-imperium" TargetMode="External"/><Relationship Id="rId5" Type="http://schemas.openxmlformats.org/officeDocument/2006/relationships/customProperty" Target="../customProperty8.bin"/><Relationship Id="rId4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9"/>
  <sheetViews>
    <sheetView tabSelected="1" zoomScale="85" zoomScaleNormal="85" workbookViewId="0">
      <selection activeCell="M10" sqref="M10"/>
    </sheetView>
  </sheetViews>
  <sheetFormatPr defaultRowHeight="14.4" x14ac:dyDescent="0.3"/>
  <cols>
    <col min="1" max="1" width="17" bestFit="1" customWidth="1"/>
    <col min="2" max="2" width="10.88671875" bestFit="1" customWidth="1"/>
    <col min="3" max="3" width="32.6640625" bestFit="1" customWidth="1"/>
    <col min="4" max="4" width="8.5546875" customWidth="1"/>
    <col min="5" max="5" width="8.44140625" customWidth="1"/>
    <col min="6" max="6" width="7.6640625" customWidth="1"/>
    <col min="7" max="7" width="8.33203125" customWidth="1"/>
    <col min="8" max="8" width="7.33203125" customWidth="1"/>
    <col min="9" max="9" width="8.33203125" customWidth="1"/>
    <col min="11" max="11" width="16.33203125" bestFit="1" customWidth="1"/>
    <col min="12" max="14" width="12.88671875" customWidth="1"/>
    <col min="15" max="15" width="8.109375" customWidth="1"/>
    <col min="16" max="16" width="8.33203125" customWidth="1"/>
    <col min="17" max="17" width="8.109375" customWidth="1"/>
    <col min="18" max="18" width="7.33203125" customWidth="1"/>
    <col min="19" max="19" width="11" customWidth="1"/>
    <col min="20" max="20" width="8.109375" bestFit="1" customWidth="1"/>
    <col min="21" max="21" width="7.33203125" customWidth="1"/>
    <col min="22" max="22" width="14.44140625" bestFit="1" customWidth="1"/>
    <col min="23" max="23" width="11.33203125" customWidth="1"/>
    <col min="24" max="24" width="8.109375" bestFit="1" customWidth="1"/>
  </cols>
  <sheetData>
    <row r="1" spans="1:21" x14ac:dyDescent="0.3">
      <c r="K1" s="4" t="s">
        <v>61</v>
      </c>
      <c r="L1" t="s">
        <v>63</v>
      </c>
    </row>
    <row r="3" spans="1:21" x14ac:dyDescent="0.3">
      <c r="D3" s="4" t="s">
        <v>27</v>
      </c>
      <c r="M3" s="4" t="s">
        <v>27</v>
      </c>
    </row>
    <row r="4" spans="1:21" ht="43.2" x14ac:dyDescent="0.3">
      <c r="A4" s="4" t="s">
        <v>61</v>
      </c>
      <c r="B4" s="4" t="s">
        <v>10</v>
      </c>
      <c r="C4" s="4" t="s">
        <v>1</v>
      </c>
      <c r="D4" s="8" t="s">
        <v>26</v>
      </c>
      <c r="E4" s="8" t="s">
        <v>73</v>
      </c>
      <c r="F4" s="8" t="s">
        <v>72</v>
      </c>
      <c r="G4" s="8" t="s">
        <v>74</v>
      </c>
      <c r="H4" s="8" t="s">
        <v>75</v>
      </c>
      <c r="I4" s="8" t="s">
        <v>76</v>
      </c>
      <c r="K4" s="4" t="s">
        <v>30</v>
      </c>
      <c r="L4" s="4" t="s">
        <v>10</v>
      </c>
      <c r="M4" s="8" t="s">
        <v>26</v>
      </c>
      <c r="N4" s="8" t="s">
        <v>33</v>
      </c>
      <c r="O4" s="8" t="s">
        <v>32</v>
      </c>
      <c r="P4" s="8" t="s">
        <v>31</v>
      </c>
      <c r="Q4" s="8" t="s">
        <v>34</v>
      </c>
      <c r="R4" s="8" t="s">
        <v>81</v>
      </c>
      <c r="S4" s="8" t="s">
        <v>80</v>
      </c>
      <c r="T4" s="8" t="s">
        <v>92</v>
      </c>
      <c r="U4" s="8" t="s">
        <v>82</v>
      </c>
    </row>
    <row r="5" spans="1:21" x14ac:dyDescent="0.3">
      <c r="A5" t="s">
        <v>63</v>
      </c>
      <c r="B5" t="s">
        <v>23</v>
      </c>
      <c r="C5" t="s">
        <v>222</v>
      </c>
      <c r="D5" s="14">
        <v>8</v>
      </c>
      <c r="E5" s="3">
        <v>0.125</v>
      </c>
      <c r="F5" s="3">
        <v>0.375</v>
      </c>
      <c r="G5" s="3">
        <v>0.5</v>
      </c>
      <c r="H5" s="3"/>
      <c r="I5" s="3"/>
      <c r="K5" s="9">
        <v>2</v>
      </c>
      <c r="L5" t="s">
        <v>160</v>
      </c>
      <c r="M5" s="14">
        <v>28</v>
      </c>
      <c r="N5" s="5">
        <v>1.2142857142857142</v>
      </c>
      <c r="O5" s="6"/>
      <c r="P5" s="5">
        <v>1.8214285714285714</v>
      </c>
      <c r="Q5" s="5"/>
      <c r="R5" s="10">
        <v>22</v>
      </c>
      <c r="S5" s="10">
        <v>0</v>
      </c>
      <c r="T5" s="10">
        <v>5</v>
      </c>
      <c r="U5" s="10">
        <v>0</v>
      </c>
    </row>
    <row r="6" spans="1:21" x14ac:dyDescent="0.3">
      <c r="C6" t="s">
        <v>2</v>
      </c>
      <c r="D6" s="14">
        <v>7</v>
      </c>
      <c r="E6" s="3">
        <v>0.14285714285714285</v>
      </c>
      <c r="F6" s="3">
        <v>0.5714285714285714</v>
      </c>
      <c r="G6" s="3">
        <v>0.2857142857142857</v>
      </c>
      <c r="H6" s="3"/>
      <c r="I6" s="3"/>
      <c r="K6" t="s">
        <v>162</v>
      </c>
      <c r="M6" s="14">
        <v>28</v>
      </c>
      <c r="N6" s="5">
        <v>1.2142857142857142</v>
      </c>
      <c r="O6" s="6"/>
      <c r="P6" s="5">
        <v>1.8214285714285714</v>
      </c>
      <c r="Q6" s="5"/>
      <c r="R6" s="10">
        <v>22</v>
      </c>
      <c r="S6" s="10">
        <v>0</v>
      </c>
      <c r="T6" s="10">
        <v>5</v>
      </c>
      <c r="U6" s="10">
        <v>0</v>
      </c>
    </row>
    <row r="7" spans="1:21" x14ac:dyDescent="0.3">
      <c r="C7" t="s">
        <v>104</v>
      </c>
      <c r="D7" s="14">
        <v>3</v>
      </c>
      <c r="E7" s="3">
        <v>1</v>
      </c>
      <c r="F7" s="3">
        <v>0.33333333333333331</v>
      </c>
      <c r="G7" s="3">
        <v>0</v>
      </c>
      <c r="H7" s="3"/>
      <c r="I7" s="3"/>
      <c r="K7" s="9">
        <v>3</v>
      </c>
      <c r="L7" t="s">
        <v>23</v>
      </c>
      <c r="M7" s="14">
        <v>36</v>
      </c>
      <c r="N7" s="5">
        <v>2</v>
      </c>
      <c r="O7" s="6"/>
      <c r="P7" s="5">
        <v>1.8333333333333333</v>
      </c>
      <c r="Q7" s="5">
        <v>2.1111111111111112</v>
      </c>
      <c r="R7" s="10">
        <v>13</v>
      </c>
      <c r="S7" s="10">
        <v>0</v>
      </c>
      <c r="T7" s="10">
        <v>12</v>
      </c>
      <c r="U7" s="10">
        <v>12</v>
      </c>
    </row>
    <row r="8" spans="1:21" x14ac:dyDescent="0.3">
      <c r="C8" t="s">
        <v>68</v>
      </c>
      <c r="D8" s="14">
        <v>3</v>
      </c>
      <c r="E8" s="3">
        <v>0.66666666666666663</v>
      </c>
      <c r="F8" s="3">
        <v>0</v>
      </c>
      <c r="G8" s="3">
        <v>0.33333333333333331</v>
      </c>
      <c r="H8" s="3"/>
      <c r="I8" s="3"/>
      <c r="K8" s="9"/>
      <c r="L8" t="s">
        <v>78</v>
      </c>
      <c r="M8" s="14">
        <v>8</v>
      </c>
      <c r="N8" s="5">
        <v>1.875</v>
      </c>
      <c r="O8" s="6">
        <v>2.125</v>
      </c>
      <c r="P8" s="5">
        <v>1.75</v>
      </c>
      <c r="Q8" s="5"/>
      <c r="R8" s="10">
        <v>4</v>
      </c>
      <c r="S8" s="10">
        <v>2</v>
      </c>
      <c r="T8" s="10">
        <v>3</v>
      </c>
      <c r="U8" s="10">
        <v>0</v>
      </c>
    </row>
    <row r="9" spans="1:21" x14ac:dyDescent="0.3">
      <c r="C9" t="s">
        <v>69</v>
      </c>
      <c r="D9" s="14">
        <v>2</v>
      </c>
      <c r="E9" s="3">
        <v>0.5</v>
      </c>
      <c r="F9" s="3">
        <v>0</v>
      </c>
      <c r="G9" s="3">
        <v>0.5</v>
      </c>
      <c r="H9" s="3"/>
      <c r="I9" s="3"/>
      <c r="K9" s="9"/>
      <c r="L9" t="s">
        <v>227</v>
      </c>
      <c r="M9" s="14">
        <v>4</v>
      </c>
      <c r="N9" s="5">
        <v>1.5</v>
      </c>
      <c r="O9" s="6"/>
      <c r="P9" s="5">
        <v>1.75</v>
      </c>
      <c r="Q9" s="5"/>
      <c r="R9" s="10">
        <v>2</v>
      </c>
      <c r="S9" s="10">
        <v>0</v>
      </c>
      <c r="T9" s="10">
        <v>2</v>
      </c>
      <c r="U9" s="10">
        <v>0</v>
      </c>
    </row>
    <row r="10" spans="1:21" x14ac:dyDescent="0.3">
      <c r="C10" t="s">
        <v>84</v>
      </c>
      <c r="D10" s="14">
        <v>2</v>
      </c>
      <c r="E10" s="3">
        <v>0</v>
      </c>
      <c r="F10" s="3">
        <v>1</v>
      </c>
      <c r="G10" s="3">
        <v>0</v>
      </c>
      <c r="H10" s="3"/>
      <c r="I10" s="3"/>
      <c r="K10" s="9"/>
      <c r="L10" t="s">
        <v>157</v>
      </c>
      <c r="M10" s="14">
        <v>1</v>
      </c>
      <c r="N10" s="5">
        <v>2</v>
      </c>
      <c r="O10" s="6"/>
      <c r="P10" s="5">
        <v>3</v>
      </c>
      <c r="Q10" s="5"/>
      <c r="R10" s="10">
        <v>0</v>
      </c>
      <c r="S10" s="10">
        <v>0</v>
      </c>
      <c r="T10" s="10">
        <v>0</v>
      </c>
      <c r="U10" s="10">
        <v>0</v>
      </c>
    </row>
    <row r="11" spans="1:21" x14ac:dyDescent="0.3">
      <c r="C11" t="s">
        <v>3</v>
      </c>
      <c r="D11" s="14">
        <v>2</v>
      </c>
      <c r="E11" s="3">
        <v>1</v>
      </c>
      <c r="F11" s="3">
        <v>0</v>
      </c>
      <c r="G11" s="3">
        <v>0</v>
      </c>
      <c r="H11" s="3"/>
      <c r="I11" s="3"/>
      <c r="K11" s="9"/>
      <c r="L11" t="s">
        <v>150</v>
      </c>
      <c r="M11" s="14">
        <v>1</v>
      </c>
      <c r="N11" s="5">
        <v>2</v>
      </c>
      <c r="O11" s="6"/>
      <c r="P11" s="5"/>
      <c r="Q11" s="5">
        <v>1</v>
      </c>
      <c r="R11" s="10">
        <v>0</v>
      </c>
      <c r="S11" s="10">
        <v>0</v>
      </c>
      <c r="T11" s="10">
        <v>0</v>
      </c>
      <c r="U11" s="10">
        <v>1</v>
      </c>
    </row>
    <row r="12" spans="1:21" x14ac:dyDescent="0.3">
      <c r="C12" t="s">
        <v>182</v>
      </c>
      <c r="D12" s="14">
        <v>1</v>
      </c>
      <c r="E12" s="3">
        <v>0</v>
      </c>
      <c r="F12" s="3">
        <v>0</v>
      </c>
      <c r="G12" s="3">
        <v>1</v>
      </c>
      <c r="H12" s="3"/>
      <c r="I12" s="3"/>
      <c r="K12" s="9"/>
      <c r="L12" t="s">
        <v>142</v>
      </c>
      <c r="M12" s="14">
        <v>1</v>
      </c>
      <c r="N12" s="5">
        <v>3</v>
      </c>
      <c r="O12" s="6"/>
      <c r="P12" s="5">
        <v>1</v>
      </c>
      <c r="Q12" s="5"/>
      <c r="R12" s="10">
        <v>0</v>
      </c>
      <c r="S12" s="10">
        <v>0</v>
      </c>
      <c r="T12" s="10">
        <v>1</v>
      </c>
      <c r="U12" s="10">
        <v>0</v>
      </c>
    </row>
    <row r="13" spans="1:21" x14ac:dyDescent="0.3">
      <c r="C13" t="s">
        <v>220</v>
      </c>
      <c r="D13" s="14">
        <v>1</v>
      </c>
      <c r="E13" s="3">
        <v>0</v>
      </c>
      <c r="F13" s="3">
        <v>1</v>
      </c>
      <c r="G13" s="3">
        <v>0</v>
      </c>
      <c r="H13" s="3"/>
      <c r="I13" s="3"/>
      <c r="K13" s="9" t="s">
        <v>35</v>
      </c>
      <c r="L13" s="9"/>
      <c r="M13" s="14">
        <v>51</v>
      </c>
      <c r="N13" s="5">
        <v>1.9607843137254901</v>
      </c>
      <c r="O13" s="6">
        <v>2.125</v>
      </c>
      <c r="P13" s="5">
        <v>1.82</v>
      </c>
      <c r="Q13" s="5">
        <v>2.0810810810810811</v>
      </c>
      <c r="R13" s="10">
        <v>19</v>
      </c>
      <c r="S13" s="10">
        <v>2</v>
      </c>
      <c r="T13" s="10">
        <v>18</v>
      </c>
      <c r="U13" s="10">
        <v>13</v>
      </c>
    </row>
    <row r="14" spans="1:21" x14ac:dyDescent="0.3">
      <c r="C14" t="s">
        <v>155</v>
      </c>
      <c r="D14" s="14">
        <v>1</v>
      </c>
      <c r="E14" s="3">
        <v>1</v>
      </c>
      <c r="F14" s="3">
        <v>0</v>
      </c>
      <c r="G14" s="3">
        <v>0</v>
      </c>
      <c r="H14" s="3"/>
      <c r="I14" s="3"/>
      <c r="K14" s="9">
        <v>4</v>
      </c>
      <c r="L14" t="s">
        <v>24</v>
      </c>
      <c r="M14" s="14">
        <v>11</v>
      </c>
      <c r="N14" s="5">
        <v>2.2727272727272729</v>
      </c>
      <c r="O14" s="6">
        <v>2.2727272727272729</v>
      </c>
      <c r="P14" s="5">
        <v>3</v>
      </c>
      <c r="Q14" s="5">
        <v>2.4545454545454546</v>
      </c>
      <c r="R14" s="10">
        <v>3</v>
      </c>
      <c r="S14" s="10">
        <v>3</v>
      </c>
      <c r="T14" s="10">
        <v>2</v>
      </c>
      <c r="U14" s="10">
        <v>3</v>
      </c>
    </row>
    <row r="15" spans="1:21" x14ac:dyDescent="0.3">
      <c r="C15" t="s">
        <v>103</v>
      </c>
      <c r="D15" s="14">
        <v>1</v>
      </c>
      <c r="E15" s="3">
        <v>0</v>
      </c>
      <c r="F15" s="3">
        <v>0</v>
      </c>
      <c r="G15" s="3">
        <v>1</v>
      </c>
      <c r="H15" s="3"/>
      <c r="I15" s="3"/>
      <c r="K15" s="9"/>
      <c r="L15" t="s">
        <v>48</v>
      </c>
      <c r="M15" s="14">
        <v>5</v>
      </c>
      <c r="N15" s="5">
        <v>2</v>
      </c>
      <c r="O15" s="6"/>
      <c r="P15" s="5">
        <v>2.2000000000000002</v>
      </c>
      <c r="Q15" s="5">
        <v>2.2000000000000002</v>
      </c>
      <c r="R15" s="10">
        <v>2</v>
      </c>
      <c r="S15" s="10">
        <v>0</v>
      </c>
      <c r="T15" s="10">
        <v>1</v>
      </c>
      <c r="U15" s="10">
        <v>2</v>
      </c>
    </row>
    <row r="16" spans="1:21" x14ac:dyDescent="0.3">
      <c r="C16" t="s">
        <v>221</v>
      </c>
      <c r="D16" s="14">
        <v>1</v>
      </c>
      <c r="E16" s="3">
        <v>1</v>
      </c>
      <c r="F16" s="3">
        <v>0</v>
      </c>
      <c r="G16" s="3">
        <v>0</v>
      </c>
      <c r="H16" s="3"/>
      <c r="I16" s="3"/>
      <c r="K16" s="9"/>
      <c r="L16" t="s">
        <v>237</v>
      </c>
      <c r="M16" s="14">
        <v>3</v>
      </c>
      <c r="N16" s="5">
        <v>3.3333333333333335</v>
      </c>
      <c r="O16" s="6"/>
      <c r="P16" s="5">
        <v>2.3333333333333335</v>
      </c>
      <c r="Q16" s="5"/>
      <c r="R16" s="10">
        <v>0</v>
      </c>
      <c r="S16" s="10">
        <v>0</v>
      </c>
      <c r="T16" s="10">
        <v>1</v>
      </c>
      <c r="U16" s="10">
        <v>0</v>
      </c>
    </row>
    <row r="17" spans="2:21" x14ac:dyDescent="0.3">
      <c r="C17" t="s">
        <v>39</v>
      </c>
      <c r="D17" s="14">
        <v>1</v>
      </c>
      <c r="E17" s="3">
        <v>0</v>
      </c>
      <c r="F17" s="3">
        <v>0</v>
      </c>
      <c r="G17" s="3">
        <v>1</v>
      </c>
      <c r="H17" s="3"/>
      <c r="I17" s="3"/>
      <c r="K17" s="9"/>
      <c r="L17" t="s">
        <v>233</v>
      </c>
      <c r="M17" s="14">
        <v>1</v>
      </c>
      <c r="N17" s="5">
        <v>2</v>
      </c>
      <c r="O17" s="6"/>
      <c r="P17" s="5">
        <v>3</v>
      </c>
      <c r="Q17" s="5">
        <v>4</v>
      </c>
      <c r="R17" s="10">
        <v>0</v>
      </c>
      <c r="S17" s="10">
        <v>0</v>
      </c>
      <c r="T17" s="10">
        <v>0</v>
      </c>
      <c r="U17" s="10">
        <v>0</v>
      </c>
    </row>
    <row r="18" spans="2:21" x14ac:dyDescent="0.3">
      <c r="C18" t="s">
        <v>46</v>
      </c>
      <c r="D18" s="14">
        <v>1</v>
      </c>
      <c r="E18" s="3">
        <v>0</v>
      </c>
      <c r="F18" s="3">
        <v>0</v>
      </c>
      <c r="G18" s="3">
        <v>1</v>
      </c>
      <c r="H18" s="3"/>
      <c r="I18" s="3"/>
      <c r="K18" s="9"/>
      <c r="L18" t="s">
        <v>113</v>
      </c>
      <c r="M18" s="14">
        <v>1</v>
      </c>
      <c r="N18" s="5">
        <v>3</v>
      </c>
      <c r="O18" s="6"/>
      <c r="P18" s="5">
        <v>4</v>
      </c>
      <c r="Q18" s="5">
        <v>1</v>
      </c>
      <c r="R18" s="10">
        <v>0</v>
      </c>
      <c r="S18" s="10">
        <v>0</v>
      </c>
      <c r="T18" s="10">
        <v>0</v>
      </c>
      <c r="U18" s="10">
        <v>1</v>
      </c>
    </row>
    <row r="19" spans="2:21" x14ac:dyDescent="0.3">
      <c r="C19" t="s">
        <v>154</v>
      </c>
      <c r="D19" s="14">
        <v>1</v>
      </c>
      <c r="E19" s="3">
        <v>0</v>
      </c>
      <c r="F19" s="3">
        <v>1</v>
      </c>
      <c r="G19" s="3">
        <v>0</v>
      </c>
      <c r="H19" s="3"/>
      <c r="I19" s="3"/>
      <c r="K19" s="9" t="s">
        <v>36</v>
      </c>
      <c r="L19" s="9"/>
      <c r="M19" s="14">
        <v>21</v>
      </c>
      <c r="N19" s="5">
        <v>2.3809523809523809</v>
      </c>
      <c r="O19" s="6">
        <v>2.2727272727272729</v>
      </c>
      <c r="P19" s="5">
        <v>2.7619047619047619</v>
      </c>
      <c r="Q19" s="5">
        <v>2.3888888888888888</v>
      </c>
      <c r="R19" s="10">
        <v>5</v>
      </c>
      <c r="S19" s="10">
        <v>3</v>
      </c>
      <c r="T19" s="10">
        <v>4</v>
      </c>
      <c r="U19" s="10">
        <v>6</v>
      </c>
    </row>
    <row r="20" spans="2:21" x14ac:dyDescent="0.3">
      <c r="C20" t="s">
        <v>95</v>
      </c>
      <c r="D20" s="14">
        <v>1</v>
      </c>
      <c r="E20" s="3">
        <v>0</v>
      </c>
      <c r="F20" s="3">
        <v>0</v>
      </c>
      <c r="G20" s="3">
        <v>1</v>
      </c>
      <c r="H20" s="3"/>
      <c r="I20" s="3"/>
      <c r="K20" s="9">
        <v>5</v>
      </c>
      <c r="L20" t="s">
        <v>58</v>
      </c>
      <c r="M20" s="14">
        <v>4</v>
      </c>
      <c r="N20" s="5">
        <v>2.5</v>
      </c>
      <c r="O20" s="6">
        <v>2.25</v>
      </c>
      <c r="P20" s="5">
        <v>1.75</v>
      </c>
      <c r="Q20" s="5">
        <v>2.75</v>
      </c>
      <c r="R20" s="10">
        <v>0</v>
      </c>
      <c r="S20" s="10">
        <v>1</v>
      </c>
      <c r="T20" s="10">
        <v>1</v>
      </c>
      <c r="U20" s="10">
        <v>0</v>
      </c>
    </row>
    <row r="21" spans="2:21" x14ac:dyDescent="0.3">
      <c r="B21" t="s">
        <v>28</v>
      </c>
      <c r="D21" s="14">
        <v>36</v>
      </c>
      <c r="E21" s="3">
        <v>0.33333333333333331</v>
      </c>
      <c r="F21" s="3">
        <v>0.33333333333333331</v>
      </c>
      <c r="G21" s="3">
        <v>0.3611111111111111</v>
      </c>
      <c r="H21" s="3"/>
      <c r="I21" s="3"/>
      <c r="K21" s="9"/>
      <c r="L21" t="s">
        <v>111</v>
      </c>
      <c r="M21" s="14">
        <v>2</v>
      </c>
      <c r="N21" s="5">
        <v>2.5</v>
      </c>
      <c r="O21" s="6">
        <v>1.5</v>
      </c>
      <c r="P21" s="5">
        <v>4</v>
      </c>
      <c r="Q21" s="5">
        <v>3</v>
      </c>
      <c r="R21" s="10">
        <v>0</v>
      </c>
      <c r="S21" s="10">
        <v>1</v>
      </c>
      <c r="T21" s="10">
        <v>0</v>
      </c>
      <c r="U21" s="10">
        <v>1</v>
      </c>
    </row>
    <row r="22" spans="2:21" x14ac:dyDescent="0.3">
      <c r="B22" t="s">
        <v>24</v>
      </c>
      <c r="C22" t="s">
        <v>43</v>
      </c>
      <c r="D22" s="14">
        <v>8</v>
      </c>
      <c r="E22" s="3">
        <v>0.125</v>
      </c>
      <c r="F22" s="3">
        <v>0.25</v>
      </c>
      <c r="G22" s="3">
        <v>0.25</v>
      </c>
      <c r="H22" s="3">
        <v>0.375</v>
      </c>
      <c r="I22" s="3"/>
      <c r="K22" s="9"/>
      <c r="L22" t="s">
        <v>138</v>
      </c>
      <c r="M22" s="14">
        <v>1</v>
      </c>
      <c r="N22" s="5">
        <v>1</v>
      </c>
      <c r="O22" s="6"/>
      <c r="P22" s="5">
        <v>3</v>
      </c>
      <c r="Q22" s="5">
        <v>2</v>
      </c>
      <c r="R22" s="10">
        <v>1</v>
      </c>
      <c r="S22" s="10">
        <v>0</v>
      </c>
      <c r="T22" s="10">
        <v>0</v>
      </c>
      <c r="U22" s="10">
        <v>0</v>
      </c>
    </row>
    <row r="23" spans="2:21" x14ac:dyDescent="0.3">
      <c r="C23" t="s">
        <v>3</v>
      </c>
      <c r="D23" s="14">
        <v>1</v>
      </c>
      <c r="E23" s="3">
        <v>1</v>
      </c>
      <c r="F23" s="3">
        <v>0</v>
      </c>
      <c r="G23" s="3">
        <v>0</v>
      </c>
      <c r="H23" s="3">
        <v>0</v>
      </c>
      <c r="I23" s="3"/>
      <c r="K23" s="9"/>
      <c r="L23" t="s">
        <v>49</v>
      </c>
      <c r="M23" s="14">
        <v>1</v>
      </c>
      <c r="N23" s="5">
        <v>2</v>
      </c>
      <c r="O23" s="6">
        <v>1</v>
      </c>
      <c r="P23" s="5">
        <v>3</v>
      </c>
      <c r="Q23" s="5">
        <v>4</v>
      </c>
      <c r="R23" s="10">
        <v>0</v>
      </c>
      <c r="S23" s="10">
        <v>1</v>
      </c>
      <c r="T23" s="10">
        <v>0</v>
      </c>
      <c r="U23" s="10">
        <v>0</v>
      </c>
    </row>
    <row r="24" spans="2:21" x14ac:dyDescent="0.3">
      <c r="C24" t="s">
        <v>187</v>
      </c>
      <c r="D24" s="14">
        <v>1</v>
      </c>
      <c r="E24" s="3">
        <v>0</v>
      </c>
      <c r="F24" s="3">
        <v>1</v>
      </c>
      <c r="G24" s="3">
        <v>0</v>
      </c>
      <c r="H24" s="3">
        <v>0</v>
      </c>
      <c r="I24" s="3"/>
      <c r="K24" s="9" t="s">
        <v>50</v>
      </c>
      <c r="L24" s="9"/>
      <c r="M24" s="14">
        <v>8</v>
      </c>
      <c r="N24" s="5">
        <v>2.25</v>
      </c>
      <c r="O24" s="6">
        <v>1.8571428571428572</v>
      </c>
      <c r="P24" s="5">
        <v>2.625</v>
      </c>
      <c r="Q24" s="5">
        <v>2.875</v>
      </c>
      <c r="R24" s="10">
        <v>1</v>
      </c>
      <c r="S24" s="10">
        <v>3</v>
      </c>
      <c r="T24" s="10">
        <v>1</v>
      </c>
      <c r="U24" s="10">
        <v>1</v>
      </c>
    </row>
    <row r="25" spans="2:21" x14ac:dyDescent="0.3">
      <c r="C25" t="s">
        <v>166</v>
      </c>
      <c r="D25" s="14">
        <v>1</v>
      </c>
      <c r="E25" s="3">
        <v>0</v>
      </c>
      <c r="F25" s="3">
        <v>0</v>
      </c>
      <c r="G25" s="3">
        <v>1</v>
      </c>
      <c r="H25" s="3">
        <v>0</v>
      </c>
      <c r="I25" s="3"/>
      <c r="K25" t="s">
        <v>25</v>
      </c>
      <c r="M25" s="14">
        <v>108</v>
      </c>
      <c r="N25" s="5">
        <v>1.8703703703703705</v>
      </c>
      <c r="O25" s="6">
        <v>2.1153846153846154</v>
      </c>
      <c r="P25" s="5">
        <v>2.0654205607476634</v>
      </c>
      <c r="Q25" s="5">
        <v>2.2698412698412698</v>
      </c>
      <c r="R25" s="10">
        <v>47</v>
      </c>
      <c r="S25" s="10">
        <v>8</v>
      </c>
      <c r="T25" s="10">
        <v>28</v>
      </c>
      <c r="U25" s="10">
        <v>20</v>
      </c>
    </row>
    <row r="26" spans="2:21" x14ac:dyDescent="0.3">
      <c r="B26" t="s">
        <v>29</v>
      </c>
      <c r="D26" s="14">
        <v>11</v>
      </c>
      <c r="E26" s="3">
        <v>0.18181818181818182</v>
      </c>
      <c r="F26" s="3">
        <v>0.27272727272727271</v>
      </c>
      <c r="G26" s="3">
        <v>0.27272727272727271</v>
      </c>
      <c r="H26" s="3">
        <v>0.27272727272727271</v>
      </c>
      <c r="I26" s="3"/>
    </row>
    <row r="27" spans="2:21" x14ac:dyDescent="0.3">
      <c r="B27" t="s">
        <v>40</v>
      </c>
      <c r="C27" t="s">
        <v>45</v>
      </c>
      <c r="D27" s="14">
        <v>2</v>
      </c>
      <c r="E27" s="3">
        <v>0.5</v>
      </c>
      <c r="F27" s="3">
        <v>0</v>
      </c>
      <c r="G27" s="3"/>
      <c r="H27" s="3">
        <v>0.5</v>
      </c>
      <c r="I27" s="3"/>
    </row>
    <row r="28" spans="2:21" x14ac:dyDescent="0.3">
      <c r="C28" t="s">
        <v>91</v>
      </c>
      <c r="D28" s="14">
        <v>2</v>
      </c>
      <c r="E28" s="3">
        <v>0.5</v>
      </c>
      <c r="F28" s="3">
        <v>0.5</v>
      </c>
      <c r="G28" s="3"/>
      <c r="H28" s="3">
        <v>0</v>
      </c>
      <c r="I28" s="3"/>
    </row>
    <row r="29" spans="2:21" x14ac:dyDescent="0.3">
      <c r="C29" t="s">
        <v>46</v>
      </c>
      <c r="D29" s="14">
        <v>2</v>
      </c>
      <c r="E29" s="3">
        <v>0.5</v>
      </c>
      <c r="F29" s="3">
        <v>0</v>
      </c>
      <c r="G29" s="3"/>
      <c r="H29" s="3">
        <v>0.5</v>
      </c>
      <c r="I29" s="3"/>
    </row>
    <row r="30" spans="2:21" x14ac:dyDescent="0.3">
      <c r="C30" t="s">
        <v>42</v>
      </c>
      <c r="D30" s="14">
        <v>1</v>
      </c>
      <c r="E30" s="3">
        <v>0</v>
      </c>
      <c r="F30" s="3">
        <v>0</v>
      </c>
      <c r="G30" s="3"/>
      <c r="H30" s="3">
        <v>1</v>
      </c>
      <c r="I30" s="3"/>
    </row>
    <row r="31" spans="2:21" x14ac:dyDescent="0.3">
      <c r="C31" t="s">
        <v>154</v>
      </c>
      <c r="D31" s="14">
        <v>1</v>
      </c>
      <c r="E31" s="3">
        <v>1</v>
      </c>
      <c r="F31" s="3">
        <v>0</v>
      </c>
      <c r="G31" s="3"/>
      <c r="H31" s="3">
        <v>0</v>
      </c>
      <c r="I31" s="3"/>
    </row>
    <row r="32" spans="2:21" x14ac:dyDescent="0.3">
      <c r="C32" t="s">
        <v>94</v>
      </c>
      <c r="D32" s="14">
        <v>1</v>
      </c>
      <c r="E32" s="3">
        <v>0</v>
      </c>
      <c r="F32" s="3">
        <v>0</v>
      </c>
      <c r="G32" s="3"/>
      <c r="H32" s="3">
        <v>1</v>
      </c>
      <c r="I32" s="3"/>
    </row>
    <row r="33" spans="2:9" x14ac:dyDescent="0.3">
      <c r="B33" t="s">
        <v>41</v>
      </c>
      <c r="D33" s="14">
        <v>9</v>
      </c>
      <c r="E33" s="3">
        <v>0.44444444444444442</v>
      </c>
      <c r="F33" s="3">
        <v>0.1111111111111111</v>
      </c>
      <c r="G33" s="3"/>
      <c r="H33" s="3">
        <v>0.44444444444444442</v>
      </c>
      <c r="I33" s="3"/>
    </row>
    <row r="34" spans="2:9" x14ac:dyDescent="0.3">
      <c r="B34" t="s">
        <v>48</v>
      </c>
      <c r="C34" t="s">
        <v>141</v>
      </c>
      <c r="D34" s="14">
        <v>3</v>
      </c>
      <c r="E34" s="3">
        <v>0.33333333333333331</v>
      </c>
      <c r="F34" s="3">
        <v>0.33333333333333331</v>
      </c>
      <c r="G34" s="3">
        <v>0.33333333333333331</v>
      </c>
      <c r="H34" s="3"/>
      <c r="I34" s="3"/>
    </row>
    <row r="35" spans="2:9" x14ac:dyDescent="0.3">
      <c r="C35" t="s">
        <v>47</v>
      </c>
      <c r="D35" s="14">
        <v>2</v>
      </c>
      <c r="E35" s="3">
        <v>0</v>
      </c>
      <c r="F35" s="3">
        <v>0.5</v>
      </c>
      <c r="G35" s="3">
        <v>0.5</v>
      </c>
      <c r="H35" s="3"/>
      <c r="I35" s="3"/>
    </row>
    <row r="36" spans="2:9" x14ac:dyDescent="0.3">
      <c r="B36" t="s">
        <v>51</v>
      </c>
      <c r="D36" s="14">
        <v>5</v>
      </c>
      <c r="E36" s="3">
        <v>0.2</v>
      </c>
      <c r="F36" s="3">
        <v>0.4</v>
      </c>
      <c r="G36" s="3">
        <v>0.4</v>
      </c>
      <c r="H36" s="3"/>
      <c r="I36" s="3"/>
    </row>
    <row r="37" spans="2:9" x14ac:dyDescent="0.3">
      <c r="B37" t="s">
        <v>49</v>
      </c>
      <c r="C37" t="s">
        <v>193</v>
      </c>
      <c r="D37" s="14">
        <v>1</v>
      </c>
      <c r="E37" s="3">
        <v>0</v>
      </c>
      <c r="F37" s="3">
        <v>0</v>
      </c>
      <c r="G37" s="3">
        <v>0</v>
      </c>
      <c r="H37" s="3">
        <v>1</v>
      </c>
      <c r="I37" s="3"/>
    </row>
    <row r="38" spans="2:9" x14ac:dyDescent="0.3">
      <c r="B38" t="s">
        <v>52</v>
      </c>
      <c r="D38" s="14">
        <v>1</v>
      </c>
      <c r="E38" s="3">
        <v>0</v>
      </c>
      <c r="F38" s="3">
        <v>0</v>
      </c>
      <c r="G38" s="3">
        <v>0</v>
      </c>
      <c r="H38" s="3">
        <v>1</v>
      </c>
      <c r="I38" s="3"/>
    </row>
    <row r="39" spans="2:9" x14ac:dyDescent="0.3">
      <c r="B39" t="s">
        <v>58</v>
      </c>
      <c r="C39" t="s">
        <v>193</v>
      </c>
      <c r="D39" s="14">
        <v>2</v>
      </c>
      <c r="E39" s="3">
        <v>0</v>
      </c>
      <c r="F39" s="3">
        <v>0</v>
      </c>
      <c r="G39" s="3">
        <v>0</v>
      </c>
      <c r="H39" s="3">
        <v>0</v>
      </c>
      <c r="I39" s="3">
        <v>1</v>
      </c>
    </row>
    <row r="40" spans="2:9" x14ac:dyDescent="0.3">
      <c r="C40" t="s">
        <v>47</v>
      </c>
      <c r="D40" s="14">
        <v>1</v>
      </c>
      <c r="E40" s="3">
        <v>1</v>
      </c>
      <c r="F40" s="3">
        <v>0</v>
      </c>
      <c r="G40" s="3">
        <v>0</v>
      </c>
      <c r="H40" s="3">
        <v>0</v>
      </c>
      <c r="I40" s="3">
        <v>0</v>
      </c>
    </row>
    <row r="41" spans="2:9" x14ac:dyDescent="0.3">
      <c r="C41" t="s">
        <v>60</v>
      </c>
      <c r="D41" s="14">
        <v>1</v>
      </c>
      <c r="E41" s="3">
        <v>0</v>
      </c>
      <c r="F41" s="3">
        <v>0</v>
      </c>
      <c r="G41" s="3">
        <v>0</v>
      </c>
      <c r="H41" s="3">
        <v>1</v>
      </c>
      <c r="I41" s="3">
        <v>0</v>
      </c>
    </row>
    <row r="42" spans="2:9" x14ac:dyDescent="0.3">
      <c r="B42" t="s">
        <v>59</v>
      </c>
      <c r="D42" s="14">
        <v>4</v>
      </c>
      <c r="E42" s="3">
        <v>0.25</v>
      </c>
      <c r="F42" s="3">
        <v>0</v>
      </c>
      <c r="G42" s="3">
        <v>0</v>
      </c>
      <c r="H42" s="3">
        <v>0.25</v>
      </c>
      <c r="I42" s="3">
        <v>0.5</v>
      </c>
    </row>
    <row r="43" spans="2:9" x14ac:dyDescent="0.3">
      <c r="B43" t="s">
        <v>66</v>
      </c>
      <c r="C43" t="s">
        <v>65</v>
      </c>
      <c r="D43" s="14">
        <v>2</v>
      </c>
      <c r="E43" s="3">
        <v>0</v>
      </c>
      <c r="F43" s="3">
        <v>0</v>
      </c>
      <c r="G43" s="3"/>
      <c r="H43" s="3">
        <v>1</v>
      </c>
      <c r="I43" s="3">
        <v>0</v>
      </c>
    </row>
    <row r="44" spans="2:9" x14ac:dyDescent="0.3">
      <c r="B44" t="s">
        <v>67</v>
      </c>
      <c r="D44" s="14">
        <v>2</v>
      </c>
      <c r="E44" s="3">
        <v>0</v>
      </c>
      <c r="F44" s="3">
        <v>0</v>
      </c>
      <c r="G44" s="3"/>
      <c r="H44" s="3">
        <v>1</v>
      </c>
      <c r="I44" s="3">
        <v>0</v>
      </c>
    </row>
    <row r="45" spans="2:9" x14ac:dyDescent="0.3">
      <c r="B45" t="s">
        <v>78</v>
      </c>
      <c r="C45" t="s">
        <v>93</v>
      </c>
      <c r="D45" s="14">
        <v>3</v>
      </c>
      <c r="E45" s="3">
        <v>0.66666666666666663</v>
      </c>
      <c r="F45" s="3"/>
      <c r="G45" s="3">
        <v>0.33333333333333331</v>
      </c>
      <c r="H45" s="3">
        <v>0.33333333333333331</v>
      </c>
      <c r="I45" s="3"/>
    </row>
    <row r="46" spans="2:9" x14ac:dyDescent="0.3">
      <c r="C46" t="s">
        <v>104</v>
      </c>
      <c r="D46" s="14">
        <v>2</v>
      </c>
      <c r="E46" s="3">
        <v>0.5</v>
      </c>
      <c r="F46" s="3"/>
      <c r="G46" s="3">
        <v>0.5</v>
      </c>
      <c r="H46" s="3">
        <v>0</v>
      </c>
      <c r="I46" s="3"/>
    </row>
    <row r="47" spans="2:9" x14ac:dyDescent="0.3">
      <c r="C47" t="s">
        <v>46</v>
      </c>
      <c r="D47" s="14">
        <v>1</v>
      </c>
      <c r="E47" s="3">
        <v>0</v>
      </c>
      <c r="F47" s="3"/>
      <c r="G47" s="3">
        <v>1</v>
      </c>
      <c r="H47" s="3">
        <v>0</v>
      </c>
      <c r="I47" s="3"/>
    </row>
    <row r="48" spans="2:9" x14ac:dyDescent="0.3">
      <c r="C48" t="s">
        <v>106</v>
      </c>
      <c r="D48" s="14">
        <v>1</v>
      </c>
      <c r="E48" s="3">
        <v>0</v>
      </c>
      <c r="F48" s="3"/>
      <c r="G48" s="3">
        <v>1</v>
      </c>
      <c r="H48" s="3">
        <v>0</v>
      </c>
      <c r="I48" s="3"/>
    </row>
    <row r="49" spans="2:26" x14ac:dyDescent="0.3">
      <c r="C49" t="s">
        <v>105</v>
      </c>
      <c r="D49" s="14">
        <v>1</v>
      </c>
      <c r="E49" s="3">
        <v>0</v>
      </c>
      <c r="F49" s="3"/>
      <c r="G49" s="3">
        <v>0</v>
      </c>
      <c r="H49" s="3">
        <v>1</v>
      </c>
      <c r="I49" s="3"/>
      <c r="Q49" s="4" t="s">
        <v>61</v>
      </c>
      <c r="R49" t="s">
        <v>63</v>
      </c>
    </row>
    <row r="50" spans="2:26" x14ac:dyDescent="0.3">
      <c r="B50" t="s">
        <v>79</v>
      </c>
      <c r="D50" s="14">
        <v>8</v>
      </c>
      <c r="E50" s="3">
        <v>0.375</v>
      </c>
      <c r="F50" s="3"/>
      <c r="G50" s="3">
        <v>0.5</v>
      </c>
      <c r="H50" s="3">
        <v>0.25</v>
      </c>
      <c r="I50" s="3"/>
      <c r="K50" s="4" t="s">
        <v>61</v>
      </c>
      <c r="L50" t="s">
        <v>63</v>
      </c>
      <c r="Q50" s="4" t="s">
        <v>10</v>
      </c>
      <c r="R50" t="s">
        <v>77</v>
      </c>
      <c r="W50" s="4" t="s">
        <v>61</v>
      </c>
      <c r="X50" t="s">
        <v>63</v>
      </c>
    </row>
    <row r="51" spans="2:26" x14ac:dyDescent="0.3">
      <c r="B51" t="s">
        <v>111</v>
      </c>
      <c r="C51" t="s">
        <v>94</v>
      </c>
      <c r="D51" s="14">
        <v>1</v>
      </c>
      <c r="E51" s="3">
        <v>0</v>
      </c>
      <c r="F51" s="3">
        <v>1</v>
      </c>
      <c r="G51" s="3">
        <v>0</v>
      </c>
      <c r="H51" s="3">
        <v>0</v>
      </c>
      <c r="I51" s="3"/>
    </row>
    <row r="52" spans="2:26" x14ac:dyDescent="0.3">
      <c r="C52" t="s">
        <v>83</v>
      </c>
      <c r="D52" s="14">
        <v>1</v>
      </c>
      <c r="E52" s="3">
        <v>0</v>
      </c>
      <c r="F52" s="3">
        <v>0</v>
      </c>
      <c r="G52" s="3">
        <v>0</v>
      </c>
      <c r="H52" s="3">
        <v>1</v>
      </c>
      <c r="I52" s="3"/>
      <c r="L52" s="4" t="s">
        <v>27</v>
      </c>
      <c r="R52" s="4" t="s">
        <v>27</v>
      </c>
      <c r="X52" s="4" t="s">
        <v>27</v>
      </c>
    </row>
    <row r="53" spans="2:26" ht="43.2" x14ac:dyDescent="0.3">
      <c r="B53" t="s">
        <v>112</v>
      </c>
      <c r="D53" s="14">
        <v>2</v>
      </c>
      <c r="E53" s="3">
        <v>0</v>
      </c>
      <c r="F53" s="3">
        <v>0.5</v>
      </c>
      <c r="G53" s="3">
        <v>0</v>
      </c>
      <c r="H53" s="3">
        <v>0.5</v>
      </c>
      <c r="I53" s="3"/>
      <c r="K53" s="4" t="s">
        <v>6</v>
      </c>
      <c r="L53" s="8" t="s">
        <v>26</v>
      </c>
      <c r="M53" s="8" t="s">
        <v>70</v>
      </c>
      <c r="N53" s="8" t="s">
        <v>53</v>
      </c>
      <c r="O53" s="8" t="s">
        <v>144</v>
      </c>
      <c r="Q53" s="4" t="s">
        <v>9</v>
      </c>
      <c r="R53" s="8" t="s">
        <v>26</v>
      </c>
      <c r="S53" s="8" t="s">
        <v>70</v>
      </c>
      <c r="T53" s="8" t="s">
        <v>53</v>
      </c>
      <c r="U53" s="8" t="s">
        <v>144</v>
      </c>
      <c r="W53" s="4" t="s">
        <v>54</v>
      </c>
      <c r="X53" s="8" t="s">
        <v>26</v>
      </c>
      <c r="Y53" t="s">
        <v>70</v>
      </c>
      <c r="Z53" t="s">
        <v>53</v>
      </c>
    </row>
    <row r="54" spans="2:26" x14ac:dyDescent="0.3">
      <c r="B54" t="s">
        <v>113</v>
      </c>
      <c r="C54" t="s">
        <v>84</v>
      </c>
      <c r="D54" s="14">
        <v>1</v>
      </c>
      <c r="E54" s="3">
        <v>0</v>
      </c>
      <c r="F54" s="3">
        <v>1</v>
      </c>
      <c r="G54" s="3">
        <v>0</v>
      </c>
      <c r="H54" s="3"/>
      <c r="I54" s="3"/>
      <c r="K54">
        <v>1</v>
      </c>
      <c r="L54">
        <v>15</v>
      </c>
      <c r="M54">
        <v>0</v>
      </c>
      <c r="N54" s="7">
        <v>0.41666666666666669</v>
      </c>
      <c r="O54" s="5">
        <v>3.1626666666666665</v>
      </c>
      <c r="Q54">
        <v>1</v>
      </c>
      <c r="R54">
        <v>22</v>
      </c>
      <c r="S54">
        <v>0</v>
      </c>
      <c r="T54" s="7">
        <v>0.27848101265822783</v>
      </c>
      <c r="U54" s="5">
        <v>2.68409090909091</v>
      </c>
      <c r="W54">
        <v>1</v>
      </c>
      <c r="X54" s="14">
        <v>6</v>
      </c>
      <c r="Y54" s="14">
        <v>0</v>
      </c>
      <c r="Z54" s="7">
        <v>0.375</v>
      </c>
    </row>
    <row r="55" spans="2:26" x14ac:dyDescent="0.3">
      <c r="B55" t="s">
        <v>114</v>
      </c>
      <c r="D55" s="14">
        <v>1</v>
      </c>
      <c r="E55" s="3">
        <v>0</v>
      </c>
      <c r="F55" s="3">
        <v>1</v>
      </c>
      <c r="G55" s="3">
        <v>0</v>
      </c>
      <c r="H55" s="3"/>
      <c r="I55" s="3"/>
      <c r="K55">
        <v>2</v>
      </c>
      <c r="L55">
        <v>14</v>
      </c>
      <c r="M55">
        <v>3</v>
      </c>
      <c r="N55" s="7">
        <v>0.3888888888888889</v>
      </c>
      <c r="O55" s="5">
        <v>2.9864285714285712</v>
      </c>
      <c r="Q55">
        <v>2</v>
      </c>
      <c r="R55">
        <v>34</v>
      </c>
      <c r="S55">
        <v>4</v>
      </c>
      <c r="T55" s="7">
        <v>0.43037974683544306</v>
      </c>
      <c r="U55" s="5">
        <v>3.0973529411764704</v>
      </c>
      <c r="W55">
        <v>3</v>
      </c>
      <c r="X55" s="14">
        <v>9</v>
      </c>
      <c r="Y55" s="14">
        <v>7</v>
      </c>
      <c r="Z55" s="7">
        <v>0.5625</v>
      </c>
    </row>
    <row r="56" spans="2:26" x14ac:dyDescent="0.3">
      <c r="B56" t="s">
        <v>115</v>
      </c>
      <c r="C56" t="s">
        <v>102</v>
      </c>
      <c r="D56" s="14">
        <v>1</v>
      </c>
      <c r="E56" s="3">
        <v>0</v>
      </c>
      <c r="F56" s="3"/>
      <c r="G56" s="3"/>
      <c r="H56" s="3">
        <v>1</v>
      </c>
      <c r="I56" s="3"/>
      <c r="K56">
        <v>3</v>
      </c>
      <c r="L56">
        <v>4</v>
      </c>
      <c r="M56">
        <v>4</v>
      </c>
      <c r="N56" s="7">
        <v>0.1111111111111111</v>
      </c>
      <c r="O56" s="5">
        <v>3.2375000000000003</v>
      </c>
      <c r="Q56">
        <v>3</v>
      </c>
      <c r="R56">
        <v>15</v>
      </c>
      <c r="S56">
        <v>7</v>
      </c>
      <c r="T56" s="7">
        <v>0.189873417721519</v>
      </c>
      <c r="U56" s="5">
        <v>3.1940000000000008</v>
      </c>
      <c r="W56">
        <v>5</v>
      </c>
      <c r="X56" s="14">
        <v>1</v>
      </c>
      <c r="Y56" s="14">
        <v>1</v>
      </c>
      <c r="Z56" s="7">
        <v>6.25E-2</v>
      </c>
    </row>
    <row r="57" spans="2:26" x14ac:dyDescent="0.3">
      <c r="B57" t="s">
        <v>116</v>
      </c>
      <c r="D57" s="14">
        <v>1</v>
      </c>
      <c r="E57" s="3">
        <v>0</v>
      </c>
      <c r="F57" s="3"/>
      <c r="G57" s="3"/>
      <c r="H57" s="3">
        <v>1</v>
      </c>
      <c r="I57" s="3"/>
      <c r="K57">
        <v>4</v>
      </c>
      <c r="L57">
        <v>3</v>
      </c>
      <c r="M57">
        <v>2</v>
      </c>
      <c r="N57" s="7">
        <v>8.3333333333333329E-2</v>
      </c>
      <c r="O57" s="5">
        <v>2.9233333333333333</v>
      </c>
      <c r="Q57">
        <v>4</v>
      </c>
      <c r="R57">
        <v>8</v>
      </c>
      <c r="S57">
        <v>6</v>
      </c>
      <c r="T57" s="7">
        <v>0.10126582278481013</v>
      </c>
      <c r="U57" s="5">
        <v>3.3537499999999998</v>
      </c>
      <c r="W57" t="s">
        <v>25</v>
      </c>
      <c r="X57" s="14">
        <v>16</v>
      </c>
      <c r="Y57" s="14">
        <v>8</v>
      </c>
      <c r="Z57" s="7">
        <v>1</v>
      </c>
    </row>
    <row r="58" spans="2:26" x14ac:dyDescent="0.3">
      <c r="B58" t="s">
        <v>117</v>
      </c>
      <c r="C58" t="s">
        <v>91</v>
      </c>
      <c r="D58" s="14">
        <v>1</v>
      </c>
      <c r="E58" s="3">
        <v>0</v>
      </c>
      <c r="F58" s="3">
        <v>1</v>
      </c>
      <c r="G58" s="3"/>
      <c r="H58" s="3"/>
      <c r="I58" s="3">
        <v>0</v>
      </c>
      <c r="K58" t="s">
        <v>25</v>
      </c>
      <c r="L58">
        <v>36</v>
      </c>
      <c r="M58">
        <v>9</v>
      </c>
      <c r="N58" s="7">
        <v>1</v>
      </c>
      <c r="O58" s="5">
        <v>3.0825000000000009</v>
      </c>
      <c r="Q58" t="s">
        <v>25</v>
      </c>
      <c r="R58">
        <v>79</v>
      </c>
      <c r="S58">
        <v>17</v>
      </c>
      <c r="T58" s="7">
        <v>1</v>
      </c>
      <c r="U58" s="5">
        <v>3.0265822784810128</v>
      </c>
    </row>
    <row r="59" spans="2:26" x14ac:dyDescent="0.3">
      <c r="B59" t="s">
        <v>118</v>
      </c>
      <c r="D59" s="14">
        <v>1</v>
      </c>
      <c r="E59" s="3">
        <v>0</v>
      </c>
      <c r="F59" s="3">
        <v>1</v>
      </c>
      <c r="G59" s="3"/>
      <c r="H59" s="3"/>
      <c r="I59" s="3">
        <v>0</v>
      </c>
    </row>
    <row r="60" spans="2:26" x14ac:dyDescent="0.3">
      <c r="B60" t="s">
        <v>136</v>
      </c>
      <c r="C60" t="s">
        <v>102</v>
      </c>
      <c r="D60" s="14">
        <v>2</v>
      </c>
      <c r="E60" s="3">
        <v>0</v>
      </c>
      <c r="F60" s="3"/>
      <c r="G60" s="3"/>
      <c r="H60" s="3"/>
      <c r="I60" s="3">
        <v>0.5</v>
      </c>
    </row>
    <row r="61" spans="2:26" x14ac:dyDescent="0.3">
      <c r="B61" t="s">
        <v>137</v>
      </c>
      <c r="D61" s="14">
        <v>2</v>
      </c>
      <c r="E61" s="3">
        <v>0</v>
      </c>
      <c r="F61" s="3"/>
      <c r="G61" s="3"/>
      <c r="H61" s="3"/>
      <c r="I61" s="3">
        <v>0.5</v>
      </c>
      <c r="K61" s="4" t="s">
        <v>61</v>
      </c>
      <c r="L61" t="s">
        <v>63</v>
      </c>
      <c r="Q61" s="4" t="s">
        <v>61</v>
      </c>
      <c r="R61" t="s">
        <v>63</v>
      </c>
      <c r="W61" s="4" t="s">
        <v>61</v>
      </c>
      <c r="X61" t="s">
        <v>63</v>
      </c>
    </row>
    <row r="62" spans="2:26" x14ac:dyDescent="0.3">
      <c r="B62" t="s">
        <v>138</v>
      </c>
      <c r="C62" t="s">
        <v>91</v>
      </c>
      <c r="D62" s="14">
        <v>1</v>
      </c>
      <c r="E62" s="3">
        <v>0</v>
      </c>
      <c r="F62" s="3">
        <v>0</v>
      </c>
      <c r="G62" s="3">
        <v>1</v>
      </c>
      <c r="H62" s="3"/>
      <c r="I62" s="3">
        <v>0</v>
      </c>
      <c r="K62" s="4" t="s">
        <v>10</v>
      </c>
      <c r="L62" t="s">
        <v>77</v>
      </c>
      <c r="Q62" s="4" t="s">
        <v>10</v>
      </c>
      <c r="R62" t="s">
        <v>77</v>
      </c>
    </row>
    <row r="63" spans="2:26" x14ac:dyDescent="0.3">
      <c r="B63" t="s">
        <v>139</v>
      </c>
      <c r="D63" s="14">
        <v>1</v>
      </c>
      <c r="E63" s="3">
        <v>0</v>
      </c>
      <c r="F63" s="3">
        <v>0</v>
      </c>
      <c r="G63" s="3">
        <v>1</v>
      </c>
      <c r="H63" s="3"/>
      <c r="I63" s="3">
        <v>0</v>
      </c>
      <c r="X63" s="4" t="s">
        <v>27</v>
      </c>
    </row>
    <row r="64" spans="2:26" ht="28.8" x14ac:dyDescent="0.3">
      <c r="B64" t="s">
        <v>142</v>
      </c>
      <c r="C64" t="s">
        <v>141</v>
      </c>
      <c r="D64" s="14">
        <v>1</v>
      </c>
      <c r="E64" s="3">
        <v>1</v>
      </c>
      <c r="F64" s="3"/>
      <c r="G64" s="3">
        <v>0</v>
      </c>
      <c r="H64" s="3"/>
      <c r="I64" s="3"/>
      <c r="L64" s="4" t="s">
        <v>27</v>
      </c>
      <c r="R64" s="4" t="s">
        <v>27</v>
      </c>
      <c r="W64" s="4" t="s">
        <v>107</v>
      </c>
      <c r="X64" s="8" t="s">
        <v>26</v>
      </c>
      <c r="Y64" t="s">
        <v>70</v>
      </c>
      <c r="Z64" t="s">
        <v>53</v>
      </c>
    </row>
    <row r="65" spans="2:26" ht="43.2" x14ac:dyDescent="0.3">
      <c r="B65" t="s">
        <v>143</v>
      </c>
      <c r="D65" s="14">
        <v>1</v>
      </c>
      <c r="E65" s="3">
        <v>1</v>
      </c>
      <c r="F65" s="3"/>
      <c r="G65" s="3">
        <v>0</v>
      </c>
      <c r="H65" s="3"/>
      <c r="I65" s="3"/>
      <c r="K65" s="4" t="s">
        <v>7</v>
      </c>
      <c r="L65" s="8" t="s">
        <v>26</v>
      </c>
      <c r="M65" s="8" t="s">
        <v>71</v>
      </c>
      <c r="N65" s="8" t="s">
        <v>53</v>
      </c>
      <c r="O65" s="8" t="s">
        <v>144</v>
      </c>
      <c r="Q65" s="4" t="s">
        <v>8</v>
      </c>
      <c r="R65" s="8" t="s">
        <v>26</v>
      </c>
      <c r="S65" s="8" t="s">
        <v>70</v>
      </c>
      <c r="T65" s="8" t="s">
        <v>53</v>
      </c>
      <c r="U65" s="8" t="s">
        <v>144</v>
      </c>
      <c r="W65">
        <v>2</v>
      </c>
      <c r="X65" s="14">
        <v>2</v>
      </c>
      <c r="Y65" s="14">
        <v>0</v>
      </c>
      <c r="Z65" s="7">
        <v>0.25</v>
      </c>
    </row>
    <row r="66" spans="2:26" x14ac:dyDescent="0.3">
      <c r="B66" t="s">
        <v>150</v>
      </c>
      <c r="C66" t="s">
        <v>145</v>
      </c>
      <c r="D66" s="14">
        <v>1</v>
      </c>
      <c r="E66" s="3"/>
      <c r="F66" s="3">
        <v>1</v>
      </c>
      <c r="G66" s="3">
        <v>0</v>
      </c>
      <c r="H66" s="3"/>
      <c r="I66" s="3"/>
      <c r="K66">
        <v>1</v>
      </c>
      <c r="L66">
        <v>20</v>
      </c>
      <c r="M66">
        <v>0</v>
      </c>
      <c r="N66" s="7">
        <v>0.30769230769230771</v>
      </c>
      <c r="O66" s="5">
        <v>3.0514999999999999</v>
      </c>
      <c r="Q66">
        <v>1</v>
      </c>
      <c r="R66">
        <v>20</v>
      </c>
      <c r="S66">
        <v>0</v>
      </c>
      <c r="T66" s="7">
        <v>0.29850746268656714</v>
      </c>
      <c r="U66" s="5">
        <v>3.2155000000000009</v>
      </c>
      <c r="W66">
        <v>3</v>
      </c>
      <c r="X66" s="14">
        <v>4</v>
      </c>
      <c r="Y66" s="14">
        <v>1</v>
      </c>
      <c r="Z66" s="7">
        <v>0.5</v>
      </c>
    </row>
    <row r="67" spans="2:26" x14ac:dyDescent="0.3">
      <c r="B67" t="s">
        <v>151</v>
      </c>
      <c r="D67" s="14">
        <v>1</v>
      </c>
      <c r="E67" s="3"/>
      <c r="F67" s="3">
        <v>1</v>
      </c>
      <c r="G67" s="3">
        <v>0</v>
      </c>
      <c r="H67" s="3"/>
      <c r="I67" s="3"/>
      <c r="K67">
        <v>2</v>
      </c>
      <c r="L67">
        <v>20</v>
      </c>
      <c r="M67">
        <v>2</v>
      </c>
      <c r="N67" s="7">
        <v>0.30769230769230771</v>
      </c>
      <c r="O67" s="5">
        <v>2.8535000000000004</v>
      </c>
      <c r="Q67">
        <v>2</v>
      </c>
      <c r="R67">
        <v>15</v>
      </c>
      <c r="S67">
        <v>3</v>
      </c>
      <c r="T67" s="7">
        <v>0.22388059701492538</v>
      </c>
      <c r="U67" s="5">
        <v>3.2320000000000002</v>
      </c>
      <c r="W67">
        <v>5</v>
      </c>
      <c r="X67" s="14">
        <v>2</v>
      </c>
      <c r="Y67" s="14">
        <v>0</v>
      </c>
      <c r="Z67" s="7">
        <v>0.25</v>
      </c>
    </row>
    <row r="68" spans="2:26" x14ac:dyDescent="0.3">
      <c r="B68" t="s">
        <v>157</v>
      </c>
      <c r="C68" t="s">
        <v>156</v>
      </c>
      <c r="D68" s="14">
        <v>1</v>
      </c>
      <c r="E68" s="3">
        <v>0</v>
      </c>
      <c r="F68" s="3"/>
      <c r="G68" s="3">
        <v>0</v>
      </c>
      <c r="H68" s="3"/>
      <c r="I68" s="3"/>
      <c r="K68">
        <v>3</v>
      </c>
      <c r="L68">
        <v>22</v>
      </c>
      <c r="M68">
        <v>16</v>
      </c>
      <c r="N68" s="7">
        <v>0.33846153846153848</v>
      </c>
      <c r="O68" s="5">
        <v>3.019545454545455</v>
      </c>
      <c r="Q68">
        <v>3</v>
      </c>
      <c r="R68">
        <v>25</v>
      </c>
      <c r="S68">
        <v>22</v>
      </c>
      <c r="T68" s="7">
        <v>0.37313432835820898</v>
      </c>
      <c r="U68" s="5">
        <v>2.9695999999999998</v>
      </c>
      <c r="W68" t="s">
        <v>25</v>
      </c>
      <c r="X68" s="14">
        <v>8</v>
      </c>
      <c r="Y68" s="14">
        <v>1</v>
      </c>
      <c r="Z68" s="7">
        <v>1</v>
      </c>
    </row>
    <row r="69" spans="2:26" x14ac:dyDescent="0.3">
      <c r="B69" t="s">
        <v>158</v>
      </c>
      <c r="D69" s="14">
        <v>1</v>
      </c>
      <c r="E69" s="3">
        <v>0</v>
      </c>
      <c r="F69" s="3"/>
      <c r="G69" s="3">
        <v>0</v>
      </c>
      <c r="H69" s="3"/>
      <c r="I69" s="3"/>
      <c r="K69">
        <v>4</v>
      </c>
      <c r="L69">
        <v>3</v>
      </c>
      <c r="M69">
        <v>2</v>
      </c>
      <c r="N69" s="7">
        <v>4.6153846153846156E-2</v>
      </c>
      <c r="O69" s="5">
        <v>3</v>
      </c>
      <c r="Q69">
        <v>4</v>
      </c>
      <c r="R69">
        <v>5</v>
      </c>
      <c r="S69">
        <v>4</v>
      </c>
      <c r="T69" s="7">
        <v>7.4626865671641784E-2</v>
      </c>
      <c r="U69" s="5">
        <v>2.8860000000000001</v>
      </c>
    </row>
    <row r="70" spans="2:26" x14ac:dyDescent="0.3">
      <c r="B70" t="s">
        <v>160</v>
      </c>
      <c r="C70" t="s">
        <v>164</v>
      </c>
      <c r="D70" s="14">
        <v>6</v>
      </c>
      <c r="E70" s="3">
        <v>0.16666666666666666</v>
      </c>
      <c r="F70" s="3"/>
      <c r="G70" s="3">
        <v>0.83333333333333337</v>
      </c>
      <c r="H70" s="3"/>
      <c r="I70" s="3"/>
      <c r="K70" t="s">
        <v>25</v>
      </c>
      <c r="L70">
        <v>65</v>
      </c>
      <c r="M70">
        <v>20</v>
      </c>
      <c r="N70" s="7">
        <v>1</v>
      </c>
      <c r="O70" s="5">
        <v>2.9773846153846155</v>
      </c>
      <c r="Q70">
        <v>5</v>
      </c>
      <c r="R70">
        <v>2</v>
      </c>
      <c r="S70">
        <v>2</v>
      </c>
      <c r="T70" s="7">
        <v>2.9850746268656716E-2</v>
      </c>
      <c r="U70" s="5">
        <v>2.585</v>
      </c>
    </row>
    <row r="71" spans="2:26" x14ac:dyDescent="0.3">
      <c r="C71" t="s">
        <v>167</v>
      </c>
      <c r="D71" s="14">
        <v>5</v>
      </c>
      <c r="E71" s="3">
        <v>0</v>
      </c>
      <c r="F71" s="3"/>
      <c r="G71" s="3">
        <v>1</v>
      </c>
      <c r="H71" s="3"/>
      <c r="I71" s="3"/>
      <c r="Q71" t="s">
        <v>25</v>
      </c>
      <c r="R71">
        <v>67</v>
      </c>
      <c r="S71">
        <v>31</v>
      </c>
      <c r="T71" s="7">
        <v>1</v>
      </c>
      <c r="U71" s="5">
        <v>3.08402985074627</v>
      </c>
    </row>
    <row r="72" spans="2:26" x14ac:dyDescent="0.3">
      <c r="C72" t="s">
        <v>223</v>
      </c>
      <c r="D72" s="14">
        <v>4</v>
      </c>
      <c r="E72" s="3">
        <v>0</v>
      </c>
      <c r="F72" s="3"/>
      <c r="G72" s="3">
        <v>0.75</v>
      </c>
      <c r="H72" s="3"/>
      <c r="I72" s="3"/>
    </row>
    <row r="73" spans="2:26" x14ac:dyDescent="0.3">
      <c r="C73" t="s">
        <v>159</v>
      </c>
      <c r="D73" s="14">
        <v>4</v>
      </c>
      <c r="E73" s="3">
        <v>0.5</v>
      </c>
      <c r="F73" s="3"/>
      <c r="G73" s="3">
        <v>0.5</v>
      </c>
      <c r="H73" s="3"/>
      <c r="I73" s="3"/>
    </row>
    <row r="74" spans="2:26" x14ac:dyDescent="0.3">
      <c r="C74" t="s">
        <v>168</v>
      </c>
      <c r="D74" s="14">
        <v>3</v>
      </c>
      <c r="E74" s="3">
        <v>0</v>
      </c>
      <c r="F74" s="3"/>
      <c r="G74" s="3">
        <v>1</v>
      </c>
      <c r="H74" s="3"/>
      <c r="I74" s="3"/>
    </row>
    <row r="75" spans="2:26" x14ac:dyDescent="0.3">
      <c r="C75" t="s">
        <v>163</v>
      </c>
      <c r="D75" s="14">
        <v>3</v>
      </c>
      <c r="E75" s="3">
        <v>0</v>
      </c>
      <c r="F75" s="3"/>
      <c r="G75" s="3">
        <v>1</v>
      </c>
      <c r="H75" s="3"/>
      <c r="I75" s="3"/>
    </row>
    <row r="76" spans="2:26" x14ac:dyDescent="0.3">
      <c r="C76" t="s">
        <v>165</v>
      </c>
      <c r="D76" s="14">
        <v>3</v>
      </c>
      <c r="E76" s="3">
        <v>0.66666666666666663</v>
      </c>
      <c r="F76" s="3"/>
      <c r="G76" s="3">
        <v>0.33333333333333331</v>
      </c>
      <c r="H76" s="3"/>
      <c r="I76" s="3"/>
    </row>
    <row r="77" spans="2:26" x14ac:dyDescent="0.3">
      <c r="B77" t="s">
        <v>161</v>
      </c>
      <c r="D77" s="14">
        <v>28</v>
      </c>
      <c r="E77" s="3">
        <v>0.17857142857142858</v>
      </c>
      <c r="F77" s="3"/>
      <c r="G77" s="3">
        <v>0.7857142857142857</v>
      </c>
      <c r="H77" s="3"/>
      <c r="I77" s="3"/>
    </row>
    <row r="78" spans="2:26" x14ac:dyDescent="0.3">
      <c r="B78" t="s">
        <v>227</v>
      </c>
      <c r="C78" t="s">
        <v>231</v>
      </c>
      <c r="D78" s="14">
        <v>3</v>
      </c>
      <c r="E78" s="3">
        <v>0.33333333333333331</v>
      </c>
      <c r="F78" s="3"/>
      <c r="G78" s="3">
        <v>0.66666666666666663</v>
      </c>
      <c r="H78" s="3"/>
      <c r="I78" s="3">
        <v>0</v>
      </c>
    </row>
    <row r="79" spans="2:26" x14ac:dyDescent="0.3">
      <c r="C79" t="s">
        <v>225</v>
      </c>
      <c r="D79" s="14">
        <v>1</v>
      </c>
      <c r="E79" s="3">
        <v>1</v>
      </c>
      <c r="F79" s="3"/>
      <c r="G79" s="3">
        <v>0</v>
      </c>
      <c r="H79" s="3"/>
      <c r="I79" s="3">
        <v>0</v>
      </c>
    </row>
    <row r="80" spans="2:26" x14ac:dyDescent="0.3">
      <c r="B80" t="s">
        <v>228</v>
      </c>
      <c r="D80" s="14">
        <v>4</v>
      </c>
      <c r="E80" s="3">
        <v>0.5</v>
      </c>
      <c r="F80" s="3"/>
      <c r="G80" s="3">
        <v>0.5</v>
      </c>
      <c r="H80" s="3"/>
      <c r="I80" s="3">
        <v>0</v>
      </c>
    </row>
    <row r="81" spans="1:11" x14ac:dyDescent="0.3">
      <c r="B81" t="s">
        <v>229</v>
      </c>
      <c r="C81" t="s">
        <v>164</v>
      </c>
      <c r="D81" s="14">
        <v>3</v>
      </c>
      <c r="E81" s="3">
        <v>0.66666666666666663</v>
      </c>
      <c r="F81" s="3">
        <v>0</v>
      </c>
      <c r="G81" s="3"/>
      <c r="H81" s="3"/>
      <c r="I81" s="3">
        <v>0.33333333333333331</v>
      </c>
    </row>
    <row r="82" spans="1:11" x14ac:dyDescent="0.3">
      <c r="B82" t="s">
        <v>230</v>
      </c>
      <c r="D82" s="14">
        <v>3</v>
      </c>
      <c r="E82" s="3">
        <v>0.66666666666666663</v>
      </c>
      <c r="F82" s="3">
        <v>0</v>
      </c>
      <c r="G82" s="3"/>
      <c r="H82" s="3"/>
      <c r="I82" s="3">
        <v>0.33333333333333331</v>
      </c>
    </row>
    <row r="83" spans="1:11" x14ac:dyDescent="0.3">
      <c r="B83" t="s">
        <v>233</v>
      </c>
      <c r="C83" t="s">
        <v>225</v>
      </c>
      <c r="D83" s="14">
        <v>1</v>
      </c>
      <c r="E83" s="3">
        <v>0</v>
      </c>
      <c r="F83" s="3">
        <v>0</v>
      </c>
      <c r="G83" s="3">
        <v>0</v>
      </c>
      <c r="H83" s="3"/>
      <c r="I83" s="3">
        <v>1</v>
      </c>
    </row>
    <row r="84" spans="1:11" x14ac:dyDescent="0.3">
      <c r="B84" t="s">
        <v>234</v>
      </c>
      <c r="D84" s="14">
        <v>1</v>
      </c>
      <c r="E84" s="3">
        <v>0</v>
      </c>
      <c r="F84" s="3">
        <v>0</v>
      </c>
      <c r="G84" s="3">
        <v>0</v>
      </c>
      <c r="H84" s="3"/>
      <c r="I84" s="3">
        <v>1</v>
      </c>
    </row>
    <row r="85" spans="1:11" x14ac:dyDescent="0.3">
      <c r="B85" t="s">
        <v>237</v>
      </c>
      <c r="C85" t="s">
        <v>235</v>
      </c>
      <c r="D85" s="14">
        <v>3</v>
      </c>
      <c r="E85" s="3">
        <v>0.33333333333333331</v>
      </c>
      <c r="F85" s="3"/>
      <c r="G85" s="3">
        <v>0</v>
      </c>
      <c r="H85" s="3"/>
      <c r="I85" s="3">
        <v>0.33333333333333331</v>
      </c>
    </row>
    <row r="86" spans="1:11" x14ac:dyDescent="0.3">
      <c r="B86" t="s">
        <v>238</v>
      </c>
      <c r="D86" s="14">
        <v>3</v>
      </c>
      <c r="E86" s="3">
        <v>0.33333333333333331</v>
      </c>
      <c r="F86" s="3"/>
      <c r="G86" s="3">
        <v>0</v>
      </c>
      <c r="H86" s="3"/>
      <c r="I86" s="3">
        <v>0.33333333333333331</v>
      </c>
    </row>
    <row r="87" spans="1:11" x14ac:dyDescent="0.3">
      <c r="A87" t="s">
        <v>64</v>
      </c>
      <c r="D87" s="14">
        <v>126</v>
      </c>
      <c r="E87" s="3">
        <v>0.27200000000000002</v>
      </c>
      <c r="F87" s="3">
        <v>0.28205128205128205</v>
      </c>
      <c r="G87" s="3">
        <v>0.43518518518518517</v>
      </c>
      <c r="H87" s="3">
        <v>0.39473684210526316</v>
      </c>
      <c r="I87" s="3">
        <v>0.2857142857142857</v>
      </c>
    </row>
    <row r="88" spans="1:11" x14ac:dyDescent="0.3">
      <c r="A88" t="s">
        <v>25</v>
      </c>
      <c r="D88" s="14">
        <v>126</v>
      </c>
      <c r="E88" s="3">
        <v>0.27200000000000002</v>
      </c>
      <c r="F88" s="3">
        <v>0.28205128205128205</v>
      </c>
      <c r="G88" s="3">
        <v>0.43518518518518517</v>
      </c>
      <c r="H88" s="3">
        <v>0.39473684210526316</v>
      </c>
      <c r="I88" s="3">
        <v>0.2857142857142857</v>
      </c>
    </row>
    <row r="89" spans="1:11" x14ac:dyDescent="0.3">
      <c r="D89" s="14"/>
      <c r="E89" s="3"/>
      <c r="F89" s="3"/>
      <c r="G89" s="3"/>
      <c r="H89" s="3"/>
      <c r="I89" s="3"/>
    </row>
    <row r="90" spans="1:11" x14ac:dyDescent="0.3">
      <c r="D90" s="14"/>
      <c r="E90" s="3"/>
      <c r="F90" s="3"/>
      <c r="G90" s="3"/>
      <c r="H90" s="3"/>
      <c r="I90" s="3"/>
    </row>
    <row r="91" spans="1:11" x14ac:dyDescent="0.3">
      <c r="E91" s="3"/>
      <c r="F91" s="3"/>
      <c r="G91" s="3"/>
      <c r="H91" s="3"/>
      <c r="I91" s="3"/>
    </row>
    <row r="92" spans="1:11" x14ac:dyDescent="0.3">
      <c r="E92" s="4" t="s">
        <v>27</v>
      </c>
    </row>
    <row r="93" spans="1:11" ht="28.8" x14ac:dyDescent="0.3">
      <c r="A93" s="4" t="s">
        <v>61</v>
      </c>
      <c r="B93" s="4" t="s">
        <v>10</v>
      </c>
      <c r="C93" s="4" t="s">
        <v>1</v>
      </c>
      <c r="D93" s="4" t="s">
        <v>140</v>
      </c>
      <c r="E93" s="8" t="s">
        <v>26</v>
      </c>
      <c r="F93" s="8" t="s">
        <v>90</v>
      </c>
      <c r="G93" s="8" t="s">
        <v>89</v>
      </c>
      <c r="H93" s="8" t="s">
        <v>88</v>
      </c>
      <c r="I93" s="8" t="s">
        <v>85</v>
      </c>
      <c r="J93" s="8" t="s">
        <v>86</v>
      </c>
      <c r="K93" s="8" t="s">
        <v>87</v>
      </c>
    </row>
    <row r="94" spans="1:11" x14ac:dyDescent="0.3">
      <c r="A94" t="s">
        <v>63</v>
      </c>
      <c r="B94" t="s">
        <v>23</v>
      </c>
      <c r="C94" t="s">
        <v>222</v>
      </c>
      <c r="D94">
        <v>3.92</v>
      </c>
      <c r="E94" s="14">
        <v>8</v>
      </c>
      <c r="F94" s="3">
        <v>0.125</v>
      </c>
      <c r="G94" s="3">
        <v>0.375</v>
      </c>
      <c r="H94" s="3">
        <v>0.5</v>
      </c>
      <c r="I94" s="10">
        <v>1</v>
      </c>
      <c r="J94" s="10">
        <v>3</v>
      </c>
      <c r="K94" s="10">
        <v>4</v>
      </c>
    </row>
    <row r="95" spans="1:11" x14ac:dyDescent="0.3">
      <c r="C95" t="s">
        <v>2</v>
      </c>
      <c r="D95">
        <v>3.24</v>
      </c>
      <c r="E95" s="14">
        <v>7</v>
      </c>
      <c r="F95" s="3">
        <v>0.14285714285714285</v>
      </c>
      <c r="G95" s="3">
        <v>0.5714285714285714</v>
      </c>
      <c r="H95" s="3">
        <v>0.2857142857142857</v>
      </c>
      <c r="I95" s="10">
        <v>1</v>
      </c>
      <c r="J95" s="10">
        <v>4</v>
      </c>
      <c r="K95" s="10">
        <v>2</v>
      </c>
    </row>
    <row r="96" spans="1:11" x14ac:dyDescent="0.3">
      <c r="C96" t="s">
        <v>104</v>
      </c>
      <c r="D96">
        <v>1.27</v>
      </c>
      <c r="E96" s="14">
        <v>3</v>
      </c>
      <c r="F96" s="3">
        <v>1</v>
      </c>
      <c r="G96" s="3">
        <v>0.33333333333333331</v>
      </c>
      <c r="H96" s="3">
        <v>0</v>
      </c>
      <c r="I96" s="10">
        <v>3</v>
      </c>
      <c r="J96" s="10">
        <v>1</v>
      </c>
      <c r="K96" s="10">
        <v>0</v>
      </c>
    </row>
    <row r="97" spans="1:11" x14ac:dyDescent="0.3">
      <c r="C97" t="s">
        <v>68</v>
      </c>
      <c r="D97">
        <v>3.79</v>
      </c>
      <c r="E97" s="14">
        <v>3</v>
      </c>
      <c r="F97" s="3">
        <v>0.66666666666666663</v>
      </c>
      <c r="G97" s="3">
        <v>0</v>
      </c>
      <c r="H97" s="3">
        <v>0.33333333333333331</v>
      </c>
      <c r="I97" s="10">
        <v>2</v>
      </c>
      <c r="J97" s="10">
        <v>0</v>
      </c>
      <c r="K97" s="10">
        <v>1</v>
      </c>
    </row>
    <row r="98" spans="1:11" x14ac:dyDescent="0.3">
      <c r="C98" t="s">
        <v>69</v>
      </c>
      <c r="D98">
        <v>2.39</v>
      </c>
      <c r="E98" s="14">
        <v>2</v>
      </c>
      <c r="F98" s="3">
        <v>0.5</v>
      </c>
      <c r="G98" s="3">
        <v>0</v>
      </c>
      <c r="H98" s="3">
        <v>0.5</v>
      </c>
      <c r="I98" s="10">
        <v>1</v>
      </c>
      <c r="J98" s="10">
        <v>0</v>
      </c>
      <c r="K98" s="10">
        <v>1</v>
      </c>
    </row>
    <row r="99" spans="1:11" x14ac:dyDescent="0.3">
      <c r="C99" t="s">
        <v>84</v>
      </c>
      <c r="D99">
        <v>3.66</v>
      </c>
      <c r="E99" s="14">
        <v>2</v>
      </c>
      <c r="F99" s="3">
        <v>0</v>
      </c>
      <c r="G99" s="3">
        <v>1</v>
      </c>
      <c r="H99" s="3">
        <v>0</v>
      </c>
      <c r="I99" s="10">
        <v>0</v>
      </c>
      <c r="J99" s="10">
        <v>2</v>
      </c>
      <c r="K99" s="10">
        <v>0</v>
      </c>
    </row>
    <row r="100" spans="1:11" x14ac:dyDescent="0.3">
      <c r="C100" t="s">
        <v>3</v>
      </c>
      <c r="D100">
        <v>2.4700000000000002</v>
      </c>
      <c r="E100" s="14">
        <v>2</v>
      </c>
      <c r="F100" s="3">
        <v>1</v>
      </c>
      <c r="G100" s="3">
        <v>0</v>
      </c>
      <c r="H100" s="3">
        <v>0</v>
      </c>
      <c r="I100" s="10">
        <v>2</v>
      </c>
      <c r="J100" s="10">
        <v>0</v>
      </c>
      <c r="K100" s="10">
        <v>0</v>
      </c>
    </row>
    <row r="101" spans="1:11" x14ac:dyDescent="0.3">
      <c r="C101" t="s">
        <v>182</v>
      </c>
      <c r="D101">
        <v>1.94</v>
      </c>
      <c r="E101" s="14">
        <v>1</v>
      </c>
      <c r="F101" s="3">
        <v>0</v>
      </c>
      <c r="G101" s="3">
        <v>0</v>
      </c>
      <c r="H101" s="3">
        <v>1</v>
      </c>
      <c r="I101" s="10">
        <v>0</v>
      </c>
      <c r="J101" s="10">
        <v>0</v>
      </c>
      <c r="K101" s="10">
        <v>1</v>
      </c>
    </row>
    <row r="102" spans="1:11" x14ac:dyDescent="0.3">
      <c r="C102" t="s">
        <v>220</v>
      </c>
      <c r="D102">
        <v>1.94</v>
      </c>
      <c r="E102" s="14">
        <v>1</v>
      </c>
      <c r="F102" s="3">
        <v>0</v>
      </c>
      <c r="G102" s="3">
        <v>1</v>
      </c>
      <c r="H102" s="3">
        <v>0</v>
      </c>
      <c r="I102" s="10">
        <v>0</v>
      </c>
      <c r="J102" s="10">
        <v>1</v>
      </c>
      <c r="K102" s="10">
        <v>0</v>
      </c>
    </row>
    <row r="103" spans="1:11" x14ac:dyDescent="0.3">
      <c r="C103" t="s">
        <v>155</v>
      </c>
      <c r="D103">
        <v>2.08</v>
      </c>
      <c r="E103" s="14">
        <v>1</v>
      </c>
      <c r="F103" s="3">
        <v>1</v>
      </c>
      <c r="G103" s="3">
        <v>0</v>
      </c>
      <c r="H103" s="3">
        <v>0</v>
      </c>
      <c r="I103" s="10">
        <v>1</v>
      </c>
      <c r="J103" s="10">
        <v>0</v>
      </c>
      <c r="K103" s="10">
        <v>0</v>
      </c>
    </row>
    <row r="104" spans="1:11" x14ac:dyDescent="0.3">
      <c r="C104" t="s">
        <v>103</v>
      </c>
      <c r="D104">
        <v>2.81</v>
      </c>
      <c r="E104" s="14">
        <v>1</v>
      </c>
      <c r="F104" s="3">
        <v>0</v>
      </c>
      <c r="G104" s="3">
        <v>0</v>
      </c>
      <c r="H104" s="3">
        <v>1</v>
      </c>
      <c r="I104" s="10">
        <v>0</v>
      </c>
      <c r="J104" s="10">
        <v>0</v>
      </c>
      <c r="K104" s="10">
        <v>1</v>
      </c>
    </row>
    <row r="105" spans="1:11" x14ac:dyDescent="0.3">
      <c r="C105" t="s">
        <v>221</v>
      </c>
      <c r="D105">
        <v>3.25</v>
      </c>
      <c r="E105" s="14">
        <v>1</v>
      </c>
      <c r="F105" s="3">
        <v>1</v>
      </c>
      <c r="G105" s="3">
        <v>0</v>
      </c>
      <c r="H105" s="3">
        <v>0</v>
      </c>
      <c r="I105" s="10">
        <v>1</v>
      </c>
      <c r="J105" s="10">
        <v>0</v>
      </c>
      <c r="K105" s="10">
        <v>0</v>
      </c>
    </row>
    <row r="106" spans="1:11" x14ac:dyDescent="0.3">
      <c r="C106" t="s">
        <v>39</v>
      </c>
      <c r="D106">
        <v>2.77</v>
      </c>
      <c r="E106" s="14">
        <v>1</v>
      </c>
      <c r="F106" s="3">
        <v>0</v>
      </c>
      <c r="G106" s="3">
        <v>0</v>
      </c>
      <c r="H106" s="3">
        <v>1</v>
      </c>
      <c r="I106" s="10">
        <v>0</v>
      </c>
      <c r="J106" s="10">
        <v>0</v>
      </c>
      <c r="K106" s="10">
        <v>1</v>
      </c>
    </row>
    <row r="107" spans="1:11" x14ac:dyDescent="0.3">
      <c r="C107" t="s">
        <v>46</v>
      </c>
      <c r="D107">
        <v>4.4000000000000004</v>
      </c>
      <c r="E107" s="14">
        <v>1</v>
      </c>
      <c r="F107" s="3">
        <v>0</v>
      </c>
      <c r="G107" s="3">
        <v>0</v>
      </c>
      <c r="H107" s="3">
        <v>1</v>
      </c>
      <c r="I107" s="10">
        <v>0</v>
      </c>
      <c r="J107" s="10">
        <v>0</v>
      </c>
      <c r="K107" s="10">
        <v>1</v>
      </c>
    </row>
    <row r="108" spans="1:11" x14ac:dyDescent="0.3">
      <c r="C108" t="s">
        <v>154</v>
      </c>
      <c r="D108">
        <v>4.37</v>
      </c>
      <c r="E108" s="14">
        <v>1</v>
      </c>
      <c r="F108" s="3">
        <v>0</v>
      </c>
      <c r="G108" s="3">
        <v>1</v>
      </c>
      <c r="H108" s="3">
        <v>0</v>
      </c>
      <c r="I108" s="10">
        <v>0</v>
      </c>
      <c r="J108" s="10">
        <v>1</v>
      </c>
      <c r="K108" s="10">
        <v>0</v>
      </c>
    </row>
    <row r="109" spans="1:11" x14ac:dyDescent="0.3">
      <c r="C109" t="s">
        <v>95</v>
      </c>
      <c r="D109">
        <v>2.2400000000000002</v>
      </c>
      <c r="E109" s="14">
        <v>1</v>
      </c>
      <c r="F109" s="3">
        <v>0</v>
      </c>
      <c r="G109" s="3">
        <v>0</v>
      </c>
      <c r="H109" s="3">
        <v>1</v>
      </c>
      <c r="I109" s="10">
        <v>0</v>
      </c>
      <c r="J109" s="10">
        <v>0</v>
      </c>
      <c r="K109" s="10">
        <v>1</v>
      </c>
    </row>
    <row r="110" spans="1:11" x14ac:dyDescent="0.3">
      <c r="B110" t="s">
        <v>28</v>
      </c>
      <c r="E110" s="14">
        <v>36</v>
      </c>
      <c r="F110" s="3">
        <v>0.33333333333333331</v>
      </c>
      <c r="G110" s="3">
        <v>0.33333333333333331</v>
      </c>
      <c r="H110" s="3">
        <v>0.3611111111111111</v>
      </c>
      <c r="I110" s="10">
        <v>12</v>
      </c>
      <c r="J110" s="10">
        <v>12</v>
      </c>
      <c r="K110" s="10">
        <v>13</v>
      </c>
    </row>
    <row r="111" spans="1:11" x14ac:dyDescent="0.3">
      <c r="A111" t="s">
        <v>64</v>
      </c>
      <c r="E111" s="14">
        <v>36</v>
      </c>
      <c r="F111" s="3">
        <v>0.33333333333333331</v>
      </c>
      <c r="G111" s="3">
        <v>0.33333333333333331</v>
      </c>
      <c r="H111" s="3">
        <v>0.3611111111111111</v>
      </c>
      <c r="I111" s="10">
        <v>12</v>
      </c>
      <c r="J111" s="10">
        <v>12</v>
      </c>
      <c r="K111" s="10">
        <v>13</v>
      </c>
    </row>
    <row r="112" spans="1:11" x14ac:dyDescent="0.3">
      <c r="A112" t="s">
        <v>25</v>
      </c>
      <c r="E112" s="14">
        <v>36</v>
      </c>
      <c r="F112" s="3">
        <v>0.33333333333333331</v>
      </c>
      <c r="G112" s="3">
        <v>0.33333333333333331</v>
      </c>
      <c r="H112" s="3">
        <v>0.3611111111111111</v>
      </c>
      <c r="I112" s="10">
        <v>12</v>
      </c>
      <c r="J112" s="10">
        <v>12</v>
      </c>
      <c r="K112" s="10">
        <v>13</v>
      </c>
    </row>
    <row r="119" spans="1:11" x14ac:dyDescent="0.3">
      <c r="E119" s="4" t="s">
        <v>27</v>
      </c>
    </row>
    <row r="120" spans="1:11" ht="43.2" x14ac:dyDescent="0.3">
      <c r="A120" s="4" t="s">
        <v>61</v>
      </c>
      <c r="B120" s="4" t="s">
        <v>10</v>
      </c>
      <c r="C120" s="4" t="s">
        <v>1</v>
      </c>
      <c r="D120" s="4" t="s">
        <v>140</v>
      </c>
      <c r="E120" s="8" t="s">
        <v>26</v>
      </c>
      <c r="F120" s="8" t="s">
        <v>96</v>
      </c>
      <c r="G120" s="8" t="s">
        <v>97</v>
      </c>
      <c r="H120" s="8" t="s">
        <v>98</v>
      </c>
      <c r="I120" s="8" t="s">
        <v>99</v>
      </c>
      <c r="J120" s="8" t="s">
        <v>100</v>
      </c>
      <c r="K120" s="8" t="s">
        <v>101</v>
      </c>
    </row>
    <row r="121" spans="1:11" x14ac:dyDescent="0.3">
      <c r="A121" t="s">
        <v>63</v>
      </c>
      <c r="B121" t="s">
        <v>23</v>
      </c>
      <c r="C121" t="s">
        <v>222</v>
      </c>
      <c r="D121">
        <v>3.92</v>
      </c>
      <c r="E121" s="14">
        <v>8</v>
      </c>
      <c r="F121" s="3">
        <v>0.25</v>
      </c>
      <c r="G121" s="3">
        <v>0.375</v>
      </c>
      <c r="H121" s="3">
        <v>0.375</v>
      </c>
      <c r="I121" s="14">
        <v>2</v>
      </c>
      <c r="J121" s="10">
        <v>3</v>
      </c>
      <c r="K121" s="14">
        <v>3</v>
      </c>
    </row>
    <row r="122" spans="1:11" x14ac:dyDescent="0.3">
      <c r="C122" t="s">
        <v>2</v>
      </c>
      <c r="D122">
        <v>3.24</v>
      </c>
      <c r="E122" s="14">
        <v>7</v>
      </c>
      <c r="F122" s="3">
        <v>0.2857142857142857</v>
      </c>
      <c r="G122" s="3">
        <v>0.42857142857142855</v>
      </c>
      <c r="H122" s="3">
        <v>0.2857142857142857</v>
      </c>
      <c r="I122" s="14">
        <v>2</v>
      </c>
      <c r="J122" s="10">
        <v>3</v>
      </c>
      <c r="K122" s="14">
        <v>2</v>
      </c>
    </row>
    <row r="123" spans="1:11" x14ac:dyDescent="0.3">
      <c r="C123" t="s">
        <v>104</v>
      </c>
      <c r="D123">
        <v>1.27</v>
      </c>
      <c r="E123" s="14">
        <v>3</v>
      </c>
      <c r="F123" s="3">
        <v>0</v>
      </c>
      <c r="G123" s="3">
        <v>0.33333333333333331</v>
      </c>
      <c r="H123" s="3">
        <v>0.66666666666666663</v>
      </c>
      <c r="I123" s="14">
        <v>0</v>
      </c>
      <c r="J123" s="10">
        <v>1</v>
      </c>
      <c r="K123" s="14">
        <v>2</v>
      </c>
    </row>
    <row r="124" spans="1:11" x14ac:dyDescent="0.3">
      <c r="C124" t="s">
        <v>68</v>
      </c>
      <c r="D124">
        <v>3.79</v>
      </c>
      <c r="E124" s="14">
        <v>3</v>
      </c>
      <c r="F124" s="3">
        <v>0.33333333333333331</v>
      </c>
      <c r="G124" s="3">
        <v>0.66666666666666663</v>
      </c>
      <c r="H124" s="3">
        <v>0.33333333333333331</v>
      </c>
      <c r="I124" s="14">
        <v>1</v>
      </c>
      <c r="J124" s="10">
        <v>2</v>
      </c>
      <c r="K124" s="14">
        <v>1</v>
      </c>
    </row>
    <row r="125" spans="1:11" x14ac:dyDescent="0.3">
      <c r="C125" t="s">
        <v>69</v>
      </c>
      <c r="D125">
        <v>2.39</v>
      </c>
      <c r="E125" s="14">
        <v>2</v>
      </c>
      <c r="F125" s="3">
        <v>0</v>
      </c>
      <c r="G125" s="3">
        <v>1</v>
      </c>
      <c r="H125" s="3">
        <v>0</v>
      </c>
      <c r="I125" s="14">
        <v>0</v>
      </c>
      <c r="J125" s="10">
        <v>2</v>
      </c>
      <c r="K125" s="14">
        <v>0</v>
      </c>
    </row>
    <row r="126" spans="1:11" x14ac:dyDescent="0.3">
      <c r="C126" t="s">
        <v>84</v>
      </c>
      <c r="D126">
        <v>3.66</v>
      </c>
      <c r="E126" s="14">
        <v>2</v>
      </c>
      <c r="F126" s="3">
        <v>0</v>
      </c>
      <c r="G126" s="3">
        <v>0</v>
      </c>
      <c r="H126" s="3">
        <v>1</v>
      </c>
      <c r="I126" s="14">
        <v>0</v>
      </c>
      <c r="J126" s="10">
        <v>0</v>
      </c>
      <c r="K126" s="14">
        <v>2</v>
      </c>
    </row>
    <row r="127" spans="1:11" x14ac:dyDescent="0.3">
      <c r="C127" t="s">
        <v>3</v>
      </c>
      <c r="D127">
        <v>2.4700000000000002</v>
      </c>
      <c r="E127" s="14">
        <v>2</v>
      </c>
      <c r="F127" s="3">
        <v>0</v>
      </c>
      <c r="G127" s="3">
        <v>1</v>
      </c>
      <c r="H127" s="3">
        <v>0</v>
      </c>
      <c r="I127" s="14">
        <v>0</v>
      </c>
      <c r="J127" s="10">
        <v>2</v>
      </c>
      <c r="K127" s="14">
        <v>0</v>
      </c>
    </row>
    <row r="128" spans="1:11" x14ac:dyDescent="0.3">
      <c r="C128" t="s">
        <v>182</v>
      </c>
      <c r="D128">
        <v>1.94</v>
      </c>
      <c r="E128" s="14">
        <v>1</v>
      </c>
      <c r="F128" s="3">
        <v>0</v>
      </c>
      <c r="G128" s="3">
        <v>1</v>
      </c>
      <c r="H128" s="3">
        <v>0</v>
      </c>
      <c r="I128" s="14">
        <v>0</v>
      </c>
      <c r="J128" s="10">
        <v>1</v>
      </c>
      <c r="K128" s="14">
        <v>0</v>
      </c>
    </row>
    <row r="129" spans="1:11" x14ac:dyDescent="0.3">
      <c r="C129" t="s">
        <v>220</v>
      </c>
      <c r="D129">
        <v>1.94</v>
      </c>
      <c r="E129" s="14">
        <v>1</v>
      </c>
      <c r="F129" s="3">
        <v>0</v>
      </c>
      <c r="G129" s="3">
        <v>0</v>
      </c>
      <c r="H129" s="3">
        <v>1</v>
      </c>
      <c r="I129" s="14">
        <v>0</v>
      </c>
      <c r="J129" s="10">
        <v>0</v>
      </c>
      <c r="K129" s="14">
        <v>1</v>
      </c>
    </row>
    <row r="130" spans="1:11" x14ac:dyDescent="0.3">
      <c r="C130" t="s">
        <v>155</v>
      </c>
      <c r="D130">
        <v>2.08</v>
      </c>
      <c r="E130" s="14">
        <v>1</v>
      </c>
      <c r="F130" s="3">
        <v>0</v>
      </c>
      <c r="G130" s="3">
        <v>0</v>
      </c>
      <c r="H130" s="3">
        <v>1</v>
      </c>
      <c r="I130" s="14">
        <v>0</v>
      </c>
      <c r="J130" s="10">
        <v>0</v>
      </c>
      <c r="K130" s="14">
        <v>1</v>
      </c>
    </row>
    <row r="131" spans="1:11" x14ac:dyDescent="0.3">
      <c r="C131" t="s">
        <v>103</v>
      </c>
      <c r="D131">
        <v>2.81</v>
      </c>
      <c r="E131" s="14">
        <v>1</v>
      </c>
      <c r="F131" s="3">
        <v>1</v>
      </c>
      <c r="G131" s="3">
        <v>0</v>
      </c>
      <c r="H131" s="3">
        <v>0</v>
      </c>
      <c r="I131" s="14">
        <v>1</v>
      </c>
      <c r="J131" s="10">
        <v>0</v>
      </c>
      <c r="K131" s="14">
        <v>0</v>
      </c>
    </row>
    <row r="132" spans="1:11" x14ac:dyDescent="0.3">
      <c r="C132" t="s">
        <v>221</v>
      </c>
      <c r="D132">
        <v>3.25</v>
      </c>
      <c r="E132" s="14">
        <v>1</v>
      </c>
      <c r="F132" s="3">
        <v>0</v>
      </c>
      <c r="G132" s="3">
        <v>0</v>
      </c>
      <c r="H132" s="3">
        <v>1</v>
      </c>
      <c r="I132" s="14">
        <v>0</v>
      </c>
      <c r="J132" s="10">
        <v>0</v>
      </c>
      <c r="K132" s="14">
        <v>1</v>
      </c>
    </row>
    <row r="133" spans="1:11" x14ac:dyDescent="0.3">
      <c r="C133" t="s">
        <v>39</v>
      </c>
      <c r="D133">
        <v>2.77</v>
      </c>
      <c r="E133" s="14">
        <v>1</v>
      </c>
      <c r="F133" s="3">
        <v>0</v>
      </c>
      <c r="G133" s="3">
        <v>1</v>
      </c>
      <c r="H133" s="3">
        <v>0</v>
      </c>
      <c r="I133" s="14">
        <v>0</v>
      </c>
      <c r="J133" s="10">
        <v>1</v>
      </c>
      <c r="K133" s="14">
        <v>0</v>
      </c>
    </row>
    <row r="134" spans="1:11" x14ac:dyDescent="0.3">
      <c r="C134" t="s">
        <v>46</v>
      </c>
      <c r="D134">
        <v>4.4000000000000004</v>
      </c>
      <c r="E134" s="14">
        <v>1</v>
      </c>
      <c r="F134" s="3">
        <v>0</v>
      </c>
      <c r="G134" s="3">
        <v>1</v>
      </c>
      <c r="H134" s="3">
        <v>0</v>
      </c>
      <c r="I134" s="14">
        <v>0</v>
      </c>
      <c r="J134" s="10">
        <v>1</v>
      </c>
      <c r="K134" s="14">
        <v>0</v>
      </c>
    </row>
    <row r="135" spans="1:11" x14ac:dyDescent="0.3">
      <c r="C135" t="s">
        <v>154</v>
      </c>
      <c r="D135">
        <v>4.37</v>
      </c>
      <c r="E135" s="14">
        <v>1</v>
      </c>
      <c r="F135" s="3">
        <v>1</v>
      </c>
      <c r="G135" s="3">
        <v>0</v>
      </c>
      <c r="H135" s="3">
        <v>0</v>
      </c>
      <c r="I135" s="14">
        <v>1</v>
      </c>
      <c r="J135" s="10">
        <v>0</v>
      </c>
      <c r="K135" s="14">
        <v>0</v>
      </c>
    </row>
    <row r="136" spans="1:11" x14ac:dyDescent="0.3">
      <c r="C136" t="s">
        <v>95</v>
      </c>
      <c r="D136">
        <v>2.2400000000000002</v>
      </c>
      <c r="E136" s="14">
        <v>1</v>
      </c>
      <c r="F136" s="3">
        <v>0</v>
      </c>
      <c r="G136" s="3">
        <v>1</v>
      </c>
      <c r="H136" s="3">
        <v>0</v>
      </c>
      <c r="I136" s="14">
        <v>0</v>
      </c>
      <c r="J136" s="10">
        <v>1</v>
      </c>
      <c r="K136" s="14">
        <v>0</v>
      </c>
    </row>
    <row r="137" spans="1:11" x14ac:dyDescent="0.3">
      <c r="B137" t="s">
        <v>28</v>
      </c>
      <c r="E137" s="14">
        <v>36</v>
      </c>
      <c r="F137" s="3">
        <v>0.19444444444444445</v>
      </c>
      <c r="G137" s="3">
        <v>0.47222222222222221</v>
      </c>
      <c r="H137" s="3">
        <v>0.3611111111111111</v>
      </c>
      <c r="I137" s="14">
        <v>7</v>
      </c>
      <c r="J137" s="11">
        <v>17</v>
      </c>
      <c r="K137" s="14">
        <v>13</v>
      </c>
    </row>
    <row r="138" spans="1:11" x14ac:dyDescent="0.3">
      <c r="A138" t="s">
        <v>64</v>
      </c>
      <c r="E138" s="14">
        <v>36</v>
      </c>
      <c r="F138" s="3">
        <v>0.19444444444444445</v>
      </c>
      <c r="G138" s="3">
        <v>0.47222222222222221</v>
      </c>
      <c r="H138" s="3">
        <v>0.3611111111111111</v>
      </c>
      <c r="I138" s="14">
        <v>7</v>
      </c>
      <c r="J138" s="10">
        <v>17</v>
      </c>
      <c r="K138" s="14">
        <v>13</v>
      </c>
    </row>
    <row r="139" spans="1:11" x14ac:dyDescent="0.3">
      <c r="A139" t="s">
        <v>25</v>
      </c>
      <c r="E139" s="14">
        <v>36</v>
      </c>
      <c r="F139" s="3">
        <v>0.19444444444444445</v>
      </c>
      <c r="G139" s="3">
        <v>0.47222222222222221</v>
      </c>
      <c r="H139" s="3">
        <v>0.3611111111111111</v>
      </c>
      <c r="I139" s="14">
        <v>7</v>
      </c>
      <c r="J139" s="10">
        <v>17</v>
      </c>
      <c r="K139" s="14">
        <v>13</v>
      </c>
    </row>
  </sheetData>
  <sortState xmlns:xlrd2="http://schemas.microsoft.com/office/spreadsheetml/2017/richdata2" ref="J3:P10">
    <sortCondition ref="L10"/>
  </sortState>
  <conditionalFormatting sqref="D94:D10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1"/>
  <customProperties>
    <customPr name="_pios_id" r:id="rId12"/>
    <customPr name="EpmWorksheetKeyString_GUID" r:id="rId1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34"/>
  <sheetViews>
    <sheetView workbookViewId="0">
      <pane xSplit="2" ySplit="1" topLeftCell="AH125" activePane="bottomRight" state="frozen"/>
      <selection pane="topRight" activeCell="C1" sqref="C1"/>
      <selection pane="bottomLeft" activeCell="A2" sqref="A2"/>
      <selection pane="bottomRight" activeCell="A135" sqref="A135"/>
    </sheetView>
  </sheetViews>
  <sheetFormatPr defaultRowHeight="14.4" x14ac:dyDescent="0.3"/>
  <cols>
    <col min="1" max="1" width="10.6640625" bestFit="1" customWidth="1"/>
    <col min="2" max="2" width="30.5546875" bestFit="1" customWidth="1"/>
    <col min="3" max="3" width="8.5546875" bestFit="1" customWidth="1"/>
    <col min="4" max="4" width="6" bestFit="1" customWidth="1"/>
    <col min="5" max="5" width="7.5546875" bestFit="1" customWidth="1"/>
    <col min="6" max="6" width="6.6640625" bestFit="1" customWidth="1"/>
    <col min="7" max="7" width="5.6640625" bestFit="1" customWidth="1"/>
    <col min="8" max="8" width="7.33203125" bestFit="1" customWidth="1"/>
    <col min="9" max="10" width="7.33203125" customWidth="1"/>
    <col min="11" max="11" width="6.44140625" bestFit="1" customWidth="1"/>
    <col min="12" max="12" width="10.5546875" bestFit="1" customWidth="1"/>
    <col min="13" max="13" width="12.109375" bestFit="1" customWidth="1"/>
    <col min="14" max="14" width="11.33203125" bestFit="1" customWidth="1"/>
    <col min="15" max="15" width="10.33203125" bestFit="1" customWidth="1"/>
    <col min="16" max="16" width="11.88671875" bestFit="1" customWidth="1"/>
    <col min="17" max="18" width="11.88671875" customWidth="1"/>
    <col min="19" max="19" width="10.109375" bestFit="1" customWidth="1"/>
    <col min="20" max="20" width="11.6640625" bestFit="1" customWidth="1"/>
    <col min="21" max="21" width="10.88671875" bestFit="1" customWidth="1"/>
    <col min="22" max="22" width="9.88671875" bestFit="1" customWidth="1"/>
    <col min="23" max="23" width="11.44140625" bestFit="1" customWidth="1"/>
    <col min="24" max="25" width="11.44140625" customWidth="1"/>
  </cols>
  <sheetData>
    <row r="1" spans="1:49" x14ac:dyDescent="0.3">
      <c r="A1" s="2" t="s">
        <v>0</v>
      </c>
      <c r="B1" s="2" t="s">
        <v>1</v>
      </c>
      <c r="C1" s="2" t="s">
        <v>4</v>
      </c>
      <c r="D1" s="2" t="s">
        <v>6</v>
      </c>
      <c r="E1" s="2" t="s">
        <v>54</v>
      </c>
      <c r="F1" s="2" t="s">
        <v>7</v>
      </c>
      <c r="G1" s="2" t="s">
        <v>8</v>
      </c>
      <c r="H1" s="2" t="s">
        <v>9</v>
      </c>
      <c r="I1" s="2" t="s">
        <v>107</v>
      </c>
      <c r="J1" s="2" t="s">
        <v>146</v>
      </c>
      <c r="K1" s="2" t="s">
        <v>10</v>
      </c>
      <c r="L1" s="2" t="s">
        <v>11</v>
      </c>
      <c r="M1" s="2" t="s">
        <v>55</v>
      </c>
      <c r="N1" s="2" t="s">
        <v>12</v>
      </c>
      <c r="O1" s="2" t="s">
        <v>13</v>
      </c>
      <c r="P1" s="2" t="s">
        <v>14</v>
      </c>
      <c r="Q1" s="2" t="s">
        <v>108</v>
      </c>
      <c r="R1" s="2" t="s">
        <v>147</v>
      </c>
      <c r="S1" s="2" t="s">
        <v>15</v>
      </c>
      <c r="T1" s="2" t="s">
        <v>56</v>
      </c>
      <c r="U1" s="2" t="s">
        <v>16</v>
      </c>
      <c r="V1" s="2" t="s">
        <v>17</v>
      </c>
      <c r="W1" s="2" t="s">
        <v>18</v>
      </c>
      <c r="X1" s="2" t="s">
        <v>109</v>
      </c>
      <c r="Y1" s="2" t="s">
        <v>148</v>
      </c>
      <c r="Z1" s="2" t="s">
        <v>19</v>
      </c>
      <c r="AA1" s="2" t="s">
        <v>57</v>
      </c>
      <c r="AB1" s="2" t="s">
        <v>20</v>
      </c>
      <c r="AC1" s="2" t="s">
        <v>21</v>
      </c>
      <c r="AD1" s="2" t="s">
        <v>22</v>
      </c>
      <c r="AE1" s="2" t="s">
        <v>110</v>
      </c>
      <c r="AF1" s="2" t="s">
        <v>149</v>
      </c>
      <c r="AG1" s="2" t="s">
        <v>30</v>
      </c>
      <c r="AH1" s="2" t="s">
        <v>61</v>
      </c>
      <c r="AI1" t="s">
        <v>119</v>
      </c>
      <c r="AJ1" t="s">
        <v>121</v>
      </c>
      <c r="AK1" t="s">
        <v>123</v>
      </c>
      <c r="AL1" t="s">
        <v>132</v>
      </c>
      <c r="AM1" t="s">
        <v>120</v>
      </c>
      <c r="AN1" t="s">
        <v>122</v>
      </c>
      <c r="AO1" t="s">
        <v>124</v>
      </c>
      <c r="AP1" t="s">
        <v>125</v>
      </c>
      <c r="AQ1" t="s">
        <v>127</v>
      </c>
      <c r="AR1" t="s">
        <v>129</v>
      </c>
      <c r="AS1" t="s">
        <v>126</v>
      </c>
      <c r="AT1" t="s">
        <v>133</v>
      </c>
      <c r="AU1" t="s">
        <v>130</v>
      </c>
      <c r="AV1" t="s">
        <v>128</v>
      </c>
      <c r="AW1" t="s">
        <v>140</v>
      </c>
    </row>
    <row r="2" spans="1:49" x14ac:dyDescent="0.3">
      <c r="A2" s="1">
        <v>43615</v>
      </c>
      <c r="B2" t="s">
        <v>2</v>
      </c>
      <c r="C2" t="s">
        <v>5</v>
      </c>
      <c r="F2">
        <v>2</v>
      </c>
      <c r="G2">
        <v>1</v>
      </c>
      <c r="H2">
        <v>3</v>
      </c>
      <c r="K2" t="str">
        <f t="shared" ref="K2:K49" si="0">IF(D2&lt;&gt;"","J","")&amp;IF(E2&lt;&gt;"","H","")&amp;IF(F2&lt;&gt;"","E","")&amp;IF(G2&lt;&gt;"","L","")&amp;IF(H2&lt;&gt;"","T","")&amp;IF(J2&lt;&gt;"","O","")</f>
        <v>ELT</v>
      </c>
      <c r="L2" t="str">
        <f t="shared" ref="L2" si="1">IF(D2="","",IF(D2=1,1,0))</f>
        <v/>
      </c>
      <c r="M2" t="str">
        <f t="shared" ref="M2" si="2">IF(E2="","",IF(E2=1,1,0))</f>
        <v/>
      </c>
      <c r="N2">
        <f t="shared" ref="N2" si="3">IF(F2="","",IF(F2=1,1,0))</f>
        <v>0</v>
      </c>
      <c r="O2">
        <f t="shared" ref="O2" si="4">IF(G2="","",IF(G2=1,1,0))</f>
        <v>1</v>
      </c>
      <c r="P2">
        <f t="shared" ref="P2" si="5">IF(H2="","",IF(H2=1,1,0))</f>
        <v>0</v>
      </c>
      <c r="Q2" t="str">
        <f t="shared" ref="Q2" si="6">IF(I2="","",IF(I2=1,1,0))</f>
        <v/>
      </c>
      <c r="R2" t="str">
        <f t="shared" ref="R2" si="7">IF(J2="","",IF(J2=1,1,0))</f>
        <v/>
      </c>
      <c r="S2" t="str">
        <f t="shared" ref="S2" si="8">IF($AH2="Competitive",IF(D2="","",IF(D2=MAX($D2:$J2),1,0)),IF(D2="","",IF(D2=$AG2,1,0)))</f>
        <v/>
      </c>
      <c r="T2" t="str">
        <f t="shared" ref="T2" si="9">IF($AH2="Competitive",IF(E2="","",IF(E2=MAX($D2:$J2),1,0)),IF(E2="","",IF(E2=$AG2,1,0)))</f>
        <v/>
      </c>
      <c r="U2">
        <f t="shared" ref="U2" si="10">IF($AH2="Competitive",IF(F2="","",IF(F2=MAX($D2:$J2),1,0)),IF(F2="","",IF(F2=$AG2,1,0)))</f>
        <v>0</v>
      </c>
      <c r="V2">
        <f t="shared" ref="V2" si="11">IF($AH2="Competitive",IF(G2="","",IF(G2=MAX($D2:$J2),1,0)),IF(G2="","",IF(G2=$AG2,1,0)))</f>
        <v>0</v>
      </c>
      <c r="W2">
        <f t="shared" ref="W2" si="12">IF($AH2="Competitive",IF(H2="","",IF(H2=MAX($D2:$J2),1,0)),IF(H2="","",IF(H2=$AG2,1,0)))</f>
        <v>1</v>
      </c>
      <c r="X2" t="str">
        <f t="shared" ref="X2" si="13">IF($AH2="Competitive",IF(I2="","",IF(I2=MAX($D2:$J2),1,0)),IF(I2="","",IF(I2=$AG2,1,0)))</f>
        <v/>
      </c>
      <c r="Y2" t="str">
        <f t="shared" ref="Y2" si="14">IF($AH2="Competitive",IF(J2="","",IF(J2=MAX($D2:$J2),1,0)),IF(J2="","",IF(J2=$AG2,1,0)))</f>
        <v/>
      </c>
      <c r="Z2">
        <f t="shared" ref="Z2" si="15">IF(D2&lt;&gt;"",1,0)</f>
        <v>0</v>
      </c>
      <c r="AA2">
        <f t="shared" ref="AA2" si="16">IF(E2&lt;&gt;"",1,0)</f>
        <v>0</v>
      </c>
      <c r="AB2">
        <f t="shared" ref="AB2" si="17">IF(F2&lt;&gt;"",1,0)</f>
        <v>1</v>
      </c>
      <c r="AC2">
        <f t="shared" ref="AC2" si="18">IF(G2&lt;&gt;"",1,0)</f>
        <v>1</v>
      </c>
      <c r="AD2">
        <f t="shared" ref="AD2" si="19">IF(H2&lt;&gt;"",1,0)</f>
        <v>1</v>
      </c>
      <c r="AE2">
        <f t="shared" ref="AE2" si="20">IF(I2&lt;&gt;"",1,0)</f>
        <v>0</v>
      </c>
      <c r="AF2">
        <f t="shared" ref="AF2" si="21">IF(J2&lt;&gt;"",1,0)</f>
        <v>0</v>
      </c>
      <c r="AG2">
        <f t="shared" ref="AG2" si="22">COUNTA(D2:J2)</f>
        <v>3</v>
      </c>
      <c r="AH2" t="s">
        <v>63</v>
      </c>
      <c r="AI2">
        <f>VLOOKUP($B2,Categories!$A$2:$O$48,2,0)</f>
        <v>1</v>
      </c>
      <c r="AJ2">
        <f>VLOOKUP($B2,Categories!$A$2:$O$48,3,0)</f>
        <v>0</v>
      </c>
      <c r="AK2">
        <f>VLOOKUP($B2,Categories!$A$2:$O$48,4,0)</f>
        <v>0</v>
      </c>
      <c r="AL2">
        <f>VLOOKUP($B2,Categories!$A$2:$O$48,5,0)</f>
        <v>0</v>
      </c>
      <c r="AM2">
        <f>VLOOKUP($B2,Categories!$A$2:$O$48,6,0)</f>
        <v>0</v>
      </c>
      <c r="AN2">
        <f>VLOOKUP($B2,Categories!$A$2:$O$48,7,0)</f>
        <v>1</v>
      </c>
      <c r="AO2">
        <f>VLOOKUP($B2,Categories!$A$2:$O$48,8,0)</f>
        <v>1</v>
      </c>
      <c r="AP2">
        <f>VLOOKUP($B2,Categories!$A$2:$O$48,9,0)</f>
        <v>0</v>
      </c>
      <c r="AQ2">
        <f>VLOOKUP($B2,Categories!$A$2:$O$48,10,0)</f>
        <v>0</v>
      </c>
      <c r="AR2">
        <f>VLOOKUP($B2,Categories!$A$2:$O$48,11,0)</f>
        <v>0</v>
      </c>
      <c r="AS2">
        <f>VLOOKUP($B2,Categories!$A$2:$O$48,12,0)</f>
        <v>0</v>
      </c>
      <c r="AT2">
        <f>VLOOKUP($B2,Categories!$A$2:$O$48,13,0)</f>
        <v>0</v>
      </c>
      <c r="AU2">
        <f>VLOOKUP($B2,Categories!$A$2:$O$48,14,0)</f>
        <v>0</v>
      </c>
      <c r="AV2">
        <f>VLOOKUP($B2,Categories!$A$2:$O$48,15,0)</f>
        <v>0</v>
      </c>
      <c r="AW2">
        <f>VLOOKUP($B2,Categories!$A$2:$Z$48,16,0)</f>
        <v>3.24</v>
      </c>
    </row>
    <row r="3" spans="1:49" x14ac:dyDescent="0.3">
      <c r="A3" s="1">
        <v>43615</v>
      </c>
      <c r="B3" t="s">
        <v>3</v>
      </c>
      <c r="C3" t="s">
        <v>5</v>
      </c>
      <c r="D3">
        <v>2</v>
      </c>
      <c r="F3">
        <v>3</v>
      </c>
      <c r="G3">
        <v>4</v>
      </c>
      <c r="H3">
        <v>1</v>
      </c>
      <c r="K3" t="str">
        <f t="shared" si="0"/>
        <v>JELT</v>
      </c>
      <c r="L3">
        <f t="shared" ref="L3:L66" si="23">IF(D3="","",IF(D3=1,1,0))</f>
        <v>0</v>
      </c>
      <c r="M3" t="str">
        <f t="shared" ref="M3:M66" si="24">IF(E3="","",IF(E3=1,1,0))</f>
        <v/>
      </c>
      <c r="N3">
        <f t="shared" ref="N3:N66" si="25">IF(F3="","",IF(F3=1,1,0))</f>
        <v>0</v>
      </c>
      <c r="O3">
        <f t="shared" ref="O3:O66" si="26">IF(G3="","",IF(G3=1,1,0))</f>
        <v>0</v>
      </c>
      <c r="P3">
        <f t="shared" ref="P3:P66" si="27">IF(H3="","",IF(H3=1,1,0))</f>
        <v>1</v>
      </c>
      <c r="Q3" t="str">
        <f t="shared" ref="Q3:Q66" si="28">IF(I3="","",IF(I3=1,1,0))</f>
        <v/>
      </c>
      <c r="R3" t="str">
        <f t="shared" ref="R3:R66" si="29">IF(J3="","",IF(J3=1,1,0))</f>
        <v/>
      </c>
      <c r="S3">
        <f t="shared" ref="S3:S66" si="30">IF($AH3="Competitive",IF(D3="","",IF(D3=MAX($D3:$J3),1,0)),IF(D3="","",IF(D3=$AG3,1,0)))</f>
        <v>0</v>
      </c>
      <c r="T3" t="str">
        <f t="shared" ref="T3:T66" si="31">IF($AH3="Competitive",IF(E3="","",IF(E3=MAX($D3:$J3),1,0)),IF(E3="","",IF(E3=$AG3,1,0)))</f>
        <v/>
      </c>
      <c r="U3">
        <f t="shared" ref="U3:U66" si="32">IF($AH3="Competitive",IF(F3="","",IF(F3=MAX($D3:$J3),1,0)),IF(F3="","",IF(F3=$AG3,1,0)))</f>
        <v>0</v>
      </c>
      <c r="V3">
        <f t="shared" ref="V3:V66" si="33">IF($AH3="Competitive",IF(G3="","",IF(G3=MAX($D3:$J3),1,0)),IF(G3="","",IF(G3=$AG3,1,0)))</f>
        <v>1</v>
      </c>
      <c r="W3">
        <f t="shared" ref="W3:W66" si="34">IF($AH3="Competitive",IF(H3="","",IF(H3=MAX($D3:$J3),1,0)),IF(H3="","",IF(H3=$AG3,1,0)))</f>
        <v>0</v>
      </c>
      <c r="X3" t="str">
        <f t="shared" ref="X3:X66" si="35">IF($AH3="Competitive",IF(I3="","",IF(I3=MAX($D3:$J3),1,0)),IF(I3="","",IF(I3=$AG3,1,0)))</f>
        <v/>
      </c>
      <c r="Y3" t="str">
        <f t="shared" ref="Y3:Y66" si="36">IF($AH3="Competitive",IF(J3="","",IF(J3=MAX($D3:$J3),1,0)),IF(J3="","",IF(J3=$AG3,1,0)))</f>
        <v/>
      </c>
      <c r="Z3">
        <f t="shared" ref="Z3:Z66" si="37">IF(D3&lt;&gt;"",1,0)</f>
        <v>1</v>
      </c>
      <c r="AA3">
        <f t="shared" ref="AA3:AA66" si="38">IF(E3&lt;&gt;"",1,0)</f>
        <v>0</v>
      </c>
      <c r="AB3">
        <f t="shared" ref="AB3:AB66" si="39">IF(F3&lt;&gt;"",1,0)</f>
        <v>1</v>
      </c>
      <c r="AC3">
        <f t="shared" ref="AC3:AC66" si="40">IF(G3&lt;&gt;"",1,0)</f>
        <v>1</v>
      </c>
      <c r="AD3">
        <f t="shared" ref="AD3:AD66" si="41">IF(H3&lt;&gt;"",1,0)</f>
        <v>1</v>
      </c>
      <c r="AE3">
        <f t="shared" ref="AE3:AE66" si="42">IF(I3&lt;&gt;"",1,0)</f>
        <v>0</v>
      </c>
      <c r="AF3">
        <f t="shared" ref="AF3:AF66" si="43">IF(J3&lt;&gt;"",1,0)</f>
        <v>0</v>
      </c>
      <c r="AG3">
        <f t="shared" ref="AG3:AG66" si="44">COUNTA(D3:J3)</f>
        <v>4</v>
      </c>
      <c r="AH3" t="s">
        <v>63</v>
      </c>
      <c r="AI3">
        <f>VLOOKUP($B3,Categories!$A$2:$O$48,2,0)</f>
        <v>0</v>
      </c>
      <c r="AJ3">
        <f>VLOOKUP($B3,Categories!$A$2:$O$48,3,0)</f>
        <v>1</v>
      </c>
      <c r="AK3">
        <f>VLOOKUP($B3,Categories!$A$2:$O$48,4,0)</f>
        <v>0</v>
      </c>
      <c r="AL3">
        <f>VLOOKUP($B3,Categories!$A$2:$O$48,5,0)</f>
        <v>0</v>
      </c>
      <c r="AM3">
        <f>VLOOKUP($B3,Categories!$A$2:$O$48,6,0)</f>
        <v>0</v>
      </c>
      <c r="AN3">
        <f>VLOOKUP($B3,Categories!$A$2:$O$48,7,0)</f>
        <v>0</v>
      </c>
      <c r="AO3">
        <f>VLOOKUP($B3,Categories!$A$2:$O$48,8,0)</f>
        <v>0</v>
      </c>
      <c r="AP3">
        <f>VLOOKUP($B3,Categories!$A$2:$O$48,9,0)</f>
        <v>0</v>
      </c>
      <c r="AQ3">
        <f>VLOOKUP($B3,Categories!$A$2:$O$48,10,0)</f>
        <v>0</v>
      </c>
      <c r="AR3">
        <f>VLOOKUP($B3,Categories!$A$2:$O$48,11,0)</f>
        <v>0</v>
      </c>
      <c r="AS3">
        <f>VLOOKUP($B3,Categories!$A$2:$O$48,12,0)</f>
        <v>0</v>
      </c>
      <c r="AT3">
        <f>VLOOKUP($B3,Categories!$A$2:$O$48,13,0)</f>
        <v>0</v>
      </c>
      <c r="AU3">
        <f>VLOOKUP($B3,Categories!$A$2:$O$48,14,0)</f>
        <v>0</v>
      </c>
      <c r="AV3">
        <f>VLOOKUP($B3,Categories!$A$2:$O$48,15,0)</f>
        <v>0</v>
      </c>
      <c r="AW3">
        <f>VLOOKUP($B3,Categories!$A$2:$Z$48,16,0)</f>
        <v>2.4700000000000002</v>
      </c>
    </row>
    <row r="4" spans="1:49" x14ac:dyDescent="0.3">
      <c r="A4" s="1">
        <v>43615</v>
      </c>
      <c r="B4" t="s">
        <v>3</v>
      </c>
      <c r="C4" t="s">
        <v>5</v>
      </c>
      <c r="F4">
        <v>2</v>
      </c>
      <c r="G4">
        <v>3</v>
      </c>
      <c r="H4">
        <v>1</v>
      </c>
      <c r="K4" t="str">
        <f t="shared" si="0"/>
        <v>ELT</v>
      </c>
      <c r="L4" t="str">
        <f t="shared" si="23"/>
        <v/>
      </c>
      <c r="M4" t="str">
        <f t="shared" si="24"/>
        <v/>
      </c>
      <c r="N4">
        <f t="shared" si="25"/>
        <v>0</v>
      </c>
      <c r="O4">
        <f t="shared" si="26"/>
        <v>0</v>
      </c>
      <c r="P4">
        <f t="shared" si="27"/>
        <v>1</v>
      </c>
      <c r="Q4" t="str">
        <f t="shared" si="28"/>
        <v/>
      </c>
      <c r="R4" t="str">
        <f t="shared" si="29"/>
        <v/>
      </c>
      <c r="S4" t="str">
        <f t="shared" si="30"/>
        <v/>
      </c>
      <c r="T4" t="str">
        <f t="shared" si="31"/>
        <v/>
      </c>
      <c r="U4">
        <f t="shared" si="32"/>
        <v>0</v>
      </c>
      <c r="V4">
        <f t="shared" si="33"/>
        <v>1</v>
      </c>
      <c r="W4">
        <f t="shared" si="34"/>
        <v>0</v>
      </c>
      <c r="X4" t="str">
        <f t="shared" si="35"/>
        <v/>
      </c>
      <c r="Y4" t="str">
        <f t="shared" si="36"/>
        <v/>
      </c>
      <c r="Z4">
        <f t="shared" si="37"/>
        <v>0</v>
      </c>
      <c r="AA4">
        <f t="shared" si="38"/>
        <v>0</v>
      </c>
      <c r="AB4">
        <f t="shared" si="39"/>
        <v>1</v>
      </c>
      <c r="AC4">
        <f t="shared" si="40"/>
        <v>1</v>
      </c>
      <c r="AD4">
        <f t="shared" si="41"/>
        <v>1</v>
      </c>
      <c r="AE4">
        <f t="shared" si="42"/>
        <v>0</v>
      </c>
      <c r="AF4">
        <f t="shared" si="43"/>
        <v>0</v>
      </c>
      <c r="AG4">
        <f t="shared" si="44"/>
        <v>3</v>
      </c>
      <c r="AH4" t="s">
        <v>63</v>
      </c>
      <c r="AI4">
        <f>VLOOKUP($B4,Categories!$A$2:$O$48,2,0)</f>
        <v>0</v>
      </c>
      <c r="AJ4">
        <f>VLOOKUP($B4,Categories!$A$2:$O$48,3,0)</f>
        <v>1</v>
      </c>
      <c r="AK4">
        <f>VLOOKUP($B4,Categories!$A$2:$O$48,4,0)</f>
        <v>0</v>
      </c>
      <c r="AL4">
        <f>VLOOKUP($B4,Categories!$A$2:$O$48,5,0)</f>
        <v>0</v>
      </c>
      <c r="AM4">
        <f>VLOOKUP($B4,Categories!$A$2:$O$48,6,0)</f>
        <v>0</v>
      </c>
      <c r="AN4">
        <f>VLOOKUP($B4,Categories!$A$2:$O$48,7,0)</f>
        <v>0</v>
      </c>
      <c r="AO4">
        <f>VLOOKUP($B4,Categories!$A$2:$O$48,8,0)</f>
        <v>0</v>
      </c>
      <c r="AP4">
        <f>VLOOKUP($B4,Categories!$A$2:$O$48,9,0)</f>
        <v>0</v>
      </c>
      <c r="AQ4">
        <f>VLOOKUP($B4,Categories!$A$2:$O$48,10,0)</f>
        <v>0</v>
      </c>
      <c r="AR4">
        <f>VLOOKUP($B4,Categories!$A$2:$O$48,11,0)</f>
        <v>0</v>
      </c>
      <c r="AS4">
        <f>VLOOKUP($B4,Categories!$A$2:$O$48,12,0)</f>
        <v>0</v>
      </c>
      <c r="AT4">
        <f>VLOOKUP($B4,Categories!$A$2:$O$48,13,0)</f>
        <v>0</v>
      </c>
      <c r="AU4">
        <f>VLOOKUP($B4,Categories!$A$2:$O$48,14,0)</f>
        <v>0</v>
      </c>
      <c r="AV4">
        <f>VLOOKUP($B4,Categories!$A$2:$O$48,15,0)</f>
        <v>0</v>
      </c>
      <c r="AW4">
        <f>VLOOKUP($B4,Categories!$A$2:$Z$48,16,0)</f>
        <v>2.4700000000000002</v>
      </c>
    </row>
    <row r="5" spans="1:49" x14ac:dyDescent="0.3">
      <c r="A5" s="1">
        <v>43633</v>
      </c>
      <c r="B5" t="s">
        <v>37</v>
      </c>
      <c r="C5" t="s">
        <v>38</v>
      </c>
      <c r="F5">
        <v>3</v>
      </c>
      <c r="G5">
        <v>3</v>
      </c>
      <c r="H5">
        <v>3</v>
      </c>
      <c r="K5" t="str">
        <f t="shared" si="0"/>
        <v>ELT</v>
      </c>
      <c r="L5" t="str">
        <f t="shared" si="23"/>
        <v/>
      </c>
      <c r="M5" t="str">
        <f t="shared" si="24"/>
        <v/>
      </c>
      <c r="N5">
        <f t="shared" si="25"/>
        <v>0</v>
      </c>
      <c r="O5">
        <f t="shared" si="26"/>
        <v>0</v>
      </c>
      <c r="P5">
        <f t="shared" si="27"/>
        <v>0</v>
      </c>
      <c r="Q5" t="str">
        <f t="shared" si="28"/>
        <v/>
      </c>
      <c r="R5" t="str">
        <f t="shared" si="29"/>
        <v/>
      </c>
      <c r="S5" t="str">
        <f t="shared" si="30"/>
        <v/>
      </c>
      <c r="T5" t="str">
        <f t="shared" si="31"/>
        <v/>
      </c>
      <c r="U5">
        <f t="shared" si="32"/>
        <v>1</v>
      </c>
      <c r="V5">
        <f t="shared" si="33"/>
        <v>1</v>
      </c>
      <c r="W5">
        <f t="shared" si="34"/>
        <v>1</v>
      </c>
      <c r="X5" t="str">
        <f t="shared" si="35"/>
        <v/>
      </c>
      <c r="Y5" t="str">
        <f t="shared" si="36"/>
        <v/>
      </c>
      <c r="Z5">
        <f t="shared" si="37"/>
        <v>0</v>
      </c>
      <c r="AA5">
        <f t="shared" si="38"/>
        <v>0</v>
      </c>
      <c r="AB5">
        <f t="shared" si="39"/>
        <v>1</v>
      </c>
      <c r="AC5">
        <f t="shared" si="40"/>
        <v>1</v>
      </c>
      <c r="AD5">
        <f t="shared" si="41"/>
        <v>1</v>
      </c>
      <c r="AE5">
        <f t="shared" si="42"/>
        <v>0</v>
      </c>
      <c r="AF5">
        <f t="shared" si="43"/>
        <v>0</v>
      </c>
      <c r="AG5">
        <f t="shared" si="44"/>
        <v>3</v>
      </c>
      <c r="AH5" t="s">
        <v>62</v>
      </c>
      <c r="AI5">
        <f>VLOOKUP($B5,Categories!$A$2:$O$48,2,0)</f>
        <v>0</v>
      </c>
      <c r="AJ5">
        <f>VLOOKUP($B5,Categories!$A$2:$O$48,3,0)</f>
        <v>0</v>
      </c>
      <c r="AK5">
        <f>VLOOKUP($B5,Categories!$A$2:$O$48,4,0)</f>
        <v>0</v>
      </c>
      <c r="AL5">
        <f>VLOOKUP($B5,Categories!$A$2:$O$48,5,0)</f>
        <v>0</v>
      </c>
      <c r="AM5">
        <f>VLOOKUP($B5,Categories!$A$2:$O$48,6,0)</f>
        <v>0</v>
      </c>
      <c r="AN5">
        <f>VLOOKUP($B5,Categories!$A$2:$O$48,7,0)</f>
        <v>0</v>
      </c>
      <c r="AO5">
        <f>VLOOKUP($B5,Categories!$A$2:$O$48,8,0)</f>
        <v>0</v>
      </c>
      <c r="AP5">
        <f>VLOOKUP($B5,Categories!$A$2:$O$48,9,0)</f>
        <v>1</v>
      </c>
      <c r="AQ5">
        <f>VLOOKUP($B5,Categories!$A$2:$O$48,10,0)</f>
        <v>0</v>
      </c>
      <c r="AR5">
        <f>VLOOKUP($B5,Categories!$A$2:$O$48,11,0)</f>
        <v>1</v>
      </c>
      <c r="AS5">
        <f>VLOOKUP($B5,Categories!$A$2:$O$48,12,0)</f>
        <v>0</v>
      </c>
      <c r="AT5">
        <f>VLOOKUP($B5,Categories!$A$2:$O$48,13,0)</f>
        <v>0</v>
      </c>
      <c r="AU5">
        <f>VLOOKUP($B5,Categories!$A$2:$O$48,14,0)</f>
        <v>0</v>
      </c>
      <c r="AV5">
        <f>VLOOKUP($B5,Categories!$A$2:$O$48,15,0)</f>
        <v>1</v>
      </c>
      <c r="AW5">
        <f>VLOOKUP($B5,Categories!$A$2:$Z$48,16,0)</f>
        <v>3.01</v>
      </c>
    </row>
    <row r="6" spans="1:49" x14ac:dyDescent="0.3">
      <c r="A6" s="1">
        <v>43633</v>
      </c>
      <c r="B6" t="s">
        <v>39</v>
      </c>
      <c r="C6" t="s">
        <v>38</v>
      </c>
      <c r="F6">
        <v>1</v>
      </c>
      <c r="G6">
        <v>3</v>
      </c>
      <c r="H6">
        <v>2</v>
      </c>
      <c r="K6" t="str">
        <f t="shared" si="0"/>
        <v>ELT</v>
      </c>
      <c r="L6" t="str">
        <f t="shared" si="23"/>
        <v/>
      </c>
      <c r="M6" t="str">
        <f t="shared" si="24"/>
        <v/>
      </c>
      <c r="N6">
        <f t="shared" si="25"/>
        <v>1</v>
      </c>
      <c r="O6">
        <f t="shared" si="26"/>
        <v>0</v>
      </c>
      <c r="P6">
        <f t="shared" si="27"/>
        <v>0</v>
      </c>
      <c r="Q6" t="str">
        <f t="shared" si="28"/>
        <v/>
      </c>
      <c r="R6" t="str">
        <f t="shared" si="29"/>
        <v/>
      </c>
      <c r="S6" t="str">
        <f t="shared" si="30"/>
        <v/>
      </c>
      <c r="T6" t="str">
        <f t="shared" si="31"/>
        <v/>
      </c>
      <c r="U6">
        <f t="shared" si="32"/>
        <v>0</v>
      </c>
      <c r="V6">
        <f t="shared" si="33"/>
        <v>1</v>
      </c>
      <c r="W6">
        <f t="shared" si="34"/>
        <v>0</v>
      </c>
      <c r="X6" t="str">
        <f t="shared" si="35"/>
        <v/>
      </c>
      <c r="Y6" t="str">
        <f t="shared" si="36"/>
        <v/>
      </c>
      <c r="Z6">
        <f t="shared" si="37"/>
        <v>0</v>
      </c>
      <c r="AA6">
        <f t="shared" si="38"/>
        <v>0</v>
      </c>
      <c r="AB6">
        <f t="shared" si="39"/>
        <v>1</v>
      </c>
      <c r="AC6">
        <f t="shared" si="40"/>
        <v>1</v>
      </c>
      <c r="AD6">
        <f t="shared" si="41"/>
        <v>1</v>
      </c>
      <c r="AE6">
        <f t="shared" si="42"/>
        <v>0</v>
      </c>
      <c r="AF6">
        <f t="shared" si="43"/>
        <v>0</v>
      </c>
      <c r="AG6">
        <f t="shared" si="44"/>
        <v>3</v>
      </c>
      <c r="AH6" t="s">
        <v>63</v>
      </c>
      <c r="AI6">
        <f>VLOOKUP($B6,Categories!$A$2:$O$48,2,0)</f>
        <v>1</v>
      </c>
      <c r="AJ6">
        <f>VLOOKUP($B6,Categories!$A$2:$O$48,3,0)</f>
        <v>0</v>
      </c>
      <c r="AK6">
        <f>VLOOKUP($B6,Categories!$A$2:$O$48,4,0)</f>
        <v>0</v>
      </c>
      <c r="AL6">
        <f>VLOOKUP($B6,Categories!$A$2:$O$48,5,0)</f>
        <v>0</v>
      </c>
      <c r="AM6">
        <f>VLOOKUP($B6,Categories!$A$2:$O$48,6,0)</f>
        <v>0</v>
      </c>
      <c r="AN6">
        <f>VLOOKUP($B6,Categories!$A$2:$O$48,7,0)</f>
        <v>1</v>
      </c>
      <c r="AO6">
        <f>VLOOKUP($B6,Categories!$A$2:$O$48,8,0)</f>
        <v>0</v>
      </c>
      <c r="AP6">
        <f>VLOOKUP($B6,Categories!$A$2:$O$48,9,0)</f>
        <v>0</v>
      </c>
      <c r="AQ6">
        <f>VLOOKUP($B6,Categories!$A$2:$O$48,10,0)</f>
        <v>0</v>
      </c>
      <c r="AR6">
        <f>VLOOKUP($B6,Categories!$A$2:$O$48,11,0)</f>
        <v>0</v>
      </c>
      <c r="AS6">
        <f>VLOOKUP($B6,Categories!$A$2:$O$48,12,0)</f>
        <v>0</v>
      </c>
      <c r="AT6">
        <f>VLOOKUP($B6,Categories!$A$2:$O$48,13,0)</f>
        <v>0</v>
      </c>
      <c r="AU6">
        <f>VLOOKUP($B6,Categories!$A$2:$O$48,14,0)</f>
        <v>0</v>
      </c>
      <c r="AV6">
        <f>VLOOKUP($B6,Categories!$A$2:$O$48,15,0)</f>
        <v>0</v>
      </c>
      <c r="AW6">
        <f>VLOOKUP($B6,Categories!$A$2:$Z$48,16,0)</f>
        <v>2.77</v>
      </c>
    </row>
    <row r="7" spans="1:49" x14ac:dyDescent="0.3">
      <c r="A7" s="1">
        <v>43637</v>
      </c>
      <c r="B7" t="s">
        <v>37</v>
      </c>
      <c r="C7" t="s">
        <v>5</v>
      </c>
      <c r="D7">
        <v>3</v>
      </c>
      <c r="G7">
        <v>3</v>
      </c>
      <c r="H7">
        <v>3</v>
      </c>
      <c r="K7" t="str">
        <f t="shared" si="0"/>
        <v>JLT</v>
      </c>
      <c r="L7">
        <f t="shared" si="23"/>
        <v>0</v>
      </c>
      <c r="M7" t="str">
        <f t="shared" si="24"/>
        <v/>
      </c>
      <c r="N7" t="str">
        <f t="shared" si="25"/>
        <v/>
      </c>
      <c r="O7">
        <f t="shared" si="26"/>
        <v>0</v>
      </c>
      <c r="P7">
        <f t="shared" si="27"/>
        <v>0</v>
      </c>
      <c r="Q7" t="str">
        <f t="shared" si="28"/>
        <v/>
      </c>
      <c r="R7" t="str">
        <f t="shared" si="29"/>
        <v/>
      </c>
      <c r="S7">
        <f t="shared" si="30"/>
        <v>1</v>
      </c>
      <c r="T7" t="str">
        <f t="shared" si="31"/>
        <v/>
      </c>
      <c r="U7" t="str">
        <f t="shared" si="32"/>
        <v/>
      </c>
      <c r="V7">
        <f t="shared" si="33"/>
        <v>1</v>
      </c>
      <c r="W7">
        <f t="shared" si="34"/>
        <v>1</v>
      </c>
      <c r="X7" t="str">
        <f t="shared" si="35"/>
        <v/>
      </c>
      <c r="Y7" t="str">
        <f t="shared" si="36"/>
        <v/>
      </c>
      <c r="Z7">
        <f t="shared" si="37"/>
        <v>1</v>
      </c>
      <c r="AA7">
        <f t="shared" si="38"/>
        <v>0</v>
      </c>
      <c r="AB7">
        <f t="shared" si="39"/>
        <v>0</v>
      </c>
      <c r="AC7">
        <f t="shared" si="40"/>
        <v>1</v>
      </c>
      <c r="AD7">
        <f t="shared" si="41"/>
        <v>1</v>
      </c>
      <c r="AE7">
        <f t="shared" si="42"/>
        <v>0</v>
      </c>
      <c r="AF7">
        <f t="shared" si="43"/>
        <v>0</v>
      </c>
      <c r="AG7">
        <f t="shared" si="44"/>
        <v>3</v>
      </c>
      <c r="AH7" t="s">
        <v>62</v>
      </c>
      <c r="AI7">
        <f>VLOOKUP($B7,Categories!$A$2:$O$48,2,0)</f>
        <v>0</v>
      </c>
      <c r="AJ7">
        <f>VLOOKUP($B7,Categories!$A$2:$O$48,3,0)</f>
        <v>0</v>
      </c>
      <c r="AK7">
        <f>VLOOKUP($B7,Categories!$A$2:$O$48,4,0)</f>
        <v>0</v>
      </c>
      <c r="AL7">
        <f>VLOOKUP($B7,Categories!$A$2:$O$48,5,0)</f>
        <v>0</v>
      </c>
      <c r="AM7">
        <f>VLOOKUP($B7,Categories!$A$2:$O$48,6,0)</f>
        <v>0</v>
      </c>
      <c r="AN7">
        <f>VLOOKUP($B7,Categories!$A$2:$O$48,7,0)</f>
        <v>0</v>
      </c>
      <c r="AO7">
        <f>VLOOKUP($B7,Categories!$A$2:$O$48,8,0)</f>
        <v>0</v>
      </c>
      <c r="AP7">
        <f>VLOOKUP($B7,Categories!$A$2:$O$48,9,0)</f>
        <v>1</v>
      </c>
      <c r="AQ7">
        <f>VLOOKUP($B7,Categories!$A$2:$O$48,10,0)</f>
        <v>0</v>
      </c>
      <c r="AR7">
        <f>VLOOKUP($B7,Categories!$A$2:$O$48,11,0)</f>
        <v>1</v>
      </c>
      <c r="AS7">
        <f>VLOOKUP($B7,Categories!$A$2:$O$48,12,0)</f>
        <v>0</v>
      </c>
      <c r="AT7">
        <f>VLOOKUP($B7,Categories!$A$2:$O$48,13,0)</f>
        <v>0</v>
      </c>
      <c r="AU7">
        <f>VLOOKUP($B7,Categories!$A$2:$O$48,14,0)</f>
        <v>0</v>
      </c>
      <c r="AV7">
        <f>VLOOKUP($B7,Categories!$A$2:$O$48,15,0)</f>
        <v>1</v>
      </c>
      <c r="AW7">
        <f>VLOOKUP($B7,Categories!$A$2:$Z$48,16,0)</f>
        <v>3.01</v>
      </c>
    </row>
    <row r="8" spans="1:49" x14ac:dyDescent="0.3">
      <c r="A8" s="1">
        <v>43637</v>
      </c>
      <c r="B8" t="s">
        <v>37</v>
      </c>
      <c r="C8" t="s">
        <v>5</v>
      </c>
      <c r="D8">
        <v>3</v>
      </c>
      <c r="G8">
        <v>3</v>
      </c>
      <c r="H8">
        <v>3</v>
      </c>
      <c r="K8" t="str">
        <f t="shared" si="0"/>
        <v>JLT</v>
      </c>
      <c r="L8">
        <f t="shared" si="23"/>
        <v>0</v>
      </c>
      <c r="M8" t="str">
        <f t="shared" si="24"/>
        <v/>
      </c>
      <c r="N8" t="str">
        <f t="shared" si="25"/>
        <v/>
      </c>
      <c r="O8">
        <f t="shared" si="26"/>
        <v>0</v>
      </c>
      <c r="P8">
        <f t="shared" si="27"/>
        <v>0</v>
      </c>
      <c r="Q8" t="str">
        <f t="shared" si="28"/>
        <v/>
      </c>
      <c r="R8" t="str">
        <f t="shared" si="29"/>
        <v/>
      </c>
      <c r="S8">
        <f t="shared" si="30"/>
        <v>1</v>
      </c>
      <c r="T8" t="str">
        <f t="shared" si="31"/>
        <v/>
      </c>
      <c r="U8" t="str">
        <f t="shared" si="32"/>
        <v/>
      </c>
      <c r="V8">
        <f t="shared" si="33"/>
        <v>1</v>
      </c>
      <c r="W8">
        <f t="shared" si="34"/>
        <v>1</v>
      </c>
      <c r="X8" t="str">
        <f t="shared" si="35"/>
        <v/>
      </c>
      <c r="Y8" t="str">
        <f t="shared" si="36"/>
        <v/>
      </c>
      <c r="Z8">
        <f t="shared" si="37"/>
        <v>1</v>
      </c>
      <c r="AA8">
        <f t="shared" si="38"/>
        <v>0</v>
      </c>
      <c r="AB8">
        <f t="shared" si="39"/>
        <v>0</v>
      </c>
      <c r="AC8">
        <f t="shared" si="40"/>
        <v>1</v>
      </c>
      <c r="AD8">
        <f t="shared" si="41"/>
        <v>1</v>
      </c>
      <c r="AE8">
        <f t="shared" si="42"/>
        <v>0</v>
      </c>
      <c r="AF8">
        <f t="shared" si="43"/>
        <v>0</v>
      </c>
      <c r="AG8">
        <f t="shared" si="44"/>
        <v>3</v>
      </c>
      <c r="AH8" t="s">
        <v>62</v>
      </c>
      <c r="AI8">
        <f>VLOOKUP($B8,Categories!$A$2:$O$48,2,0)</f>
        <v>0</v>
      </c>
      <c r="AJ8">
        <f>VLOOKUP($B8,Categories!$A$2:$O$48,3,0)</f>
        <v>0</v>
      </c>
      <c r="AK8">
        <f>VLOOKUP($B8,Categories!$A$2:$O$48,4,0)</f>
        <v>0</v>
      </c>
      <c r="AL8">
        <f>VLOOKUP($B8,Categories!$A$2:$O$48,5,0)</f>
        <v>0</v>
      </c>
      <c r="AM8">
        <f>VLOOKUP($B8,Categories!$A$2:$O$48,6,0)</f>
        <v>0</v>
      </c>
      <c r="AN8">
        <f>VLOOKUP($B8,Categories!$A$2:$O$48,7,0)</f>
        <v>0</v>
      </c>
      <c r="AO8">
        <f>VLOOKUP($B8,Categories!$A$2:$O$48,8,0)</f>
        <v>0</v>
      </c>
      <c r="AP8">
        <f>VLOOKUP($B8,Categories!$A$2:$O$48,9,0)</f>
        <v>1</v>
      </c>
      <c r="AQ8">
        <f>VLOOKUP($B8,Categories!$A$2:$O$48,10,0)</f>
        <v>0</v>
      </c>
      <c r="AR8">
        <f>VLOOKUP($B8,Categories!$A$2:$O$48,11,0)</f>
        <v>1</v>
      </c>
      <c r="AS8">
        <f>VLOOKUP($B8,Categories!$A$2:$O$48,12,0)</f>
        <v>0</v>
      </c>
      <c r="AT8">
        <f>VLOOKUP($B8,Categories!$A$2:$O$48,13,0)</f>
        <v>0</v>
      </c>
      <c r="AU8">
        <f>VLOOKUP($B8,Categories!$A$2:$O$48,14,0)</f>
        <v>0</v>
      </c>
      <c r="AV8">
        <f>VLOOKUP($B8,Categories!$A$2:$O$48,15,0)</f>
        <v>1</v>
      </c>
      <c r="AW8">
        <f>VLOOKUP($B8,Categories!$A$2:$Z$48,16,0)</f>
        <v>3.01</v>
      </c>
    </row>
    <row r="9" spans="1:49" x14ac:dyDescent="0.3">
      <c r="A9" s="1">
        <v>43637</v>
      </c>
      <c r="B9" t="s">
        <v>37</v>
      </c>
      <c r="C9" t="s">
        <v>5</v>
      </c>
      <c r="D9">
        <v>3</v>
      </c>
      <c r="G9">
        <v>3</v>
      </c>
      <c r="H9">
        <v>3</v>
      </c>
      <c r="K9" t="str">
        <f t="shared" si="0"/>
        <v>JLT</v>
      </c>
      <c r="L9">
        <f t="shared" si="23"/>
        <v>0</v>
      </c>
      <c r="M9" t="str">
        <f t="shared" si="24"/>
        <v/>
      </c>
      <c r="N9" t="str">
        <f t="shared" si="25"/>
        <v/>
      </c>
      <c r="O9">
        <f t="shared" si="26"/>
        <v>0</v>
      </c>
      <c r="P9">
        <f t="shared" si="27"/>
        <v>0</v>
      </c>
      <c r="Q9" t="str">
        <f t="shared" si="28"/>
        <v/>
      </c>
      <c r="R9" t="str">
        <f t="shared" si="29"/>
        <v/>
      </c>
      <c r="S9">
        <f t="shared" si="30"/>
        <v>1</v>
      </c>
      <c r="T9" t="str">
        <f t="shared" si="31"/>
        <v/>
      </c>
      <c r="U9" t="str">
        <f t="shared" si="32"/>
        <v/>
      </c>
      <c r="V9">
        <f t="shared" si="33"/>
        <v>1</v>
      </c>
      <c r="W9">
        <f t="shared" si="34"/>
        <v>1</v>
      </c>
      <c r="X9" t="str">
        <f t="shared" si="35"/>
        <v/>
      </c>
      <c r="Y9" t="str">
        <f t="shared" si="36"/>
        <v/>
      </c>
      <c r="Z9">
        <f t="shared" si="37"/>
        <v>1</v>
      </c>
      <c r="AA9">
        <f t="shared" si="38"/>
        <v>0</v>
      </c>
      <c r="AB9">
        <f t="shared" si="39"/>
        <v>0</v>
      </c>
      <c r="AC9">
        <f t="shared" si="40"/>
        <v>1</v>
      </c>
      <c r="AD9">
        <f t="shared" si="41"/>
        <v>1</v>
      </c>
      <c r="AE9">
        <f t="shared" si="42"/>
        <v>0</v>
      </c>
      <c r="AF9">
        <f t="shared" si="43"/>
        <v>0</v>
      </c>
      <c r="AG9">
        <f t="shared" si="44"/>
        <v>3</v>
      </c>
      <c r="AH9" t="s">
        <v>62</v>
      </c>
      <c r="AI9">
        <f>VLOOKUP($B9,Categories!$A$2:$O$48,2,0)</f>
        <v>0</v>
      </c>
      <c r="AJ9">
        <f>VLOOKUP($B9,Categories!$A$2:$O$48,3,0)</f>
        <v>0</v>
      </c>
      <c r="AK9">
        <f>VLOOKUP($B9,Categories!$A$2:$O$48,4,0)</f>
        <v>0</v>
      </c>
      <c r="AL9">
        <f>VLOOKUP($B9,Categories!$A$2:$O$48,5,0)</f>
        <v>0</v>
      </c>
      <c r="AM9">
        <f>VLOOKUP($B9,Categories!$A$2:$O$48,6,0)</f>
        <v>0</v>
      </c>
      <c r="AN9">
        <f>VLOOKUP($B9,Categories!$A$2:$O$48,7,0)</f>
        <v>0</v>
      </c>
      <c r="AO9">
        <f>VLOOKUP($B9,Categories!$A$2:$O$48,8,0)</f>
        <v>0</v>
      </c>
      <c r="AP9">
        <f>VLOOKUP($B9,Categories!$A$2:$O$48,9,0)</f>
        <v>1</v>
      </c>
      <c r="AQ9">
        <f>VLOOKUP($B9,Categories!$A$2:$O$48,10,0)</f>
        <v>0</v>
      </c>
      <c r="AR9">
        <f>VLOOKUP($B9,Categories!$A$2:$O$48,11,0)</f>
        <v>1</v>
      </c>
      <c r="AS9">
        <f>VLOOKUP($B9,Categories!$A$2:$O$48,12,0)</f>
        <v>0</v>
      </c>
      <c r="AT9">
        <f>VLOOKUP($B9,Categories!$A$2:$O$48,13,0)</f>
        <v>0</v>
      </c>
      <c r="AU9">
        <f>VLOOKUP($B9,Categories!$A$2:$O$48,14,0)</f>
        <v>0</v>
      </c>
      <c r="AV9">
        <f>VLOOKUP($B9,Categories!$A$2:$O$48,15,0)</f>
        <v>1</v>
      </c>
      <c r="AW9">
        <f>VLOOKUP($B9,Categories!$A$2:$Z$48,16,0)</f>
        <v>3.01</v>
      </c>
    </row>
    <row r="10" spans="1:49" x14ac:dyDescent="0.3">
      <c r="A10" s="1">
        <v>43642</v>
      </c>
      <c r="B10" t="s">
        <v>42</v>
      </c>
      <c r="C10" t="s">
        <v>5</v>
      </c>
      <c r="D10">
        <v>1</v>
      </c>
      <c r="G10">
        <v>3</v>
      </c>
      <c r="H10">
        <v>3</v>
      </c>
      <c r="K10" t="str">
        <f t="shared" si="0"/>
        <v>JLT</v>
      </c>
      <c r="L10">
        <f t="shared" si="23"/>
        <v>1</v>
      </c>
      <c r="M10" t="str">
        <f t="shared" si="24"/>
        <v/>
      </c>
      <c r="N10" t="str">
        <f t="shared" si="25"/>
        <v/>
      </c>
      <c r="O10">
        <f t="shared" si="26"/>
        <v>0</v>
      </c>
      <c r="P10">
        <f t="shared" si="27"/>
        <v>0</v>
      </c>
      <c r="Q10" t="str">
        <f t="shared" si="28"/>
        <v/>
      </c>
      <c r="R10" t="str">
        <f t="shared" si="29"/>
        <v/>
      </c>
      <c r="S10">
        <f t="shared" si="30"/>
        <v>0</v>
      </c>
      <c r="T10" t="str">
        <f t="shared" si="31"/>
        <v/>
      </c>
      <c r="U10" t="str">
        <f t="shared" si="32"/>
        <v/>
      </c>
      <c r="V10">
        <f t="shared" si="33"/>
        <v>1</v>
      </c>
      <c r="W10">
        <f t="shared" si="34"/>
        <v>1</v>
      </c>
      <c r="X10" t="str">
        <f t="shared" si="35"/>
        <v/>
      </c>
      <c r="Y10" t="str">
        <f t="shared" si="36"/>
        <v/>
      </c>
      <c r="Z10">
        <f t="shared" si="37"/>
        <v>1</v>
      </c>
      <c r="AA10">
        <f t="shared" si="38"/>
        <v>0</v>
      </c>
      <c r="AB10">
        <f t="shared" si="39"/>
        <v>0</v>
      </c>
      <c r="AC10">
        <f t="shared" si="40"/>
        <v>1</v>
      </c>
      <c r="AD10">
        <f t="shared" si="41"/>
        <v>1</v>
      </c>
      <c r="AE10">
        <f t="shared" si="42"/>
        <v>0</v>
      </c>
      <c r="AF10">
        <f t="shared" si="43"/>
        <v>0</v>
      </c>
      <c r="AG10">
        <f t="shared" si="44"/>
        <v>3</v>
      </c>
      <c r="AH10" t="s">
        <v>63</v>
      </c>
      <c r="AI10">
        <f>VLOOKUP($B10,Categories!$A$2:$O$48,2,0)</f>
        <v>0</v>
      </c>
      <c r="AJ10">
        <f>VLOOKUP($B10,Categories!$A$2:$O$48,3,0)</f>
        <v>0</v>
      </c>
      <c r="AK10">
        <f>VLOOKUP($B10,Categories!$A$2:$O$48,4,0)</f>
        <v>0</v>
      </c>
      <c r="AL10">
        <f>VLOOKUP($B10,Categories!$A$2:$O$48,5,0)</f>
        <v>0</v>
      </c>
      <c r="AM10">
        <f>VLOOKUP($B10,Categories!$A$2:$O$48,6,0)</f>
        <v>1</v>
      </c>
      <c r="AN10">
        <f>VLOOKUP($B10,Categories!$A$2:$O$48,7,0)</f>
        <v>0</v>
      </c>
      <c r="AO10">
        <f>VLOOKUP($B10,Categories!$A$2:$O$48,8,0)</f>
        <v>0</v>
      </c>
      <c r="AP10">
        <f>VLOOKUP($B10,Categories!$A$2:$O$48,9,0)</f>
        <v>0</v>
      </c>
      <c r="AQ10">
        <f>VLOOKUP($B10,Categories!$A$2:$O$48,10,0)</f>
        <v>0</v>
      </c>
      <c r="AR10">
        <f>VLOOKUP($B10,Categories!$A$2:$O$48,11,0)</f>
        <v>0</v>
      </c>
      <c r="AS10">
        <f>VLOOKUP($B10,Categories!$A$2:$O$48,12,0)</f>
        <v>0</v>
      </c>
      <c r="AT10">
        <f>VLOOKUP($B10,Categories!$A$2:$O$48,13,0)</f>
        <v>1</v>
      </c>
      <c r="AU10">
        <f>VLOOKUP($B10,Categories!$A$2:$O$48,14,0)</f>
        <v>0</v>
      </c>
      <c r="AV10">
        <f>VLOOKUP($B10,Categories!$A$2:$O$48,15,0)</f>
        <v>0</v>
      </c>
      <c r="AW10">
        <f>VLOOKUP($B10,Categories!$A$2:$Z$48,16,0)</f>
        <v>3.21</v>
      </c>
    </row>
    <row r="11" spans="1:49" x14ac:dyDescent="0.3">
      <c r="A11" s="1">
        <v>43648</v>
      </c>
      <c r="B11" t="s">
        <v>43</v>
      </c>
      <c r="C11" t="s">
        <v>44</v>
      </c>
      <c r="D11">
        <v>2</v>
      </c>
      <c r="F11">
        <v>1</v>
      </c>
      <c r="G11">
        <v>4</v>
      </c>
      <c r="H11">
        <v>3</v>
      </c>
      <c r="K11" t="str">
        <f t="shared" si="0"/>
        <v>JELT</v>
      </c>
      <c r="L11">
        <f t="shared" si="23"/>
        <v>0</v>
      </c>
      <c r="M11" t="str">
        <f t="shared" si="24"/>
        <v/>
      </c>
      <c r="N11">
        <f t="shared" si="25"/>
        <v>1</v>
      </c>
      <c r="O11">
        <f t="shared" si="26"/>
        <v>0</v>
      </c>
      <c r="P11">
        <f t="shared" si="27"/>
        <v>0</v>
      </c>
      <c r="Q11" t="str">
        <f t="shared" si="28"/>
        <v/>
      </c>
      <c r="R11" t="str">
        <f t="shared" si="29"/>
        <v/>
      </c>
      <c r="S11">
        <f t="shared" si="30"/>
        <v>0</v>
      </c>
      <c r="T11" t="str">
        <f t="shared" si="31"/>
        <v/>
      </c>
      <c r="U11">
        <f t="shared" si="32"/>
        <v>0</v>
      </c>
      <c r="V11">
        <f t="shared" si="33"/>
        <v>1</v>
      </c>
      <c r="W11">
        <f t="shared" si="34"/>
        <v>0</v>
      </c>
      <c r="X11" t="str">
        <f t="shared" si="35"/>
        <v/>
      </c>
      <c r="Y11" t="str">
        <f t="shared" si="36"/>
        <v/>
      </c>
      <c r="Z11">
        <f t="shared" si="37"/>
        <v>1</v>
      </c>
      <c r="AA11">
        <f t="shared" si="38"/>
        <v>0</v>
      </c>
      <c r="AB11">
        <f t="shared" si="39"/>
        <v>1</v>
      </c>
      <c r="AC11">
        <f t="shared" si="40"/>
        <v>1</v>
      </c>
      <c r="AD11">
        <f t="shared" si="41"/>
        <v>1</v>
      </c>
      <c r="AE11">
        <f t="shared" si="42"/>
        <v>0</v>
      </c>
      <c r="AF11">
        <f t="shared" si="43"/>
        <v>0</v>
      </c>
      <c r="AG11">
        <f t="shared" si="44"/>
        <v>4</v>
      </c>
      <c r="AH11" t="s">
        <v>63</v>
      </c>
      <c r="AI11">
        <f>VLOOKUP($B11,Categories!$A$2:$O$48,2,0)</f>
        <v>0</v>
      </c>
      <c r="AJ11">
        <f>VLOOKUP($B11,Categories!$A$2:$O$48,3,0)</f>
        <v>0</v>
      </c>
      <c r="AK11">
        <f>VLOOKUP($B11,Categories!$A$2:$O$48,4,0)</f>
        <v>1</v>
      </c>
      <c r="AL11">
        <f>VLOOKUP($B11,Categories!$A$2:$O$48,5,0)</f>
        <v>0</v>
      </c>
      <c r="AM11">
        <f>VLOOKUP($B11,Categories!$A$2:$O$48,6,0)</f>
        <v>1</v>
      </c>
      <c r="AN11">
        <f>VLOOKUP($B11,Categories!$A$2:$O$48,7,0)</f>
        <v>0</v>
      </c>
      <c r="AO11">
        <f>VLOOKUP($B11,Categories!$A$2:$O$48,8,0)</f>
        <v>1</v>
      </c>
      <c r="AP11">
        <f>VLOOKUP($B11,Categories!$A$2:$O$48,9,0)</f>
        <v>0</v>
      </c>
      <c r="AQ11">
        <f>VLOOKUP($B11,Categories!$A$2:$O$48,10,0)</f>
        <v>0</v>
      </c>
      <c r="AR11">
        <f>VLOOKUP($B11,Categories!$A$2:$O$48,11,0)</f>
        <v>0</v>
      </c>
      <c r="AS11">
        <f>VLOOKUP($B11,Categories!$A$2:$O$48,12,0)</f>
        <v>0</v>
      </c>
      <c r="AT11">
        <f>VLOOKUP($B11,Categories!$A$2:$O$48,13,0)</f>
        <v>0</v>
      </c>
      <c r="AU11">
        <f>VLOOKUP($B11,Categories!$A$2:$O$48,14,0)</f>
        <v>0</v>
      </c>
      <c r="AV11">
        <f>VLOOKUP($B11,Categories!$A$2:$O$48,15,0)</f>
        <v>0</v>
      </c>
      <c r="AW11">
        <f>VLOOKUP($B11,Categories!$A$2:$Z$48,16,0)</f>
        <v>3.4</v>
      </c>
    </row>
    <row r="12" spans="1:49" x14ac:dyDescent="0.3">
      <c r="A12" s="1">
        <v>43648</v>
      </c>
      <c r="B12" t="s">
        <v>3</v>
      </c>
      <c r="C12" t="s">
        <v>44</v>
      </c>
      <c r="F12">
        <v>2</v>
      </c>
      <c r="G12">
        <v>3</v>
      </c>
      <c r="H12">
        <v>1</v>
      </c>
      <c r="K12" t="str">
        <f t="shared" si="0"/>
        <v>ELT</v>
      </c>
      <c r="L12" t="str">
        <f t="shared" si="23"/>
        <v/>
      </c>
      <c r="M12" t="str">
        <f t="shared" si="24"/>
        <v/>
      </c>
      <c r="N12">
        <f t="shared" si="25"/>
        <v>0</v>
      </c>
      <c r="O12">
        <f t="shared" si="26"/>
        <v>0</v>
      </c>
      <c r="P12">
        <f t="shared" si="27"/>
        <v>1</v>
      </c>
      <c r="Q12" t="str">
        <f t="shared" si="28"/>
        <v/>
      </c>
      <c r="R12" t="str">
        <f t="shared" si="29"/>
        <v/>
      </c>
      <c r="S12" t="str">
        <f t="shared" si="30"/>
        <v/>
      </c>
      <c r="T12" t="str">
        <f t="shared" si="31"/>
        <v/>
      </c>
      <c r="U12">
        <f t="shared" si="32"/>
        <v>0</v>
      </c>
      <c r="V12">
        <f t="shared" si="33"/>
        <v>1</v>
      </c>
      <c r="W12">
        <f t="shared" si="34"/>
        <v>0</v>
      </c>
      <c r="X12" t="str">
        <f t="shared" si="35"/>
        <v/>
      </c>
      <c r="Y12" t="str">
        <f t="shared" si="36"/>
        <v/>
      </c>
      <c r="Z12">
        <f t="shared" si="37"/>
        <v>0</v>
      </c>
      <c r="AA12">
        <f t="shared" si="38"/>
        <v>0</v>
      </c>
      <c r="AB12">
        <f t="shared" si="39"/>
        <v>1</v>
      </c>
      <c r="AC12">
        <f t="shared" si="40"/>
        <v>1</v>
      </c>
      <c r="AD12">
        <f t="shared" si="41"/>
        <v>1</v>
      </c>
      <c r="AE12">
        <f t="shared" si="42"/>
        <v>0</v>
      </c>
      <c r="AF12">
        <f t="shared" si="43"/>
        <v>0</v>
      </c>
      <c r="AG12">
        <f t="shared" si="44"/>
        <v>3</v>
      </c>
      <c r="AH12" t="s">
        <v>63</v>
      </c>
      <c r="AI12">
        <f>VLOOKUP($B12,Categories!$A$2:$O$48,2,0)</f>
        <v>0</v>
      </c>
      <c r="AJ12">
        <f>VLOOKUP($B12,Categories!$A$2:$O$48,3,0)</f>
        <v>1</v>
      </c>
      <c r="AK12">
        <f>VLOOKUP($B12,Categories!$A$2:$O$48,4,0)</f>
        <v>0</v>
      </c>
      <c r="AL12">
        <f>VLOOKUP($B12,Categories!$A$2:$O$48,5,0)</f>
        <v>0</v>
      </c>
      <c r="AM12">
        <f>VLOOKUP($B12,Categories!$A$2:$O$48,6,0)</f>
        <v>0</v>
      </c>
      <c r="AN12">
        <f>VLOOKUP($B12,Categories!$A$2:$O$48,7,0)</f>
        <v>0</v>
      </c>
      <c r="AO12">
        <f>VLOOKUP($B12,Categories!$A$2:$O$48,8,0)</f>
        <v>0</v>
      </c>
      <c r="AP12">
        <f>VLOOKUP($B12,Categories!$A$2:$O$48,9,0)</f>
        <v>0</v>
      </c>
      <c r="AQ12">
        <f>VLOOKUP($B12,Categories!$A$2:$O$48,10,0)</f>
        <v>0</v>
      </c>
      <c r="AR12">
        <f>VLOOKUP($B12,Categories!$A$2:$O$48,11,0)</f>
        <v>0</v>
      </c>
      <c r="AS12">
        <f>VLOOKUP($B12,Categories!$A$2:$O$48,12,0)</f>
        <v>0</v>
      </c>
      <c r="AT12">
        <f>VLOOKUP($B12,Categories!$A$2:$O$48,13,0)</f>
        <v>0</v>
      </c>
      <c r="AU12">
        <f>VLOOKUP($B12,Categories!$A$2:$O$48,14,0)</f>
        <v>0</v>
      </c>
      <c r="AV12">
        <f>VLOOKUP($B12,Categories!$A$2:$O$48,15,0)</f>
        <v>0</v>
      </c>
      <c r="AW12">
        <f>VLOOKUP($B12,Categories!$A$2:$Z$48,16,0)</f>
        <v>2.4700000000000002</v>
      </c>
    </row>
    <row r="13" spans="1:49" x14ac:dyDescent="0.3">
      <c r="A13" s="1">
        <v>43648</v>
      </c>
      <c r="B13" t="s">
        <v>45</v>
      </c>
      <c r="C13" t="s">
        <v>44</v>
      </c>
      <c r="D13">
        <v>2</v>
      </c>
      <c r="G13">
        <v>3</v>
      </c>
      <c r="H13">
        <v>1</v>
      </c>
      <c r="K13" t="str">
        <f t="shared" si="0"/>
        <v>JLT</v>
      </c>
      <c r="L13">
        <f t="shared" si="23"/>
        <v>0</v>
      </c>
      <c r="M13" t="str">
        <f t="shared" si="24"/>
        <v/>
      </c>
      <c r="N13" t="str">
        <f t="shared" si="25"/>
        <v/>
      </c>
      <c r="O13">
        <f t="shared" si="26"/>
        <v>0</v>
      </c>
      <c r="P13">
        <f t="shared" si="27"/>
        <v>1</v>
      </c>
      <c r="Q13" t="str">
        <f t="shared" si="28"/>
        <v/>
      </c>
      <c r="R13" t="str">
        <f t="shared" si="29"/>
        <v/>
      </c>
      <c r="S13">
        <f t="shared" si="30"/>
        <v>0</v>
      </c>
      <c r="T13" t="str">
        <f t="shared" si="31"/>
        <v/>
      </c>
      <c r="U13" t="str">
        <f t="shared" si="32"/>
        <v/>
      </c>
      <c r="V13">
        <f t="shared" si="33"/>
        <v>1</v>
      </c>
      <c r="W13">
        <f t="shared" si="34"/>
        <v>0</v>
      </c>
      <c r="X13" t="str">
        <f t="shared" si="35"/>
        <v/>
      </c>
      <c r="Y13" t="str">
        <f t="shared" si="36"/>
        <v/>
      </c>
      <c r="Z13">
        <f t="shared" si="37"/>
        <v>1</v>
      </c>
      <c r="AA13">
        <f t="shared" si="38"/>
        <v>0</v>
      </c>
      <c r="AB13">
        <f t="shared" si="39"/>
        <v>0</v>
      </c>
      <c r="AC13">
        <f t="shared" si="40"/>
        <v>1</v>
      </c>
      <c r="AD13">
        <f t="shared" si="41"/>
        <v>1</v>
      </c>
      <c r="AE13">
        <f t="shared" si="42"/>
        <v>0</v>
      </c>
      <c r="AF13">
        <f t="shared" si="43"/>
        <v>0</v>
      </c>
      <c r="AG13">
        <f t="shared" si="44"/>
        <v>3</v>
      </c>
      <c r="AH13" t="s">
        <v>63</v>
      </c>
      <c r="AI13">
        <f>VLOOKUP($B13,Categories!$A$2:$O$48,2,0)</f>
        <v>0</v>
      </c>
      <c r="AJ13">
        <f>VLOOKUP($B13,Categories!$A$2:$O$48,3,0)</f>
        <v>0</v>
      </c>
      <c r="AK13">
        <f>VLOOKUP($B13,Categories!$A$2:$O$48,4,0)</f>
        <v>0</v>
      </c>
      <c r="AL13">
        <f>VLOOKUP($B13,Categories!$A$2:$O$48,5,0)</f>
        <v>0</v>
      </c>
      <c r="AM13">
        <f>VLOOKUP($B13,Categories!$A$2:$O$48,6,0)</f>
        <v>0</v>
      </c>
      <c r="AN13">
        <f>VLOOKUP($B13,Categories!$A$2:$O$48,7,0)</f>
        <v>0</v>
      </c>
      <c r="AO13">
        <f>VLOOKUP($B13,Categories!$A$2:$O$48,8,0)</f>
        <v>0</v>
      </c>
      <c r="AP13">
        <f>VLOOKUP($B13,Categories!$A$2:$O$48,9,0)</f>
        <v>0</v>
      </c>
      <c r="AQ13">
        <f>VLOOKUP($B13,Categories!$A$2:$O$48,10,0)</f>
        <v>1</v>
      </c>
      <c r="AR13">
        <f>VLOOKUP($B13,Categories!$A$2:$O$48,11,0)</f>
        <v>0</v>
      </c>
      <c r="AS13">
        <f>VLOOKUP($B13,Categories!$A$2:$O$48,12,0)</f>
        <v>0</v>
      </c>
      <c r="AT13">
        <f>VLOOKUP($B13,Categories!$A$2:$O$48,13,0)</f>
        <v>0</v>
      </c>
      <c r="AU13">
        <f>VLOOKUP($B13,Categories!$A$2:$O$48,14,0)</f>
        <v>0</v>
      </c>
      <c r="AV13">
        <f>VLOOKUP($B13,Categories!$A$2:$O$48,15,0)</f>
        <v>0</v>
      </c>
      <c r="AW13">
        <f>VLOOKUP($B13,Categories!$A$2:$Z$48,16,0)</f>
        <v>2.15</v>
      </c>
    </row>
    <row r="14" spans="1:49" x14ac:dyDescent="0.3">
      <c r="A14" s="1">
        <v>43648</v>
      </c>
      <c r="B14" t="s">
        <v>45</v>
      </c>
      <c r="C14" t="s">
        <v>44</v>
      </c>
      <c r="D14">
        <v>1</v>
      </c>
      <c r="G14">
        <v>3</v>
      </c>
      <c r="H14">
        <v>2</v>
      </c>
      <c r="K14" t="str">
        <f t="shared" si="0"/>
        <v>JLT</v>
      </c>
      <c r="L14">
        <f t="shared" si="23"/>
        <v>1</v>
      </c>
      <c r="M14" t="str">
        <f t="shared" si="24"/>
        <v/>
      </c>
      <c r="N14" t="str">
        <f t="shared" si="25"/>
        <v/>
      </c>
      <c r="O14">
        <f t="shared" si="26"/>
        <v>0</v>
      </c>
      <c r="P14">
        <f t="shared" si="27"/>
        <v>0</v>
      </c>
      <c r="Q14" t="str">
        <f t="shared" si="28"/>
        <v/>
      </c>
      <c r="R14" t="str">
        <f t="shared" si="29"/>
        <v/>
      </c>
      <c r="S14">
        <f t="shared" si="30"/>
        <v>0</v>
      </c>
      <c r="T14" t="str">
        <f t="shared" si="31"/>
        <v/>
      </c>
      <c r="U14" t="str">
        <f t="shared" si="32"/>
        <v/>
      </c>
      <c r="V14">
        <f t="shared" si="33"/>
        <v>1</v>
      </c>
      <c r="W14">
        <f t="shared" si="34"/>
        <v>0</v>
      </c>
      <c r="X14" t="str">
        <f t="shared" si="35"/>
        <v/>
      </c>
      <c r="Y14" t="str">
        <f t="shared" si="36"/>
        <v/>
      </c>
      <c r="Z14">
        <f t="shared" si="37"/>
        <v>1</v>
      </c>
      <c r="AA14">
        <f t="shared" si="38"/>
        <v>0</v>
      </c>
      <c r="AB14">
        <f t="shared" si="39"/>
        <v>0</v>
      </c>
      <c r="AC14">
        <f t="shared" si="40"/>
        <v>1</v>
      </c>
      <c r="AD14">
        <f t="shared" si="41"/>
        <v>1</v>
      </c>
      <c r="AE14">
        <f t="shared" si="42"/>
        <v>0</v>
      </c>
      <c r="AF14">
        <f t="shared" si="43"/>
        <v>0</v>
      </c>
      <c r="AG14">
        <f t="shared" si="44"/>
        <v>3</v>
      </c>
      <c r="AH14" t="s">
        <v>63</v>
      </c>
      <c r="AI14">
        <f>VLOOKUP($B14,Categories!$A$2:$O$48,2,0)</f>
        <v>0</v>
      </c>
      <c r="AJ14">
        <f>VLOOKUP($B14,Categories!$A$2:$O$48,3,0)</f>
        <v>0</v>
      </c>
      <c r="AK14">
        <f>VLOOKUP($B14,Categories!$A$2:$O$48,4,0)</f>
        <v>0</v>
      </c>
      <c r="AL14">
        <f>VLOOKUP($B14,Categories!$A$2:$O$48,5,0)</f>
        <v>0</v>
      </c>
      <c r="AM14">
        <f>VLOOKUP($B14,Categories!$A$2:$O$48,6,0)</f>
        <v>0</v>
      </c>
      <c r="AN14">
        <f>VLOOKUP($B14,Categories!$A$2:$O$48,7,0)</f>
        <v>0</v>
      </c>
      <c r="AO14">
        <f>VLOOKUP($B14,Categories!$A$2:$O$48,8,0)</f>
        <v>0</v>
      </c>
      <c r="AP14">
        <f>VLOOKUP($B14,Categories!$A$2:$O$48,9,0)</f>
        <v>0</v>
      </c>
      <c r="AQ14">
        <f>VLOOKUP($B14,Categories!$A$2:$O$48,10,0)</f>
        <v>1</v>
      </c>
      <c r="AR14">
        <f>VLOOKUP($B14,Categories!$A$2:$O$48,11,0)</f>
        <v>0</v>
      </c>
      <c r="AS14">
        <f>VLOOKUP($B14,Categories!$A$2:$O$48,12,0)</f>
        <v>0</v>
      </c>
      <c r="AT14">
        <f>VLOOKUP($B14,Categories!$A$2:$O$48,13,0)</f>
        <v>0</v>
      </c>
      <c r="AU14">
        <f>VLOOKUP($B14,Categories!$A$2:$O$48,14,0)</f>
        <v>0</v>
      </c>
      <c r="AV14">
        <f>VLOOKUP($B14,Categories!$A$2:$O$48,15,0)</f>
        <v>0</v>
      </c>
      <c r="AW14">
        <f>VLOOKUP($B14,Categories!$A$2:$Z$48,16,0)</f>
        <v>2.15</v>
      </c>
    </row>
    <row r="15" spans="1:49" x14ac:dyDescent="0.3">
      <c r="A15" s="1">
        <v>43671</v>
      </c>
      <c r="B15" t="s">
        <v>43</v>
      </c>
      <c r="C15" t="s">
        <v>5</v>
      </c>
      <c r="D15">
        <v>1</v>
      </c>
      <c r="F15">
        <v>3</v>
      </c>
      <c r="G15">
        <v>2</v>
      </c>
      <c r="H15">
        <v>4</v>
      </c>
      <c r="K15" t="str">
        <f t="shared" si="0"/>
        <v>JELT</v>
      </c>
      <c r="L15">
        <f t="shared" si="23"/>
        <v>1</v>
      </c>
      <c r="M15" t="str">
        <f t="shared" si="24"/>
        <v/>
      </c>
      <c r="N15">
        <f t="shared" si="25"/>
        <v>0</v>
      </c>
      <c r="O15">
        <f t="shared" si="26"/>
        <v>0</v>
      </c>
      <c r="P15">
        <f t="shared" si="27"/>
        <v>0</v>
      </c>
      <c r="Q15" t="str">
        <f t="shared" si="28"/>
        <v/>
      </c>
      <c r="R15" t="str">
        <f t="shared" si="29"/>
        <v/>
      </c>
      <c r="S15">
        <f t="shared" si="30"/>
        <v>0</v>
      </c>
      <c r="T15" t="str">
        <f t="shared" si="31"/>
        <v/>
      </c>
      <c r="U15">
        <f t="shared" si="32"/>
        <v>0</v>
      </c>
      <c r="V15">
        <f t="shared" si="33"/>
        <v>0</v>
      </c>
      <c r="W15">
        <f t="shared" si="34"/>
        <v>1</v>
      </c>
      <c r="X15" t="str">
        <f t="shared" si="35"/>
        <v/>
      </c>
      <c r="Y15" t="str">
        <f t="shared" si="36"/>
        <v/>
      </c>
      <c r="Z15">
        <f t="shared" si="37"/>
        <v>1</v>
      </c>
      <c r="AA15">
        <f t="shared" si="38"/>
        <v>0</v>
      </c>
      <c r="AB15">
        <f t="shared" si="39"/>
        <v>1</v>
      </c>
      <c r="AC15">
        <f t="shared" si="40"/>
        <v>1</v>
      </c>
      <c r="AD15">
        <f t="shared" si="41"/>
        <v>1</v>
      </c>
      <c r="AE15">
        <f t="shared" si="42"/>
        <v>0</v>
      </c>
      <c r="AF15">
        <f t="shared" si="43"/>
        <v>0</v>
      </c>
      <c r="AG15">
        <f t="shared" si="44"/>
        <v>4</v>
      </c>
      <c r="AH15" t="s">
        <v>63</v>
      </c>
      <c r="AI15">
        <f>VLOOKUP($B15,Categories!$A$2:$O$48,2,0)</f>
        <v>0</v>
      </c>
      <c r="AJ15">
        <f>VLOOKUP($B15,Categories!$A$2:$O$48,3,0)</f>
        <v>0</v>
      </c>
      <c r="AK15">
        <f>VLOOKUP($B15,Categories!$A$2:$O$48,4,0)</f>
        <v>1</v>
      </c>
      <c r="AL15">
        <f>VLOOKUP($B15,Categories!$A$2:$O$48,5,0)</f>
        <v>0</v>
      </c>
      <c r="AM15">
        <f>VLOOKUP($B15,Categories!$A$2:$O$48,6,0)</f>
        <v>1</v>
      </c>
      <c r="AN15">
        <f>VLOOKUP($B15,Categories!$A$2:$O$48,7,0)</f>
        <v>0</v>
      </c>
      <c r="AO15">
        <f>VLOOKUP($B15,Categories!$A$2:$O$48,8,0)</f>
        <v>1</v>
      </c>
      <c r="AP15">
        <f>VLOOKUP($B15,Categories!$A$2:$O$48,9,0)</f>
        <v>0</v>
      </c>
      <c r="AQ15">
        <f>VLOOKUP($B15,Categories!$A$2:$O$48,10,0)</f>
        <v>0</v>
      </c>
      <c r="AR15">
        <f>VLOOKUP($B15,Categories!$A$2:$O$48,11,0)</f>
        <v>0</v>
      </c>
      <c r="AS15">
        <f>VLOOKUP($B15,Categories!$A$2:$O$48,12,0)</f>
        <v>0</v>
      </c>
      <c r="AT15">
        <f>VLOOKUP($B15,Categories!$A$2:$O$48,13,0)</f>
        <v>0</v>
      </c>
      <c r="AU15">
        <f>VLOOKUP($B15,Categories!$A$2:$O$48,14,0)</f>
        <v>0</v>
      </c>
      <c r="AV15">
        <f>VLOOKUP($B15,Categories!$A$2:$O$48,15,0)</f>
        <v>0</v>
      </c>
      <c r="AW15">
        <f>VLOOKUP($B15,Categories!$A$2:$Z$48,16,0)</f>
        <v>3.4</v>
      </c>
    </row>
    <row r="16" spans="1:49" x14ac:dyDescent="0.3">
      <c r="A16" s="1">
        <v>43671</v>
      </c>
      <c r="B16" t="s">
        <v>43</v>
      </c>
      <c r="C16" t="s">
        <v>5</v>
      </c>
      <c r="D16">
        <v>2</v>
      </c>
      <c r="F16">
        <v>3</v>
      </c>
      <c r="G16">
        <v>1</v>
      </c>
      <c r="H16">
        <v>4</v>
      </c>
      <c r="K16" t="str">
        <f t="shared" si="0"/>
        <v>JELT</v>
      </c>
      <c r="L16">
        <f t="shared" si="23"/>
        <v>0</v>
      </c>
      <c r="M16" t="str">
        <f t="shared" si="24"/>
        <v/>
      </c>
      <c r="N16">
        <f t="shared" si="25"/>
        <v>0</v>
      </c>
      <c r="O16">
        <f t="shared" si="26"/>
        <v>1</v>
      </c>
      <c r="P16">
        <f t="shared" si="27"/>
        <v>0</v>
      </c>
      <c r="Q16" t="str">
        <f t="shared" si="28"/>
        <v/>
      </c>
      <c r="R16" t="str">
        <f t="shared" si="29"/>
        <v/>
      </c>
      <c r="S16">
        <f t="shared" si="30"/>
        <v>0</v>
      </c>
      <c r="T16" t="str">
        <f t="shared" si="31"/>
        <v/>
      </c>
      <c r="U16">
        <f t="shared" si="32"/>
        <v>0</v>
      </c>
      <c r="V16">
        <f t="shared" si="33"/>
        <v>0</v>
      </c>
      <c r="W16">
        <f t="shared" si="34"/>
        <v>1</v>
      </c>
      <c r="X16" t="str">
        <f t="shared" si="35"/>
        <v/>
      </c>
      <c r="Y16" t="str">
        <f t="shared" si="36"/>
        <v/>
      </c>
      <c r="Z16">
        <f t="shared" si="37"/>
        <v>1</v>
      </c>
      <c r="AA16">
        <f t="shared" si="38"/>
        <v>0</v>
      </c>
      <c r="AB16">
        <f t="shared" si="39"/>
        <v>1</v>
      </c>
      <c r="AC16">
        <f t="shared" si="40"/>
        <v>1</v>
      </c>
      <c r="AD16">
        <f t="shared" si="41"/>
        <v>1</v>
      </c>
      <c r="AE16">
        <f t="shared" si="42"/>
        <v>0</v>
      </c>
      <c r="AF16">
        <f t="shared" si="43"/>
        <v>0</v>
      </c>
      <c r="AG16">
        <f t="shared" si="44"/>
        <v>4</v>
      </c>
      <c r="AH16" t="s">
        <v>63</v>
      </c>
      <c r="AI16">
        <f>VLOOKUP($B16,Categories!$A$2:$O$48,2,0)</f>
        <v>0</v>
      </c>
      <c r="AJ16">
        <f>VLOOKUP($B16,Categories!$A$2:$O$48,3,0)</f>
        <v>0</v>
      </c>
      <c r="AK16">
        <f>VLOOKUP($B16,Categories!$A$2:$O$48,4,0)</f>
        <v>1</v>
      </c>
      <c r="AL16">
        <f>VLOOKUP($B16,Categories!$A$2:$O$48,5,0)</f>
        <v>0</v>
      </c>
      <c r="AM16">
        <f>VLOOKUP($B16,Categories!$A$2:$O$48,6,0)</f>
        <v>1</v>
      </c>
      <c r="AN16">
        <f>VLOOKUP($B16,Categories!$A$2:$O$48,7,0)</f>
        <v>0</v>
      </c>
      <c r="AO16">
        <f>VLOOKUP($B16,Categories!$A$2:$O$48,8,0)</f>
        <v>1</v>
      </c>
      <c r="AP16">
        <f>VLOOKUP($B16,Categories!$A$2:$O$48,9,0)</f>
        <v>0</v>
      </c>
      <c r="AQ16">
        <f>VLOOKUP($B16,Categories!$A$2:$O$48,10,0)</f>
        <v>0</v>
      </c>
      <c r="AR16">
        <f>VLOOKUP($B16,Categories!$A$2:$O$48,11,0)</f>
        <v>0</v>
      </c>
      <c r="AS16">
        <f>VLOOKUP($B16,Categories!$A$2:$O$48,12,0)</f>
        <v>0</v>
      </c>
      <c r="AT16">
        <f>VLOOKUP($B16,Categories!$A$2:$O$48,13,0)</f>
        <v>0</v>
      </c>
      <c r="AU16">
        <f>VLOOKUP($B16,Categories!$A$2:$O$48,14,0)</f>
        <v>0</v>
      </c>
      <c r="AV16">
        <f>VLOOKUP($B16,Categories!$A$2:$O$48,15,0)</f>
        <v>0</v>
      </c>
      <c r="AW16">
        <f>VLOOKUP($B16,Categories!$A$2:$Z$48,16,0)</f>
        <v>3.4</v>
      </c>
    </row>
    <row r="17" spans="1:49" x14ac:dyDescent="0.3">
      <c r="A17" s="1">
        <v>43671</v>
      </c>
      <c r="B17" t="s">
        <v>43</v>
      </c>
      <c r="C17" t="s">
        <v>5</v>
      </c>
      <c r="D17">
        <v>2</v>
      </c>
      <c r="F17">
        <v>4</v>
      </c>
      <c r="G17">
        <v>1</v>
      </c>
      <c r="H17">
        <v>3</v>
      </c>
      <c r="K17" t="str">
        <f t="shared" si="0"/>
        <v>JELT</v>
      </c>
      <c r="L17">
        <f t="shared" si="23"/>
        <v>0</v>
      </c>
      <c r="M17" t="str">
        <f t="shared" si="24"/>
        <v/>
      </c>
      <c r="N17">
        <f t="shared" si="25"/>
        <v>0</v>
      </c>
      <c r="O17">
        <f t="shared" si="26"/>
        <v>1</v>
      </c>
      <c r="P17">
        <f t="shared" si="27"/>
        <v>0</v>
      </c>
      <c r="Q17" t="str">
        <f t="shared" si="28"/>
        <v/>
      </c>
      <c r="R17" t="str">
        <f t="shared" si="29"/>
        <v/>
      </c>
      <c r="S17">
        <f t="shared" si="30"/>
        <v>0</v>
      </c>
      <c r="T17" t="str">
        <f t="shared" si="31"/>
        <v/>
      </c>
      <c r="U17">
        <f t="shared" si="32"/>
        <v>1</v>
      </c>
      <c r="V17">
        <f t="shared" si="33"/>
        <v>0</v>
      </c>
      <c r="W17">
        <f t="shared" si="34"/>
        <v>0</v>
      </c>
      <c r="X17" t="str">
        <f t="shared" si="35"/>
        <v/>
      </c>
      <c r="Y17" t="str">
        <f t="shared" si="36"/>
        <v/>
      </c>
      <c r="Z17">
        <f t="shared" si="37"/>
        <v>1</v>
      </c>
      <c r="AA17">
        <f t="shared" si="38"/>
        <v>0</v>
      </c>
      <c r="AB17">
        <f t="shared" si="39"/>
        <v>1</v>
      </c>
      <c r="AC17">
        <f t="shared" si="40"/>
        <v>1</v>
      </c>
      <c r="AD17">
        <f t="shared" si="41"/>
        <v>1</v>
      </c>
      <c r="AE17">
        <f t="shared" si="42"/>
        <v>0</v>
      </c>
      <c r="AF17">
        <f t="shared" si="43"/>
        <v>0</v>
      </c>
      <c r="AG17">
        <f t="shared" si="44"/>
        <v>4</v>
      </c>
      <c r="AH17" t="s">
        <v>63</v>
      </c>
      <c r="AI17">
        <f>VLOOKUP($B17,Categories!$A$2:$O$48,2,0)</f>
        <v>0</v>
      </c>
      <c r="AJ17">
        <f>VLOOKUP($B17,Categories!$A$2:$O$48,3,0)</f>
        <v>0</v>
      </c>
      <c r="AK17">
        <f>VLOOKUP($B17,Categories!$A$2:$O$48,4,0)</f>
        <v>1</v>
      </c>
      <c r="AL17">
        <f>VLOOKUP($B17,Categories!$A$2:$O$48,5,0)</f>
        <v>0</v>
      </c>
      <c r="AM17">
        <f>VLOOKUP($B17,Categories!$A$2:$O$48,6,0)</f>
        <v>1</v>
      </c>
      <c r="AN17">
        <f>VLOOKUP($B17,Categories!$A$2:$O$48,7,0)</f>
        <v>0</v>
      </c>
      <c r="AO17">
        <f>VLOOKUP($B17,Categories!$A$2:$O$48,8,0)</f>
        <v>1</v>
      </c>
      <c r="AP17">
        <f>VLOOKUP($B17,Categories!$A$2:$O$48,9,0)</f>
        <v>0</v>
      </c>
      <c r="AQ17">
        <f>VLOOKUP($B17,Categories!$A$2:$O$48,10,0)</f>
        <v>0</v>
      </c>
      <c r="AR17">
        <f>VLOOKUP($B17,Categories!$A$2:$O$48,11,0)</f>
        <v>0</v>
      </c>
      <c r="AS17">
        <f>VLOOKUP($B17,Categories!$A$2:$O$48,12,0)</f>
        <v>0</v>
      </c>
      <c r="AT17">
        <f>VLOOKUP($B17,Categories!$A$2:$O$48,13,0)</f>
        <v>0</v>
      </c>
      <c r="AU17">
        <f>VLOOKUP($B17,Categories!$A$2:$O$48,14,0)</f>
        <v>0</v>
      </c>
      <c r="AV17">
        <f>VLOOKUP($B17,Categories!$A$2:$O$48,15,0)</f>
        <v>0</v>
      </c>
      <c r="AW17">
        <f>VLOOKUP($B17,Categories!$A$2:$Z$48,16,0)</f>
        <v>3.4</v>
      </c>
    </row>
    <row r="18" spans="1:49" x14ac:dyDescent="0.3">
      <c r="A18" s="1">
        <v>43671</v>
      </c>
      <c r="B18" t="s">
        <v>43</v>
      </c>
      <c r="C18" t="s">
        <v>5</v>
      </c>
      <c r="D18">
        <v>1</v>
      </c>
      <c r="F18">
        <v>2</v>
      </c>
      <c r="G18">
        <v>4</v>
      </c>
      <c r="H18">
        <v>3</v>
      </c>
      <c r="K18" t="str">
        <f t="shared" si="0"/>
        <v>JELT</v>
      </c>
      <c r="L18">
        <f t="shared" si="23"/>
        <v>1</v>
      </c>
      <c r="M18" t="str">
        <f t="shared" si="24"/>
        <v/>
      </c>
      <c r="N18">
        <f t="shared" si="25"/>
        <v>0</v>
      </c>
      <c r="O18">
        <f t="shared" si="26"/>
        <v>0</v>
      </c>
      <c r="P18">
        <f t="shared" si="27"/>
        <v>0</v>
      </c>
      <c r="Q18" t="str">
        <f t="shared" si="28"/>
        <v/>
      </c>
      <c r="R18" t="str">
        <f t="shared" si="29"/>
        <v/>
      </c>
      <c r="S18">
        <f t="shared" si="30"/>
        <v>0</v>
      </c>
      <c r="T18" t="str">
        <f t="shared" si="31"/>
        <v/>
      </c>
      <c r="U18">
        <f t="shared" si="32"/>
        <v>0</v>
      </c>
      <c r="V18">
        <f t="shared" si="33"/>
        <v>1</v>
      </c>
      <c r="W18">
        <f t="shared" si="34"/>
        <v>0</v>
      </c>
      <c r="X18" t="str">
        <f t="shared" si="35"/>
        <v/>
      </c>
      <c r="Y18" t="str">
        <f t="shared" si="36"/>
        <v/>
      </c>
      <c r="Z18">
        <f t="shared" si="37"/>
        <v>1</v>
      </c>
      <c r="AA18">
        <f t="shared" si="38"/>
        <v>0</v>
      </c>
      <c r="AB18">
        <f t="shared" si="39"/>
        <v>1</v>
      </c>
      <c r="AC18">
        <f t="shared" si="40"/>
        <v>1</v>
      </c>
      <c r="AD18">
        <f t="shared" si="41"/>
        <v>1</v>
      </c>
      <c r="AE18">
        <f t="shared" si="42"/>
        <v>0</v>
      </c>
      <c r="AF18">
        <f t="shared" si="43"/>
        <v>0</v>
      </c>
      <c r="AG18">
        <f t="shared" si="44"/>
        <v>4</v>
      </c>
      <c r="AH18" t="s">
        <v>63</v>
      </c>
      <c r="AI18">
        <f>VLOOKUP($B18,Categories!$A$2:$O$48,2,0)</f>
        <v>0</v>
      </c>
      <c r="AJ18">
        <f>VLOOKUP($B18,Categories!$A$2:$O$48,3,0)</f>
        <v>0</v>
      </c>
      <c r="AK18">
        <f>VLOOKUP($B18,Categories!$A$2:$O$48,4,0)</f>
        <v>1</v>
      </c>
      <c r="AL18">
        <f>VLOOKUP($B18,Categories!$A$2:$O$48,5,0)</f>
        <v>0</v>
      </c>
      <c r="AM18">
        <f>VLOOKUP($B18,Categories!$A$2:$O$48,6,0)</f>
        <v>1</v>
      </c>
      <c r="AN18">
        <f>VLOOKUP($B18,Categories!$A$2:$O$48,7,0)</f>
        <v>0</v>
      </c>
      <c r="AO18">
        <f>VLOOKUP($B18,Categories!$A$2:$O$48,8,0)</f>
        <v>1</v>
      </c>
      <c r="AP18">
        <f>VLOOKUP($B18,Categories!$A$2:$O$48,9,0)</f>
        <v>0</v>
      </c>
      <c r="AQ18">
        <f>VLOOKUP($B18,Categories!$A$2:$O$48,10,0)</f>
        <v>0</v>
      </c>
      <c r="AR18">
        <f>VLOOKUP($B18,Categories!$A$2:$O$48,11,0)</f>
        <v>0</v>
      </c>
      <c r="AS18">
        <f>VLOOKUP($B18,Categories!$A$2:$O$48,12,0)</f>
        <v>0</v>
      </c>
      <c r="AT18">
        <f>VLOOKUP($B18,Categories!$A$2:$O$48,13,0)</f>
        <v>0</v>
      </c>
      <c r="AU18">
        <f>VLOOKUP($B18,Categories!$A$2:$O$48,14,0)</f>
        <v>0</v>
      </c>
      <c r="AV18">
        <f>VLOOKUP($B18,Categories!$A$2:$O$48,15,0)</f>
        <v>0</v>
      </c>
      <c r="AW18">
        <f>VLOOKUP($B18,Categories!$A$2:$Z$48,16,0)</f>
        <v>3.4</v>
      </c>
    </row>
    <row r="19" spans="1:49" x14ac:dyDescent="0.3">
      <c r="A19" s="1">
        <v>43684</v>
      </c>
      <c r="B19" t="s">
        <v>46</v>
      </c>
      <c r="C19" t="s">
        <v>5</v>
      </c>
      <c r="D19">
        <v>1</v>
      </c>
      <c r="G19">
        <v>2</v>
      </c>
      <c r="H19">
        <v>3</v>
      </c>
      <c r="K19" t="str">
        <f t="shared" si="0"/>
        <v>JLT</v>
      </c>
      <c r="L19">
        <f t="shared" si="23"/>
        <v>1</v>
      </c>
      <c r="M19" t="str">
        <f t="shared" si="24"/>
        <v/>
      </c>
      <c r="N19" t="str">
        <f t="shared" si="25"/>
        <v/>
      </c>
      <c r="O19">
        <f t="shared" si="26"/>
        <v>0</v>
      </c>
      <c r="P19">
        <f t="shared" si="27"/>
        <v>0</v>
      </c>
      <c r="Q19" t="str">
        <f t="shared" si="28"/>
        <v/>
      </c>
      <c r="R19" t="str">
        <f t="shared" si="29"/>
        <v/>
      </c>
      <c r="S19">
        <f t="shared" si="30"/>
        <v>0</v>
      </c>
      <c r="T19" t="str">
        <f t="shared" si="31"/>
        <v/>
      </c>
      <c r="U19" t="str">
        <f t="shared" si="32"/>
        <v/>
      </c>
      <c r="V19">
        <f t="shared" si="33"/>
        <v>0</v>
      </c>
      <c r="W19">
        <f t="shared" si="34"/>
        <v>1</v>
      </c>
      <c r="X19" t="str">
        <f t="shared" si="35"/>
        <v/>
      </c>
      <c r="Y19" t="str">
        <f t="shared" si="36"/>
        <v/>
      </c>
      <c r="Z19">
        <f t="shared" si="37"/>
        <v>1</v>
      </c>
      <c r="AA19">
        <f t="shared" si="38"/>
        <v>0</v>
      </c>
      <c r="AB19">
        <f t="shared" si="39"/>
        <v>0</v>
      </c>
      <c r="AC19">
        <f t="shared" si="40"/>
        <v>1</v>
      </c>
      <c r="AD19">
        <f t="shared" si="41"/>
        <v>1</v>
      </c>
      <c r="AE19">
        <f t="shared" si="42"/>
        <v>0</v>
      </c>
      <c r="AF19">
        <f t="shared" si="43"/>
        <v>0</v>
      </c>
      <c r="AG19">
        <f t="shared" si="44"/>
        <v>3</v>
      </c>
      <c r="AH19" t="s">
        <v>63</v>
      </c>
      <c r="AI19">
        <f>VLOOKUP($B19,Categories!$A$2:$O$48,2,0)</f>
        <v>0</v>
      </c>
      <c r="AJ19">
        <f>VLOOKUP($B19,Categories!$A$2:$O$48,3,0)</f>
        <v>0</v>
      </c>
      <c r="AK19">
        <f>VLOOKUP($B19,Categories!$A$2:$O$48,4,0)</f>
        <v>0</v>
      </c>
      <c r="AL19">
        <f>VLOOKUP($B19,Categories!$A$2:$O$48,5,0)</f>
        <v>0</v>
      </c>
      <c r="AM19">
        <f>VLOOKUP($B19,Categories!$A$2:$O$48,6,0)</f>
        <v>0</v>
      </c>
      <c r="AN19">
        <f>VLOOKUP($B19,Categories!$A$2:$O$48,7,0)</f>
        <v>1</v>
      </c>
      <c r="AO19">
        <f>VLOOKUP($B19,Categories!$A$2:$O$48,8,0)</f>
        <v>1</v>
      </c>
      <c r="AP19">
        <f>VLOOKUP($B19,Categories!$A$2:$O$48,9,0)</f>
        <v>0</v>
      </c>
      <c r="AQ19">
        <f>VLOOKUP($B19,Categories!$A$2:$O$48,10,0)</f>
        <v>0</v>
      </c>
      <c r="AR19">
        <f>VLOOKUP($B19,Categories!$A$2:$O$48,11,0)</f>
        <v>0</v>
      </c>
      <c r="AS19">
        <f>VLOOKUP($B19,Categories!$A$2:$O$48,12,0)</f>
        <v>0</v>
      </c>
      <c r="AT19">
        <f>VLOOKUP($B19,Categories!$A$2:$O$48,13,0)</f>
        <v>0</v>
      </c>
      <c r="AU19">
        <f>VLOOKUP($B19,Categories!$A$2:$O$48,14,0)</f>
        <v>0</v>
      </c>
      <c r="AV19">
        <f>VLOOKUP($B19,Categories!$A$2:$O$48,15,0)</f>
        <v>0</v>
      </c>
      <c r="AW19">
        <f>VLOOKUP($B19,Categories!$A$2:$Z$48,16,0)</f>
        <v>4.4000000000000004</v>
      </c>
    </row>
    <row r="20" spans="1:49" x14ac:dyDescent="0.3">
      <c r="A20" s="1">
        <v>43690</v>
      </c>
      <c r="B20" t="s">
        <v>220</v>
      </c>
      <c r="C20" t="s">
        <v>38</v>
      </c>
      <c r="F20">
        <v>3</v>
      </c>
      <c r="G20">
        <v>1</v>
      </c>
      <c r="H20">
        <v>2</v>
      </c>
      <c r="K20" t="str">
        <f t="shared" si="0"/>
        <v>ELT</v>
      </c>
      <c r="L20" t="str">
        <f t="shared" si="23"/>
        <v/>
      </c>
      <c r="M20" t="str">
        <f t="shared" si="24"/>
        <v/>
      </c>
      <c r="N20">
        <f t="shared" si="25"/>
        <v>0</v>
      </c>
      <c r="O20">
        <f t="shared" si="26"/>
        <v>1</v>
      </c>
      <c r="P20">
        <f t="shared" si="27"/>
        <v>0</v>
      </c>
      <c r="Q20" t="str">
        <f t="shared" si="28"/>
        <v/>
      </c>
      <c r="R20" t="str">
        <f t="shared" si="29"/>
        <v/>
      </c>
      <c r="S20" t="str">
        <f t="shared" si="30"/>
        <v/>
      </c>
      <c r="T20" t="str">
        <f t="shared" si="31"/>
        <v/>
      </c>
      <c r="U20">
        <f t="shared" si="32"/>
        <v>1</v>
      </c>
      <c r="V20">
        <f t="shared" si="33"/>
        <v>0</v>
      </c>
      <c r="W20">
        <f t="shared" si="34"/>
        <v>0</v>
      </c>
      <c r="X20" t="str">
        <f t="shared" si="35"/>
        <v/>
      </c>
      <c r="Y20" t="str">
        <f t="shared" si="36"/>
        <v/>
      </c>
      <c r="Z20">
        <f t="shared" si="37"/>
        <v>0</v>
      </c>
      <c r="AA20">
        <f t="shared" si="38"/>
        <v>0</v>
      </c>
      <c r="AB20">
        <f t="shared" si="39"/>
        <v>1</v>
      </c>
      <c r="AC20">
        <f t="shared" si="40"/>
        <v>1</v>
      </c>
      <c r="AD20">
        <f t="shared" si="41"/>
        <v>1</v>
      </c>
      <c r="AE20">
        <f t="shared" si="42"/>
        <v>0</v>
      </c>
      <c r="AF20">
        <f t="shared" si="43"/>
        <v>0</v>
      </c>
      <c r="AG20">
        <f t="shared" si="44"/>
        <v>3</v>
      </c>
      <c r="AH20" t="s">
        <v>63</v>
      </c>
      <c r="AI20">
        <f>VLOOKUP($B20,Categories!$A$2:$O$48,2,0)</f>
        <v>0</v>
      </c>
      <c r="AJ20">
        <f>VLOOKUP($B20,Categories!$A$2:$O$48,3,0)</f>
        <v>0</v>
      </c>
      <c r="AK20">
        <f>VLOOKUP($B20,Categories!$A$2:$O$48,4,0)</f>
        <v>0</v>
      </c>
      <c r="AL20">
        <f>VLOOKUP($B20,Categories!$A$2:$O$48,5,0)</f>
        <v>0</v>
      </c>
      <c r="AM20">
        <f>VLOOKUP($B20,Categories!$A$2:$O$48,6,0)</f>
        <v>0</v>
      </c>
      <c r="AN20">
        <f>VLOOKUP($B20,Categories!$A$2:$O$48,7,0)</f>
        <v>1</v>
      </c>
      <c r="AO20">
        <f>VLOOKUP($B20,Categories!$A$2:$O$48,8,0)</f>
        <v>0</v>
      </c>
      <c r="AP20">
        <f>VLOOKUP($B20,Categories!$A$2:$O$48,9,0)</f>
        <v>0</v>
      </c>
      <c r="AQ20">
        <f>VLOOKUP($B20,Categories!$A$2:$O$48,10,0)</f>
        <v>0</v>
      </c>
      <c r="AR20">
        <f>VLOOKUP($B20,Categories!$A$2:$O$48,11,0)</f>
        <v>0</v>
      </c>
      <c r="AS20">
        <f>VLOOKUP($B20,Categories!$A$2:$O$48,12,0)</f>
        <v>0</v>
      </c>
      <c r="AT20">
        <f>VLOOKUP($B20,Categories!$A$2:$O$48,13,0)</f>
        <v>0</v>
      </c>
      <c r="AU20">
        <f>VLOOKUP($B20,Categories!$A$2:$O$48,14,0)</f>
        <v>0</v>
      </c>
      <c r="AV20">
        <f>VLOOKUP($B20,Categories!$A$2:$O$48,15,0)</f>
        <v>0</v>
      </c>
      <c r="AW20">
        <f>VLOOKUP($B20,Categories!$A$2:$Z$48,16,0)</f>
        <v>1.94</v>
      </c>
    </row>
    <row r="21" spans="1:49" x14ac:dyDescent="0.3">
      <c r="A21" s="1">
        <v>43690</v>
      </c>
      <c r="B21" t="s">
        <v>43</v>
      </c>
      <c r="C21" t="s">
        <v>38</v>
      </c>
      <c r="D21">
        <v>2</v>
      </c>
      <c r="F21">
        <v>1</v>
      </c>
      <c r="G21">
        <v>3</v>
      </c>
      <c r="H21">
        <v>4</v>
      </c>
      <c r="K21" t="str">
        <f t="shared" si="0"/>
        <v>JELT</v>
      </c>
      <c r="L21">
        <f t="shared" si="23"/>
        <v>0</v>
      </c>
      <c r="M21" t="str">
        <f t="shared" si="24"/>
        <v/>
      </c>
      <c r="N21">
        <f t="shared" si="25"/>
        <v>1</v>
      </c>
      <c r="O21">
        <f t="shared" si="26"/>
        <v>0</v>
      </c>
      <c r="P21">
        <f t="shared" si="27"/>
        <v>0</v>
      </c>
      <c r="Q21" t="str">
        <f t="shared" si="28"/>
        <v/>
      </c>
      <c r="R21" t="str">
        <f t="shared" si="29"/>
        <v/>
      </c>
      <c r="S21">
        <f t="shared" si="30"/>
        <v>0</v>
      </c>
      <c r="T21" t="str">
        <f t="shared" si="31"/>
        <v/>
      </c>
      <c r="U21">
        <f t="shared" si="32"/>
        <v>0</v>
      </c>
      <c r="V21">
        <f t="shared" si="33"/>
        <v>0</v>
      </c>
      <c r="W21">
        <f t="shared" si="34"/>
        <v>1</v>
      </c>
      <c r="X21" t="str">
        <f t="shared" si="35"/>
        <v/>
      </c>
      <c r="Y21" t="str">
        <f t="shared" si="36"/>
        <v/>
      </c>
      <c r="Z21">
        <f t="shared" si="37"/>
        <v>1</v>
      </c>
      <c r="AA21">
        <f t="shared" si="38"/>
        <v>0</v>
      </c>
      <c r="AB21">
        <f t="shared" si="39"/>
        <v>1</v>
      </c>
      <c r="AC21">
        <f t="shared" si="40"/>
        <v>1</v>
      </c>
      <c r="AD21">
        <f t="shared" si="41"/>
        <v>1</v>
      </c>
      <c r="AE21">
        <f t="shared" si="42"/>
        <v>0</v>
      </c>
      <c r="AF21">
        <f t="shared" si="43"/>
        <v>0</v>
      </c>
      <c r="AG21">
        <f t="shared" si="44"/>
        <v>4</v>
      </c>
      <c r="AH21" t="s">
        <v>63</v>
      </c>
      <c r="AI21">
        <f>VLOOKUP($B21,Categories!$A$2:$O$48,2,0)</f>
        <v>0</v>
      </c>
      <c r="AJ21">
        <f>VLOOKUP($B21,Categories!$A$2:$O$48,3,0)</f>
        <v>0</v>
      </c>
      <c r="AK21">
        <f>VLOOKUP($B21,Categories!$A$2:$O$48,4,0)</f>
        <v>1</v>
      </c>
      <c r="AL21">
        <f>VLOOKUP($B21,Categories!$A$2:$O$48,5,0)</f>
        <v>0</v>
      </c>
      <c r="AM21">
        <f>VLOOKUP($B21,Categories!$A$2:$O$48,6,0)</f>
        <v>1</v>
      </c>
      <c r="AN21">
        <f>VLOOKUP($B21,Categories!$A$2:$O$48,7,0)</f>
        <v>0</v>
      </c>
      <c r="AO21">
        <f>VLOOKUP($B21,Categories!$A$2:$O$48,8,0)</f>
        <v>1</v>
      </c>
      <c r="AP21">
        <f>VLOOKUP($B21,Categories!$A$2:$O$48,9,0)</f>
        <v>0</v>
      </c>
      <c r="AQ21">
        <f>VLOOKUP($B21,Categories!$A$2:$O$48,10,0)</f>
        <v>0</v>
      </c>
      <c r="AR21">
        <f>VLOOKUP($B21,Categories!$A$2:$O$48,11,0)</f>
        <v>0</v>
      </c>
      <c r="AS21">
        <f>VLOOKUP($B21,Categories!$A$2:$O$48,12,0)</f>
        <v>0</v>
      </c>
      <c r="AT21">
        <f>VLOOKUP($B21,Categories!$A$2:$O$48,13,0)</f>
        <v>0</v>
      </c>
      <c r="AU21">
        <f>VLOOKUP($B21,Categories!$A$2:$O$48,14,0)</f>
        <v>0</v>
      </c>
      <c r="AV21">
        <f>VLOOKUP($B21,Categories!$A$2:$O$48,15,0)</f>
        <v>0</v>
      </c>
      <c r="AW21">
        <f>VLOOKUP($B21,Categories!$A$2:$Z$48,16,0)</f>
        <v>3.4</v>
      </c>
    </row>
    <row r="22" spans="1:49" x14ac:dyDescent="0.3">
      <c r="A22" s="1">
        <v>43690</v>
      </c>
      <c r="B22" t="s">
        <v>43</v>
      </c>
      <c r="C22" t="s">
        <v>38</v>
      </c>
      <c r="D22">
        <v>1</v>
      </c>
      <c r="F22">
        <v>2</v>
      </c>
      <c r="G22">
        <v>3</v>
      </c>
      <c r="H22">
        <v>4</v>
      </c>
      <c r="K22" t="str">
        <f t="shared" si="0"/>
        <v>JELT</v>
      </c>
      <c r="L22">
        <f t="shared" si="23"/>
        <v>1</v>
      </c>
      <c r="M22" t="str">
        <f t="shared" si="24"/>
        <v/>
      </c>
      <c r="N22">
        <f t="shared" si="25"/>
        <v>0</v>
      </c>
      <c r="O22">
        <f t="shared" si="26"/>
        <v>0</v>
      </c>
      <c r="P22">
        <f t="shared" si="27"/>
        <v>0</v>
      </c>
      <c r="Q22" t="str">
        <f t="shared" si="28"/>
        <v/>
      </c>
      <c r="R22" t="str">
        <f t="shared" si="29"/>
        <v/>
      </c>
      <c r="S22">
        <f t="shared" si="30"/>
        <v>0</v>
      </c>
      <c r="T22" t="str">
        <f t="shared" si="31"/>
        <v/>
      </c>
      <c r="U22">
        <f t="shared" si="32"/>
        <v>0</v>
      </c>
      <c r="V22">
        <f t="shared" si="33"/>
        <v>0</v>
      </c>
      <c r="W22">
        <f t="shared" si="34"/>
        <v>1</v>
      </c>
      <c r="X22" t="str">
        <f t="shared" si="35"/>
        <v/>
      </c>
      <c r="Y22" t="str">
        <f t="shared" si="36"/>
        <v/>
      </c>
      <c r="Z22">
        <f t="shared" si="37"/>
        <v>1</v>
      </c>
      <c r="AA22">
        <f t="shared" si="38"/>
        <v>0</v>
      </c>
      <c r="AB22">
        <f t="shared" si="39"/>
        <v>1</v>
      </c>
      <c r="AC22">
        <f t="shared" si="40"/>
        <v>1</v>
      </c>
      <c r="AD22">
        <f t="shared" si="41"/>
        <v>1</v>
      </c>
      <c r="AE22">
        <f t="shared" si="42"/>
        <v>0</v>
      </c>
      <c r="AF22">
        <f t="shared" si="43"/>
        <v>0</v>
      </c>
      <c r="AG22">
        <f t="shared" si="44"/>
        <v>4</v>
      </c>
      <c r="AH22" t="s">
        <v>63</v>
      </c>
      <c r="AI22">
        <f>VLOOKUP($B22,Categories!$A$2:$O$48,2,0)</f>
        <v>0</v>
      </c>
      <c r="AJ22">
        <f>VLOOKUP($B22,Categories!$A$2:$O$48,3,0)</f>
        <v>0</v>
      </c>
      <c r="AK22">
        <f>VLOOKUP($B22,Categories!$A$2:$O$48,4,0)</f>
        <v>1</v>
      </c>
      <c r="AL22">
        <f>VLOOKUP($B22,Categories!$A$2:$O$48,5,0)</f>
        <v>0</v>
      </c>
      <c r="AM22">
        <f>VLOOKUP($B22,Categories!$A$2:$O$48,6,0)</f>
        <v>1</v>
      </c>
      <c r="AN22">
        <f>VLOOKUP($B22,Categories!$A$2:$O$48,7,0)</f>
        <v>0</v>
      </c>
      <c r="AO22">
        <f>VLOOKUP($B22,Categories!$A$2:$O$48,8,0)</f>
        <v>1</v>
      </c>
      <c r="AP22">
        <f>VLOOKUP($B22,Categories!$A$2:$O$48,9,0)</f>
        <v>0</v>
      </c>
      <c r="AQ22">
        <f>VLOOKUP($B22,Categories!$A$2:$O$48,10,0)</f>
        <v>0</v>
      </c>
      <c r="AR22">
        <f>VLOOKUP($B22,Categories!$A$2:$O$48,11,0)</f>
        <v>0</v>
      </c>
      <c r="AS22">
        <f>VLOOKUP($B22,Categories!$A$2:$O$48,12,0)</f>
        <v>0</v>
      </c>
      <c r="AT22">
        <f>VLOOKUP($B22,Categories!$A$2:$O$48,13,0)</f>
        <v>0</v>
      </c>
      <c r="AU22">
        <f>VLOOKUP($B22,Categories!$A$2:$O$48,14,0)</f>
        <v>0</v>
      </c>
      <c r="AV22">
        <f>VLOOKUP($B22,Categories!$A$2:$O$48,15,0)</f>
        <v>0</v>
      </c>
      <c r="AW22">
        <f>VLOOKUP($B22,Categories!$A$2:$Z$48,16,0)</f>
        <v>3.4</v>
      </c>
    </row>
    <row r="23" spans="1:49" x14ac:dyDescent="0.3">
      <c r="A23" s="1">
        <v>43690</v>
      </c>
      <c r="B23" t="s">
        <v>43</v>
      </c>
      <c r="C23" t="s">
        <v>38</v>
      </c>
      <c r="D23">
        <v>4</v>
      </c>
      <c r="F23">
        <v>3</v>
      </c>
      <c r="G23">
        <v>2</v>
      </c>
      <c r="H23">
        <v>1</v>
      </c>
      <c r="K23" t="str">
        <f t="shared" si="0"/>
        <v>JELT</v>
      </c>
      <c r="L23">
        <f t="shared" si="23"/>
        <v>0</v>
      </c>
      <c r="M23" t="str">
        <f t="shared" si="24"/>
        <v/>
      </c>
      <c r="N23">
        <f t="shared" si="25"/>
        <v>0</v>
      </c>
      <c r="O23">
        <f t="shared" si="26"/>
        <v>0</v>
      </c>
      <c r="P23">
        <f t="shared" si="27"/>
        <v>1</v>
      </c>
      <c r="Q23" t="str">
        <f t="shared" si="28"/>
        <v/>
      </c>
      <c r="R23" t="str">
        <f t="shared" si="29"/>
        <v/>
      </c>
      <c r="S23">
        <f t="shared" si="30"/>
        <v>1</v>
      </c>
      <c r="T23" t="str">
        <f t="shared" si="31"/>
        <v/>
      </c>
      <c r="U23">
        <f t="shared" si="32"/>
        <v>0</v>
      </c>
      <c r="V23">
        <f t="shared" si="33"/>
        <v>0</v>
      </c>
      <c r="W23">
        <f t="shared" si="34"/>
        <v>0</v>
      </c>
      <c r="X23" t="str">
        <f t="shared" si="35"/>
        <v/>
      </c>
      <c r="Y23" t="str">
        <f t="shared" si="36"/>
        <v/>
      </c>
      <c r="Z23">
        <f t="shared" si="37"/>
        <v>1</v>
      </c>
      <c r="AA23">
        <f t="shared" si="38"/>
        <v>0</v>
      </c>
      <c r="AB23">
        <f t="shared" si="39"/>
        <v>1</v>
      </c>
      <c r="AC23">
        <f t="shared" si="40"/>
        <v>1</v>
      </c>
      <c r="AD23">
        <f t="shared" si="41"/>
        <v>1</v>
      </c>
      <c r="AE23">
        <f t="shared" si="42"/>
        <v>0</v>
      </c>
      <c r="AF23">
        <f t="shared" si="43"/>
        <v>0</v>
      </c>
      <c r="AG23">
        <f t="shared" si="44"/>
        <v>4</v>
      </c>
      <c r="AH23" t="s">
        <v>63</v>
      </c>
      <c r="AI23">
        <f>VLOOKUP($B23,Categories!$A$2:$O$48,2,0)</f>
        <v>0</v>
      </c>
      <c r="AJ23">
        <f>VLOOKUP($B23,Categories!$A$2:$O$48,3,0)</f>
        <v>0</v>
      </c>
      <c r="AK23">
        <f>VLOOKUP($B23,Categories!$A$2:$O$48,4,0)</f>
        <v>1</v>
      </c>
      <c r="AL23">
        <f>VLOOKUP($B23,Categories!$A$2:$O$48,5,0)</f>
        <v>0</v>
      </c>
      <c r="AM23">
        <f>VLOOKUP($B23,Categories!$A$2:$O$48,6,0)</f>
        <v>1</v>
      </c>
      <c r="AN23">
        <f>VLOOKUP($B23,Categories!$A$2:$O$48,7,0)</f>
        <v>0</v>
      </c>
      <c r="AO23">
        <f>VLOOKUP($B23,Categories!$A$2:$O$48,8,0)</f>
        <v>1</v>
      </c>
      <c r="AP23">
        <f>VLOOKUP($B23,Categories!$A$2:$O$48,9,0)</f>
        <v>0</v>
      </c>
      <c r="AQ23">
        <f>VLOOKUP($B23,Categories!$A$2:$O$48,10,0)</f>
        <v>0</v>
      </c>
      <c r="AR23">
        <f>VLOOKUP($B23,Categories!$A$2:$O$48,11,0)</f>
        <v>0</v>
      </c>
      <c r="AS23">
        <f>VLOOKUP($B23,Categories!$A$2:$O$48,12,0)</f>
        <v>0</v>
      </c>
      <c r="AT23">
        <f>VLOOKUP($B23,Categories!$A$2:$O$48,13,0)</f>
        <v>0</v>
      </c>
      <c r="AU23">
        <f>VLOOKUP($B23,Categories!$A$2:$O$48,14,0)</f>
        <v>0</v>
      </c>
      <c r="AV23">
        <f>VLOOKUP($B23,Categories!$A$2:$O$48,15,0)</f>
        <v>0</v>
      </c>
      <c r="AW23">
        <f>VLOOKUP($B23,Categories!$A$2:$Z$48,16,0)</f>
        <v>3.4</v>
      </c>
    </row>
    <row r="24" spans="1:49" x14ac:dyDescent="0.3">
      <c r="A24" s="1">
        <v>43690</v>
      </c>
      <c r="B24" t="s">
        <v>187</v>
      </c>
      <c r="C24" t="s">
        <v>38</v>
      </c>
      <c r="D24">
        <v>4</v>
      </c>
      <c r="F24">
        <v>2</v>
      </c>
      <c r="G24">
        <v>1</v>
      </c>
      <c r="H24">
        <v>3</v>
      </c>
      <c r="K24" t="str">
        <f t="shared" si="0"/>
        <v>JELT</v>
      </c>
      <c r="L24">
        <f t="shared" si="23"/>
        <v>0</v>
      </c>
      <c r="M24" t="str">
        <f t="shared" si="24"/>
        <v/>
      </c>
      <c r="N24">
        <f t="shared" si="25"/>
        <v>0</v>
      </c>
      <c r="O24">
        <f t="shared" si="26"/>
        <v>1</v>
      </c>
      <c r="P24">
        <f t="shared" si="27"/>
        <v>0</v>
      </c>
      <c r="Q24" t="str">
        <f t="shared" si="28"/>
        <v/>
      </c>
      <c r="R24" t="str">
        <f t="shared" si="29"/>
        <v/>
      </c>
      <c r="S24">
        <f t="shared" si="30"/>
        <v>1</v>
      </c>
      <c r="T24" t="str">
        <f t="shared" si="31"/>
        <v/>
      </c>
      <c r="U24">
        <f t="shared" si="32"/>
        <v>0</v>
      </c>
      <c r="V24">
        <f t="shared" si="33"/>
        <v>0</v>
      </c>
      <c r="W24">
        <f t="shared" si="34"/>
        <v>0</v>
      </c>
      <c r="X24" t="str">
        <f t="shared" si="35"/>
        <v/>
      </c>
      <c r="Y24" t="str">
        <f t="shared" si="36"/>
        <v/>
      </c>
      <c r="Z24">
        <f t="shared" si="37"/>
        <v>1</v>
      </c>
      <c r="AA24">
        <f t="shared" si="38"/>
        <v>0</v>
      </c>
      <c r="AB24">
        <f t="shared" si="39"/>
        <v>1</v>
      </c>
      <c r="AC24">
        <f t="shared" si="40"/>
        <v>1</v>
      </c>
      <c r="AD24">
        <f t="shared" si="41"/>
        <v>1</v>
      </c>
      <c r="AE24">
        <f t="shared" si="42"/>
        <v>0</v>
      </c>
      <c r="AF24">
        <f t="shared" si="43"/>
        <v>0</v>
      </c>
      <c r="AG24">
        <f t="shared" si="44"/>
        <v>4</v>
      </c>
      <c r="AH24" t="s">
        <v>63</v>
      </c>
      <c r="AI24">
        <f>VLOOKUP($B24,Categories!$A$2:$O$48,2,0)</f>
        <v>0</v>
      </c>
      <c r="AJ24">
        <f>VLOOKUP($B24,Categories!$A$2:$O$48,3,0)</f>
        <v>0</v>
      </c>
      <c r="AK24">
        <f>VLOOKUP($B24,Categories!$A$2:$O$48,4,0)</f>
        <v>1</v>
      </c>
      <c r="AL24">
        <f>VLOOKUP($B24,Categories!$A$2:$O$48,5,0)</f>
        <v>0</v>
      </c>
      <c r="AM24">
        <f>VLOOKUP($B24,Categories!$A$2:$O$48,6,0)</f>
        <v>1</v>
      </c>
      <c r="AN24">
        <f>VLOOKUP($B24,Categories!$A$2:$O$48,7,0)</f>
        <v>0</v>
      </c>
      <c r="AO24">
        <f>VLOOKUP($B24,Categories!$A$2:$O$48,8,0)</f>
        <v>1</v>
      </c>
      <c r="AP24">
        <f>VLOOKUP($B24,Categories!$A$2:$O$48,9,0)</f>
        <v>0</v>
      </c>
      <c r="AQ24">
        <f>VLOOKUP($B24,Categories!$A$2:$O$48,10,0)</f>
        <v>0</v>
      </c>
      <c r="AR24">
        <f>VLOOKUP($B24,Categories!$A$2:$O$48,11,0)</f>
        <v>0</v>
      </c>
      <c r="AS24">
        <f>VLOOKUP($B24,Categories!$A$2:$O$48,12,0)</f>
        <v>0</v>
      </c>
      <c r="AT24">
        <f>VLOOKUP($B24,Categories!$A$2:$O$48,13,0)</f>
        <v>0</v>
      </c>
      <c r="AU24">
        <f>VLOOKUP($B24,Categories!$A$2:$O$48,14,0)</f>
        <v>0</v>
      </c>
      <c r="AV24">
        <f>VLOOKUP($B24,Categories!$A$2:$O$48,15,0)</f>
        <v>0</v>
      </c>
      <c r="AW24">
        <f>VLOOKUP($B24,Categories!$A$2:$Z$48,16,0)</f>
        <v>3.26</v>
      </c>
    </row>
    <row r="25" spans="1:49" x14ac:dyDescent="0.3">
      <c r="A25" s="1">
        <v>43703</v>
      </c>
      <c r="B25" t="s">
        <v>47</v>
      </c>
      <c r="C25" t="s">
        <v>5</v>
      </c>
      <c r="F25">
        <v>1</v>
      </c>
      <c r="G25">
        <v>3</v>
      </c>
      <c r="H25">
        <v>2</v>
      </c>
      <c r="J25">
        <v>4</v>
      </c>
      <c r="K25" t="str">
        <f t="shared" si="0"/>
        <v>ELTO</v>
      </c>
      <c r="L25" t="str">
        <f t="shared" si="23"/>
        <v/>
      </c>
      <c r="M25" t="str">
        <f t="shared" si="24"/>
        <v/>
      </c>
      <c r="N25">
        <f t="shared" si="25"/>
        <v>1</v>
      </c>
      <c r="O25">
        <f t="shared" si="26"/>
        <v>0</v>
      </c>
      <c r="P25">
        <f t="shared" si="27"/>
        <v>0</v>
      </c>
      <c r="Q25" t="str">
        <f t="shared" si="28"/>
        <v/>
      </c>
      <c r="R25">
        <f t="shared" si="29"/>
        <v>0</v>
      </c>
      <c r="S25" t="str">
        <f t="shared" si="30"/>
        <v/>
      </c>
      <c r="T25" t="str">
        <f t="shared" si="31"/>
        <v/>
      </c>
      <c r="U25">
        <f t="shared" si="32"/>
        <v>0</v>
      </c>
      <c r="V25">
        <f t="shared" si="33"/>
        <v>0</v>
      </c>
      <c r="W25">
        <f t="shared" si="34"/>
        <v>0</v>
      </c>
      <c r="X25" t="str">
        <f t="shared" si="35"/>
        <v/>
      </c>
      <c r="Y25">
        <f t="shared" si="36"/>
        <v>1</v>
      </c>
      <c r="Z25">
        <f t="shared" si="37"/>
        <v>0</v>
      </c>
      <c r="AA25">
        <f t="shared" si="38"/>
        <v>0</v>
      </c>
      <c r="AB25">
        <f t="shared" si="39"/>
        <v>1</v>
      </c>
      <c r="AC25">
        <f t="shared" si="40"/>
        <v>1</v>
      </c>
      <c r="AD25">
        <f t="shared" si="41"/>
        <v>1</v>
      </c>
      <c r="AE25">
        <f t="shared" si="42"/>
        <v>0</v>
      </c>
      <c r="AF25">
        <f t="shared" si="43"/>
        <v>1</v>
      </c>
      <c r="AG25">
        <f t="shared" si="44"/>
        <v>4</v>
      </c>
      <c r="AH25" t="s">
        <v>63</v>
      </c>
      <c r="AI25">
        <f>VLOOKUP($B25,Categories!$A$2:$O$48,2,0)</f>
        <v>0</v>
      </c>
      <c r="AJ25">
        <f>VLOOKUP($B25,Categories!$A$2:$O$48,3,0)</f>
        <v>0</v>
      </c>
      <c r="AK25">
        <f>VLOOKUP($B25,Categories!$A$2:$O$48,4,0)</f>
        <v>0</v>
      </c>
      <c r="AL25">
        <f>VLOOKUP($B25,Categories!$A$2:$O$48,5,0)</f>
        <v>1</v>
      </c>
      <c r="AM25">
        <f>VLOOKUP($B25,Categories!$A$2:$O$48,6,0)</f>
        <v>0</v>
      </c>
      <c r="AN25">
        <f>VLOOKUP($B25,Categories!$A$2:$O$48,7,0)</f>
        <v>0</v>
      </c>
      <c r="AO25">
        <f>VLOOKUP($B25,Categories!$A$2:$O$48,8,0)</f>
        <v>0</v>
      </c>
      <c r="AP25">
        <f>VLOOKUP($B25,Categories!$A$2:$O$48,9,0)</f>
        <v>0</v>
      </c>
      <c r="AQ25">
        <f>VLOOKUP($B25,Categories!$A$2:$O$48,10,0)</f>
        <v>0</v>
      </c>
      <c r="AR25">
        <f>VLOOKUP($B25,Categories!$A$2:$O$48,11,0)</f>
        <v>0</v>
      </c>
      <c r="AS25">
        <f>VLOOKUP($B25,Categories!$A$2:$O$48,12,0)</f>
        <v>1</v>
      </c>
      <c r="AT25">
        <f>VLOOKUP($B25,Categories!$A$2:$O$48,13,0)</f>
        <v>0</v>
      </c>
      <c r="AU25">
        <f>VLOOKUP($B25,Categories!$A$2:$O$48,14,0)</f>
        <v>0</v>
      </c>
      <c r="AV25">
        <f>VLOOKUP($B25,Categories!$A$2:$O$48,15,0)</f>
        <v>0</v>
      </c>
      <c r="AW25">
        <f>VLOOKUP($B25,Categories!$A$2:$Z$48,16,0)</f>
        <v>2.11</v>
      </c>
    </row>
    <row r="26" spans="1:49" x14ac:dyDescent="0.3">
      <c r="A26" s="1">
        <v>43703</v>
      </c>
      <c r="B26" t="s">
        <v>193</v>
      </c>
      <c r="C26" t="s">
        <v>5</v>
      </c>
      <c r="D26">
        <v>1</v>
      </c>
      <c r="F26">
        <v>2</v>
      </c>
      <c r="G26">
        <v>4</v>
      </c>
      <c r="H26">
        <v>3</v>
      </c>
      <c r="J26">
        <v>5</v>
      </c>
      <c r="K26" t="str">
        <f t="shared" si="0"/>
        <v>JELTO</v>
      </c>
      <c r="L26">
        <f t="shared" si="23"/>
        <v>1</v>
      </c>
      <c r="M26" t="str">
        <f t="shared" si="24"/>
        <v/>
      </c>
      <c r="N26">
        <f t="shared" si="25"/>
        <v>0</v>
      </c>
      <c r="O26">
        <f t="shared" si="26"/>
        <v>0</v>
      </c>
      <c r="P26">
        <f t="shared" si="27"/>
        <v>0</v>
      </c>
      <c r="Q26" t="str">
        <f t="shared" si="28"/>
        <v/>
      </c>
      <c r="R26">
        <f t="shared" si="29"/>
        <v>0</v>
      </c>
      <c r="S26">
        <f t="shared" si="30"/>
        <v>0</v>
      </c>
      <c r="T26" t="str">
        <f t="shared" si="31"/>
        <v/>
      </c>
      <c r="U26">
        <f t="shared" si="32"/>
        <v>0</v>
      </c>
      <c r="V26">
        <f t="shared" si="33"/>
        <v>0</v>
      </c>
      <c r="W26">
        <f t="shared" si="34"/>
        <v>0</v>
      </c>
      <c r="X26" t="str">
        <f t="shared" si="35"/>
        <v/>
      </c>
      <c r="Y26">
        <f t="shared" si="36"/>
        <v>1</v>
      </c>
      <c r="Z26">
        <f t="shared" si="37"/>
        <v>1</v>
      </c>
      <c r="AA26">
        <f t="shared" si="38"/>
        <v>0</v>
      </c>
      <c r="AB26">
        <f t="shared" si="39"/>
        <v>1</v>
      </c>
      <c r="AC26">
        <f t="shared" si="40"/>
        <v>1</v>
      </c>
      <c r="AD26">
        <f t="shared" si="41"/>
        <v>1</v>
      </c>
      <c r="AE26">
        <f t="shared" si="42"/>
        <v>0</v>
      </c>
      <c r="AF26">
        <f t="shared" si="43"/>
        <v>1</v>
      </c>
      <c r="AG26">
        <f t="shared" si="44"/>
        <v>5</v>
      </c>
      <c r="AH26" t="s">
        <v>63</v>
      </c>
      <c r="AI26">
        <f>VLOOKUP($B26,Categories!$A$2:$O$48,2,0)</f>
        <v>0</v>
      </c>
      <c r="AJ26">
        <f>VLOOKUP($B26,Categories!$A$2:$O$48,3,0)</f>
        <v>0</v>
      </c>
      <c r="AK26">
        <f>VLOOKUP($B26,Categories!$A$2:$O$48,4,0)</f>
        <v>1</v>
      </c>
      <c r="AL26">
        <f>VLOOKUP($B26,Categories!$A$2:$O$48,5,0)</f>
        <v>1</v>
      </c>
      <c r="AM26">
        <f>VLOOKUP($B26,Categories!$A$2:$O$48,6,0)</f>
        <v>1</v>
      </c>
      <c r="AN26">
        <f>VLOOKUP($B26,Categories!$A$2:$O$48,7,0)</f>
        <v>0</v>
      </c>
      <c r="AO26">
        <f>VLOOKUP($B26,Categories!$A$2:$O$48,8,0)</f>
        <v>0</v>
      </c>
      <c r="AP26">
        <f>VLOOKUP($B26,Categories!$A$2:$O$48,9,0)</f>
        <v>1</v>
      </c>
      <c r="AQ26">
        <f>VLOOKUP($B26,Categories!$A$2:$O$48,10,0)</f>
        <v>0</v>
      </c>
      <c r="AR26">
        <f>VLOOKUP($B26,Categories!$A$2:$O$48,11,0)</f>
        <v>0</v>
      </c>
      <c r="AS26">
        <f>VLOOKUP($B26,Categories!$A$2:$O$48,12,0)</f>
        <v>0</v>
      </c>
      <c r="AT26">
        <f>VLOOKUP($B26,Categories!$A$2:$O$48,13,0)</f>
        <v>0</v>
      </c>
      <c r="AU26">
        <f>VLOOKUP($B26,Categories!$A$2:$O$48,14,0)</f>
        <v>0</v>
      </c>
      <c r="AV26">
        <f>VLOOKUP($B26,Categories!$A$2:$O$48,15,0)</f>
        <v>0</v>
      </c>
      <c r="AW26">
        <f>VLOOKUP($B26,Categories!$A$2:$Z$48,16,0)</f>
        <v>2.83</v>
      </c>
    </row>
    <row r="27" spans="1:49" x14ac:dyDescent="0.3">
      <c r="A27" s="1">
        <v>43717</v>
      </c>
      <c r="B27" t="s">
        <v>2</v>
      </c>
      <c r="C27" t="s">
        <v>38</v>
      </c>
      <c r="F27">
        <v>2</v>
      </c>
      <c r="G27">
        <v>1</v>
      </c>
      <c r="H27">
        <v>3</v>
      </c>
      <c r="K27" t="str">
        <f t="shared" si="0"/>
        <v>ELT</v>
      </c>
      <c r="L27" t="str">
        <f t="shared" si="23"/>
        <v/>
      </c>
      <c r="M27" t="str">
        <f t="shared" si="24"/>
        <v/>
      </c>
      <c r="N27">
        <f t="shared" si="25"/>
        <v>0</v>
      </c>
      <c r="O27">
        <f t="shared" si="26"/>
        <v>1</v>
      </c>
      <c r="P27">
        <f t="shared" si="27"/>
        <v>0</v>
      </c>
      <c r="Q27" t="str">
        <f t="shared" si="28"/>
        <v/>
      </c>
      <c r="R27" t="str">
        <f t="shared" si="29"/>
        <v/>
      </c>
      <c r="S27" t="str">
        <f t="shared" si="30"/>
        <v/>
      </c>
      <c r="T27" t="str">
        <f t="shared" si="31"/>
        <v/>
      </c>
      <c r="U27">
        <f t="shared" si="32"/>
        <v>0</v>
      </c>
      <c r="V27">
        <f t="shared" si="33"/>
        <v>0</v>
      </c>
      <c r="W27">
        <f t="shared" si="34"/>
        <v>1</v>
      </c>
      <c r="X27" t="str">
        <f t="shared" si="35"/>
        <v/>
      </c>
      <c r="Y27" t="str">
        <f t="shared" si="36"/>
        <v/>
      </c>
      <c r="Z27">
        <f t="shared" si="37"/>
        <v>0</v>
      </c>
      <c r="AA27">
        <f t="shared" si="38"/>
        <v>0</v>
      </c>
      <c r="AB27">
        <f t="shared" si="39"/>
        <v>1</v>
      </c>
      <c r="AC27">
        <f t="shared" si="40"/>
        <v>1</v>
      </c>
      <c r="AD27">
        <f t="shared" si="41"/>
        <v>1</v>
      </c>
      <c r="AE27">
        <f t="shared" si="42"/>
        <v>0</v>
      </c>
      <c r="AF27">
        <f t="shared" si="43"/>
        <v>0</v>
      </c>
      <c r="AG27">
        <f t="shared" si="44"/>
        <v>3</v>
      </c>
      <c r="AH27" t="s">
        <v>63</v>
      </c>
      <c r="AI27">
        <f>VLOOKUP($B27,Categories!$A$2:$O$48,2,0)</f>
        <v>1</v>
      </c>
      <c r="AJ27">
        <f>VLOOKUP($B27,Categories!$A$2:$O$48,3,0)</f>
        <v>0</v>
      </c>
      <c r="AK27">
        <f>VLOOKUP($B27,Categories!$A$2:$O$48,4,0)</f>
        <v>0</v>
      </c>
      <c r="AL27">
        <f>VLOOKUP($B27,Categories!$A$2:$O$48,5,0)</f>
        <v>0</v>
      </c>
      <c r="AM27">
        <f>VLOOKUP($B27,Categories!$A$2:$O$48,6,0)</f>
        <v>0</v>
      </c>
      <c r="AN27">
        <f>VLOOKUP($B27,Categories!$A$2:$O$48,7,0)</f>
        <v>1</v>
      </c>
      <c r="AO27">
        <f>VLOOKUP($B27,Categories!$A$2:$O$48,8,0)</f>
        <v>1</v>
      </c>
      <c r="AP27">
        <f>VLOOKUP($B27,Categories!$A$2:$O$48,9,0)</f>
        <v>0</v>
      </c>
      <c r="AQ27">
        <f>VLOOKUP($B27,Categories!$A$2:$O$48,10,0)</f>
        <v>0</v>
      </c>
      <c r="AR27">
        <f>VLOOKUP($B27,Categories!$A$2:$O$48,11,0)</f>
        <v>0</v>
      </c>
      <c r="AS27">
        <f>VLOOKUP($B27,Categories!$A$2:$O$48,12,0)</f>
        <v>0</v>
      </c>
      <c r="AT27">
        <f>VLOOKUP($B27,Categories!$A$2:$O$48,13,0)</f>
        <v>0</v>
      </c>
      <c r="AU27">
        <f>VLOOKUP($B27,Categories!$A$2:$O$48,14,0)</f>
        <v>0</v>
      </c>
      <c r="AV27">
        <f>VLOOKUP($B27,Categories!$A$2:$O$48,15,0)</f>
        <v>0</v>
      </c>
      <c r="AW27">
        <f>VLOOKUP($B27,Categories!$A$2:$Z$48,16,0)</f>
        <v>3.24</v>
      </c>
    </row>
    <row r="28" spans="1:49" x14ac:dyDescent="0.3">
      <c r="A28" s="1">
        <v>43717</v>
      </c>
      <c r="B28" t="s">
        <v>204</v>
      </c>
      <c r="C28" t="s">
        <v>38</v>
      </c>
      <c r="D28">
        <v>1</v>
      </c>
      <c r="F28">
        <v>1</v>
      </c>
      <c r="G28">
        <v>1</v>
      </c>
      <c r="H28">
        <v>1</v>
      </c>
      <c r="K28" t="str">
        <f t="shared" si="0"/>
        <v>JELT</v>
      </c>
      <c r="L28">
        <f t="shared" si="23"/>
        <v>1</v>
      </c>
      <c r="M28" t="str">
        <f t="shared" si="24"/>
        <v/>
      </c>
      <c r="N28">
        <f t="shared" si="25"/>
        <v>1</v>
      </c>
      <c r="O28">
        <f t="shared" si="26"/>
        <v>1</v>
      </c>
      <c r="P28">
        <f t="shared" si="27"/>
        <v>1</v>
      </c>
      <c r="Q28" t="str">
        <f t="shared" si="28"/>
        <v/>
      </c>
      <c r="R28" t="str">
        <f t="shared" si="29"/>
        <v/>
      </c>
      <c r="S28">
        <f t="shared" si="30"/>
        <v>0</v>
      </c>
      <c r="T28" t="str">
        <f t="shared" si="31"/>
        <v/>
      </c>
      <c r="U28">
        <f t="shared" si="32"/>
        <v>0</v>
      </c>
      <c r="V28">
        <f t="shared" si="33"/>
        <v>0</v>
      </c>
      <c r="W28">
        <f t="shared" si="34"/>
        <v>0</v>
      </c>
      <c r="X28" t="str">
        <f t="shared" si="35"/>
        <v/>
      </c>
      <c r="Y28" t="str">
        <f t="shared" si="36"/>
        <v/>
      </c>
      <c r="Z28">
        <f t="shared" si="37"/>
        <v>1</v>
      </c>
      <c r="AA28">
        <f t="shared" si="38"/>
        <v>0</v>
      </c>
      <c r="AB28">
        <f t="shared" si="39"/>
        <v>1</v>
      </c>
      <c r="AC28">
        <f t="shared" si="40"/>
        <v>1</v>
      </c>
      <c r="AD28">
        <f t="shared" si="41"/>
        <v>1</v>
      </c>
      <c r="AE28">
        <f t="shared" si="42"/>
        <v>0</v>
      </c>
      <c r="AF28">
        <f t="shared" si="43"/>
        <v>0</v>
      </c>
      <c r="AG28">
        <f t="shared" si="44"/>
        <v>4</v>
      </c>
      <c r="AH28" t="s">
        <v>62</v>
      </c>
      <c r="AI28">
        <f>VLOOKUP($B28,Categories!$A$2:$O$48,2,0)</f>
        <v>1</v>
      </c>
      <c r="AJ28">
        <f>VLOOKUP($B28,Categories!$A$2:$O$48,3,0)</f>
        <v>0</v>
      </c>
      <c r="AK28">
        <f>VLOOKUP($B28,Categories!$A$2:$O$48,4,0)</f>
        <v>0</v>
      </c>
      <c r="AL28">
        <f>VLOOKUP($B28,Categories!$A$2:$O$48,5,0)</f>
        <v>0</v>
      </c>
      <c r="AM28">
        <f>VLOOKUP($B28,Categories!$A$2:$O$48,6,0)</f>
        <v>0</v>
      </c>
      <c r="AN28">
        <f>VLOOKUP($B28,Categories!$A$2:$O$48,7,0)</f>
        <v>1</v>
      </c>
      <c r="AO28">
        <f>VLOOKUP($B28,Categories!$A$2:$O$48,8,0)</f>
        <v>0</v>
      </c>
      <c r="AP28">
        <f>VLOOKUP($B28,Categories!$A$2:$O$48,9,0)</f>
        <v>0</v>
      </c>
      <c r="AQ28">
        <f>VLOOKUP($B28,Categories!$A$2:$O$48,10,0)</f>
        <v>0</v>
      </c>
      <c r="AR28">
        <f>VLOOKUP($B28,Categories!$A$2:$O$48,11,0)</f>
        <v>0</v>
      </c>
      <c r="AS28">
        <f>VLOOKUP($B28,Categories!$A$2:$O$48,12,0)</f>
        <v>0</v>
      </c>
      <c r="AT28">
        <f>VLOOKUP($B28,Categories!$A$2:$O$48,13,0)</f>
        <v>0</v>
      </c>
      <c r="AU28">
        <f>VLOOKUP($B28,Categories!$A$2:$O$48,14,0)</f>
        <v>0</v>
      </c>
      <c r="AV28">
        <f>VLOOKUP($B28,Categories!$A$2:$O$48,15,0)</f>
        <v>0</v>
      </c>
      <c r="AW28">
        <f>VLOOKUP($B28,Categories!$A$2:$Z$48,16,0)</f>
        <v>2.41</v>
      </c>
    </row>
    <row r="29" spans="1:49" x14ac:dyDescent="0.3">
      <c r="A29" s="1">
        <v>43717</v>
      </c>
      <c r="B29" t="s">
        <v>204</v>
      </c>
      <c r="C29" t="s">
        <v>38</v>
      </c>
      <c r="D29">
        <v>1</v>
      </c>
      <c r="F29">
        <v>1</v>
      </c>
      <c r="G29">
        <v>1</v>
      </c>
      <c r="H29">
        <v>1</v>
      </c>
      <c r="K29" t="str">
        <f t="shared" si="0"/>
        <v>JELT</v>
      </c>
      <c r="L29">
        <f t="shared" si="23"/>
        <v>1</v>
      </c>
      <c r="M29" t="str">
        <f t="shared" si="24"/>
        <v/>
      </c>
      <c r="N29">
        <f t="shared" si="25"/>
        <v>1</v>
      </c>
      <c r="O29">
        <f t="shared" si="26"/>
        <v>1</v>
      </c>
      <c r="P29">
        <f t="shared" si="27"/>
        <v>1</v>
      </c>
      <c r="Q29" t="str">
        <f t="shared" si="28"/>
        <v/>
      </c>
      <c r="R29" t="str">
        <f t="shared" si="29"/>
        <v/>
      </c>
      <c r="S29">
        <f t="shared" si="30"/>
        <v>0</v>
      </c>
      <c r="T29" t="str">
        <f t="shared" si="31"/>
        <v/>
      </c>
      <c r="U29">
        <f t="shared" si="32"/>
        <v>0</v>
      </c>
      <c r="V29">
        <f t="shared" si="33"/>
        <v>0</v>
      </c>
      <c r="W29">
        <f t="shared" si="34"/>
        <v>0</v>
      </c>
      <c r="X29" t="str">
        <f t="shared" si="35"/>
        <v/>
      </c>
      <c r="Y29" t="str">
        <f t="shared" si="36"/>
        <v/>
      </c>
      <c r="Z29">
        <f t="shared" si="37"/>
        <v>1</v>
      </c>
      <c r="AA29">
        <f t="shared" si="38"/>
        <v>0</v>
      </c>
      <c r="AB29">
        <f t="shared" si="39"/>
        <v>1</v>
      </c>
      <c r="AC29">
        <f t="shared" si="40"/>
        <v>1</v>
      </c>
      <c r="AD29">
        <f t="shared" si="41"/>
        <v>1</v>
      </c>
      <c r="AE29">
        <f t="shared" si="42"/>
        <v>0</v>
      </c>
      <c r="AF29">
        <f t="shared" si="43"/>
        <v>0</v>
      </c>
      <c r="AG29">
        <f t="shared" si="44"/>
        <v>4</v>
      </c>
      <c r="AH29" t="s">
        <v>62</v>
      </c>
      <c r="AI29">
        <f>VLOOKUP($B29,Categories!$A$2:$O$48,2,0)</f>
        <v>1</v>
      </c>
      <c r="AJ29">
        <f>VLOOKUP($B29,Categories!$A$2:$O$48,3,0)</f>
        <v>0</v>
      </c>
      <c r="AK29">
        <f>VLOOKUP($B29,Categories!$A$2:$O$48,4,0)</f>
        <v>0</v>
      </c>
      <c r="AL29">
        <f>VLOOKUP($B29,Categories!$A$2:$O$48,5,0)</f>
        <v>0</v>
      </c>
      <c r="AM29">
        <f>VLOOKUP($B29,Categories!$A$2:$O$48,6,0)</f>
        <v>0</v>
      </c>
      <c r="AN29">
        <f>VLOOKUP($B29,Categories!$A$2:$O$48,7,0)</f>
        <v>1</v>
      </c>
      <c r="AO29">
        <f>VLOOKUP($B29,Categories!$A$2:$O$48,8,0)</f>
        <v>0</v>
      </c>
      <c r="AP29">
        <f>VLOOKUP($B29,Categories!$A$2:$O$48,9,0)</f>
        <v>0</v>
      </c>
      <c r="AQ29">
        <f>VLOOKUP($B29,Categories!$A$2:$O$48,10,0)</f>
        <v>0</v>
      </c>
      <c r="AR29">
        <f>VLOOKUP($B29,Categories!$A$2:$O$48,11,0)</f>
        <v>0</v>
      </c>
      <c r="AS29">
        <f>VLOOKUP($B29,Categories!$A$2:$O$48,12,0)</f>
        <v>0</v>
      </c>
      <c r="AT29">
        <f>VLOOKUP($B29,Categories!$A$2:$O$48,13,0)</f>
        <v>0</v>
      </c>
      <c r="AU29">
        <f>VLOOKUP($B29,Categories!$A$2:$O$48,14,0)</f>
        <v>0</v>
      </c>
      <c r="AV29">
        <f>VLOOKUP($B29,Categories!$A$2:$O$48,15,0)</f>
        <v>0</v>
      </c>
      <c r="AW29">
        <f>VLOOKUP($B29,Categories!$A$2:$Z$48,16,0)</f>
        <v>2.41</v>
      </c>
    </row>
    <row r="30" spans="1:49" x14ac:dyDescent="0.3">
      <c r="A30" s="1">
        <v>43726</v>
      </c>
      <c r="B30" t="s">
        <v>2</v>
      </c>
      <c r="C30" t="s">
        <v>38</v>
      </c>
      <c r="F30">
        <v>3</v>
      </c>
      <c r="G30">
        <v>1</v>
      </c>
      <c r="H30">
        <v>2</v>
      </c>
      <c r="K30" t="str">
        <f t="shared" si="0"/>
        <v>ELT</v>
      </c>
      <c r="L30" t="str">
        <f t="shared" si="23"/>
        <v/>
      </c>
      <c r="M30" t="str">
        <f t="shared" si="24"/>
        <v/>
      </c>
      <c r="N30">
        <f t="shared" si="25"/>
        <v>0</v>
      </c>
      <c r="O30">
        <f t="shared" si="26"/>
        <v>1</v>
      </c>
      <c r="P30">
        <f t="shared" si="27"/>
        <v>0</v>
      </c>
      <c r="Q30" t="str">
        <f t="shared" si="28"/>
        <v/>
      </c>
      <c r="R30" t="str">
        <f t="shared" si="29"/>
        <v/>
      </c>
      <c r="S30" t="str">
        <f t="shared" si="30"/>
        <v/>
      </c>
      <c r="T30" t="str">
        <f t="shared" si="31"/>
        <v/>
      </c>
      <c r="U30">
        <f t="shared" si="32"/>
        <v>1</v>
      </c>
      <c r="V30">
        <f t="shared" si="33"/>
        <v>0</v>
      </c>
      <c r="W30">
        <f t="shared" si="34"/>
        <v>0</v>
      </c>
      <c r="X30" t="str">
        <f t="shared" si="35"/>
        <v/>
      </c>
      <c r="Y30" t="str">
        <f t="shared" si="36"/>
        <v/>
      </c>
      <c r="Z30">
        <f t="shared" si="37"/>
        <v>0</v>
      </c>
      <c r="AA30">
        <f t="shared" si="38"/>
        <v>0</v>
      </c>
      <c r="AB30">
        <f t="shared" si="39"/>
        <v>1</v>
      </c>
      <c r="AC30">
        <f t="shared" si="40"/>
        <v>1</v>
      </c>
      <c r="AD30">
        <f t="shared" si="41"/>
        <v>1</v>
      </c>
      <c r="AE30">
        <f t="shared" si="42"/>
        <v>0</v>
      </c>
      <c r="AF30">
        <f t="shared" si="43"/>
        <v>0</v>
      </c>
      <c r="AG30">
        <f t="shared" si="44"/>
        <v>3</v>
      </c>
      <c r="AH30" t="s">
        <v>63</v>
      </c>
      <c r="AI30">
        <f>VLOOKUP($B30,Categories!$A$2:$O$48,2,0)</f>
        <v>1</v>
      </c>
      <c r="AJ30">
        <f>VLOOKUP($B30,Categories!$A$2:$O$48,3,0)</f>
        <v>0</v>
      </c>
      <c r="AK30">
        <f>VLOOKUP($B30,Categories!$A$2:$O$48,4,0)</f>
        <v>0</v>
      </c>
      <c r="AL30">
        <f>VLOOKUP($B30,Categories!$A$2:$O$48,5,0)</f>
        <v>0</v>
      </c>
      <c r="AM30">
        <f>VLOOKUP($B30,Categories!$A$2:$O$48,6,0)</f>
        <v>0</v>
      </c>
      <c r="AN30">
        <f>VLOOKUP($B30,Categories!$A$2:$O$48,7,0)</f>
        <v>1</v>
      </c>
      <c r="AO30">
        <f>VLOOKUP($B30,Categories!$A$2:$O$48,8,0)</f>
        <v>1</v>
      </c>
      <c r="AP30">
        <f>VLOOKUP($B30,Categories!$A$2:$O$48,9,0)</f>
        <v>0</v>
      </c>
      <c r="AQ30">
        <f>VLOOKUP($B30,Categories!$A$2:$O$48,10,0)</f>
        <v>0</v>
      </c>
      <c r="AR30">
        <f>VLOOKUP($B30,Categories!$A$2:$O$48,11,0)</f>
        <v>0</v>
      </c>
      <c r="AS30">
        <f>VLOOKUP($B30,Categories!$A$2:$O$48,12,0)</f>
        <v>0</v>
      </c>
      <c r="AT30">
        <f>VLOOKUP($B30,Categories!$A$2:$O$48,13,0)</f>
        <v>0</v>
      </c>
      <c r="AU30">
        <f>VLOOKUP($B30,Categories!$A$2:$O$48,14,0)</f>
        <v>0</v>
      </c>
      <c r="AV30">
        <f>VLOOKUP($B30,Categories!$A$2:$O$48,15,0)</f>
        <v>0</v>
      </c>
      <c r="AW30">
        <f>VLOOKUP($B30,Categories!$A$2:$Z$48,16,0)</f>
        <v>3.24</v>
      </c>
    </row>
    <row r="31" spans="1:49" x14ac:dyDescent="0.3">
      <c r="A31" s="1">
        <v>43726</v>
      </c>
      <c r="B31" t="s">
        <v>2</v>
      </c>
      <c r="C31" t="s">
        <v>38</v>
      </c>
      <c r="F31">
        <v>2</v>
      </c>
      <c r="G31">
        <v>3</v>
      </c>
      <c r="H31">
        <v>1</v>
      </c>
      <c r="K31" t="str">
        <f t="shared" si="0"/>
        <v>ELT</v>
      </c>
      <c r="L31" t="str">
        <f t="shared" si="23"/>
        <v/>
      </c>
      <c r="M31" t="str">
        <f t="shared" si="24"/>
        <v/>
      </c>
      <c r="N31">
        <f t="shared" si="25"/>
        <v>0</v>
      </c>
      <c r="O31">
        <f t="shared" si="26"/>
        <v>0</v>
      </c>
      <c r="P31">
        <f t="shared" si="27"/>
        <v>1</v>
      </c>
      <c r="Q31" t="str">
        <f t="shared" si="28"/>
        <v/>
      </c>
      <c r="R31" t="str">
        <f t="shared" si="29"/>
        <v/>
      </c>
      <c r="S31" t="str">
        <f t="shared" si="30"/>
        <v/>
      </c>
      <c r="T31" t="str">
        <f t="shared" si="31"/>
        <v/>
      </c>
      <c r="U31">
        <f t="shared" si="32"/>
        <v>0</v>
      </c>
      <c r="V31">
        <f t="shared" si="33"/>
        <v>1</v>
      </c>
      <c r="W31">
        <f t="shared" si="34"/>
        <v>0</v>
      </c>
      <c r="X31" t="str">
        <f t="shared" si="35"/>
        <v/>
      </c>
      <c r="Y31" t="str">
        <f t="shared" si="36"/>
        <v/>
      </c>
      <c r="Z31">
        <f t="shared" si="37"/>
        <v>0</v>
      </c>
      <c r="AA31">
        <f t="shared" si="38"/>
        <v>0</v>
      </c>
      <c r="AB31">
        <f t="shared" si="39"/>
        <v>1</v>
      </c>
      <c r="AC31">
        <f t="shared" si="40"/>
        <v>1</v>
      </c>
      <c r="AD31">
        <f t="shared" si="41"/>
        <v>1</v>
      </c>
      <c r="AE31">
        <f t="shared" si="42"/>
        <v>0</v>
      </c>
      <c r="AF31">
        <f t="shared" si="43"/>
        <v>0</v>
      </c>
      <c r="AG31">
        <f t="shared" si="44"/>
        <v>3</v>
      </c>
      <c r="AH31" t="s">
        <v>63</v>
      </c>
      <c r="AI31">
        <f>VLOOKUP($B31,Categories!$A$2:$O$48,2,0)</f>
        <v>1</v>
      </c>
      <c r="AJ31">
        <f>VLOOKUP($B31,Categories!$A$2:$O$48,3,0)</f>
        <v>0</v>
      </c>
      <c r="AK31">
        <f>VLOOKUP($B31,Categories!$A$2:$O$48,4,0)</f>
        <v>0</v>
      </c>
      <c r="AL31">
        <f>VLOOKUP($B31,Categories!$A$2:$O$48,5,0)</f>
        <v>0</v>
      </c>
      <c r="AM31">
        <f>VLOOKUP($B31,Categories!$A$2:$O$48,6,0)</f>
        <v>0</v>
      </c>
      <c r="AN31">
        <f>VLOOKUP($B31,Categories!$A$2:$O$48,7,0)</f>
        <v>1</v>
      </c>
      <c r="AO31">
        <f>VLOOKUP($B31,Categories!$A$2:$O$48,8,0)</f>
        <v>1</v>
      </c>
      <c r="AP31">
        <f>VLOOKUP($B31,Categories!$A$2:$O$48,9,0)</f>
        <v>0</v>
      </c>
      <c r="AQ31">
        <f>VLOOKUP($B31,Categories!$A$2:$O$48,10,0)</f>
        <v>0</v>
      </c>
      <c r="AR31">
        <f>VLOOKUP($B31,Categories!$A$2:$O$48,11,0)</f>
        <v>0</v>
      </c>
      <c r="AS31">
        <f>VLOOKUP($B31,Categories!$A$2:$O$48,12,0)</f>
        <v>0</v>
      </c>
      <c r="AT31">
        <f>VLOOKUP($B31,Categories!$A$2:$O$48,13,0)</f>
        <v>0</v>
      </c>
      <c r="AU31">
        <f>VLOOKUP($B31,Categories!$A$2:$O$48,14,0)</f>
        <v>0</v>
      </c>
      <c r="AV31">
        <f>VLOOKUP($B31,Categories!$A$2:$O$48,15,0)</f>
        <v>0</v>
      </c>
      <c r="AW31">
        <f>VLOOKUP($B31,Categories!$A$2:$Z$48,16,0)</f>
        <v>3.24</v>
      </c>
    </row>
    <row r="32" spans="1:49" x14ac:dyDescent="0.3">
      <c r="A32" s="1">
        <v>43737</v>
      </c>
      <c r="B32" t="s">
        <v>2</v>
      </c>
      <c r="C32" t="s">
        <v>38</v>
      </c>
      <c r="F32">
        <v>1</v>
      </c>
      <c r="G32">
        <v>3</v>
      </c>
      <c r="H32">
        <v>2</v>
      </c>
      <c r="K32" t="str">
        <f t="shared" si="0"/>
        <v>ELT</v>
      </c>
      <c r="L32" t="str">
        <f t="shared" si="23"/>
        <v/>
      </c>
      <c r="M32" t="str">
        <f t="shared" si="24"/>
        <v/>
      </c>
      <c r="N32">
        <f t="shared" si="25"/>
        <v>1</v>
      </c>
      <c r="O32">
        <f t="shared" si="26"/>
        <v>0</v>
      </c>
      <c r="P32">
        <f t="shared" si="27"/>
        <v>0</v>
      </c>
      <c r="Q32" t="str">
        <f t="shared" si="28"/>
        <v/>
      </c>
      <c r="R32" t="str">
        <f t="shared" si="29"/>
        <v/>
      </c>
      <c r="S32" t="str">
        <f t="shared" si="30"/>
        <v/>
      </c>
      <c r="T32" t="str">
        <f t="shared" si="31"/>
        <v/>
      </c>
      <c r="U32">
        <f t="shared" si="32"/>
        <v>0</v>
      </c>
      <c r="V32">
        <f t="shared" si="33"/>
        <v>1</v>
      </c>
      <c r="W32">
        <f t="shared" si="34"/>
        <v>0</v>
      </c>
      <c r="X32" t="str">
        <f t="shared" si="35"/>
        <v/>
      </c>
      <c r="Y32" t="str">
        <f t="shared" si="36"/>
        <v/>
      </c>
      <c r="Z32">
        <f t="shared" si="37"/>
        <v>0</v>
      </c>
      <c r="AA32">
        <f t="shared" si="38"/>
        <v>0</v>
      </c>
      <c r="AB32">
        <f t="shared" si="39"/>
        <v>1</v>
      </c>
      <c r="AC32">
        <f t="shared" si="40"/>
        <v>1</v>
      </c>
      <c r="AD32">
        <f t="shared" si="41"/>
        <v>1</v>
      </c>
      <c r="AE32">
        <f t="shared" si="42"/>
        <v>0</v>
      </c>
      <c r="AF32">
        <f t="shared" si="43"/>
        <v>0</v>
      </c>
      <c r="AG32">
        <f t="shared" si="44"/>
        <v>3</v>
      </c>
      <c r="AH32" t="s">
        <v>63</v>
      </c>
      <c r="AI32">
        <f>VLOOKUP($B32,Categories!$A$2:$O$48,2,0)</f>
        <v>1</v>
      </c>
      <c r="AJ32">
        <f>VLOOKUP($B32,Categories!$A$2:$O$48,3,0)</f>
        <v>0</v>
      </c>
      <c r="AK32">
        <f>VLOOKUP($B32,Categories!$A$2:$O$48,4,0)</f>
        <v>0</v>
      </c>
      <c r="AL32">
        <f>VLOOKUP($B32,Categories!$A$2:$O$48,5,0)</f>
        <v>0</v>
      </c>
      <c r="AM32">
        <f>VLOOKUP($B32,Categories!$A$2:$O$48,6,0)</f>
        <v>0</v>
      </c>
      <c r="AN32">
        <f>VLOOKUP($B32,Categories!$A$2:$O$48,7,0)</f>
        <v>1</v>
      </c>
      <c r="AO32">
        <f>VLOOKUP($B32,Categories!$A$2:$O$48,8,0)</f>
        <v>1</v>
      </c>
      <c r="AP32">
        <f>VLOOKUP($B32,Categories!$A$2:$O$48,9,0)</f>
        <v>0</v>
      </c>
      <c r="AQ32">
        <f>VLOOKUP($B32,Categories!$A$2:$O$48,10,0)</f>
        <v>0</v>
      </c>
      <c r="AR32">
        <f>VLOOKUP($B32,Categories!$A$2:$O$48,11,0)</f>
        <v>0</v>
      </c>
      <c r="AS32">
        <f>VLOOKUP($B32,Categories!$A$2:$O$48,12,0)</f>
        <v>0</v>
      </c>
      <c r="AT32">
        <f>VLOOKUP($B32,Categories!$A$2:$O$48,13,0)</f>
        <v>0</v>
      </c>
      <c r="AU32">
        <f>VLOOKUP($B32,Categories!$A$2:$O$48,14,0)</f>
        <v>0</v>
      </c>
      <c r="AV32">
        <f>VLOOKUP($B32,Categories!$A$2:$O$48,15,0)</f>
        <v>0</v>
      </c>
      <c r="AW32">
        <f>VLOOKUP($B32,Categories!$A$2:$Z$48,16,0)</f>
        <v>3.24</v>
      </c>
    </row>
    <row r="33" spans="1:49" x14ac:dyDescent="0.3">
      <c r="A33" s="1">
        <v>43737</v>
      </c>
      <c r="B33" t="s">
        <v>2</v>
      </c>
      <c r="C33" t="s">
        <v>38</v>
      </c>
      <c r="F33">
        <v>1</v>
      </c>
      <c r="G33">
        <v>3</v>
      </c>
      <c r="H33">
        <v>2</v>
      </c>
      <c r="K33" t="str">
        <f t="shared" si="0"/>
        <v>ELT</v>
      </c>
      <c r="L33" t="str">
        <f t="shared" si="23"/>
        <v/>
      </c>
      <c r="M33" t="str">
        <f t="shared" si="24"/>
        <v/>
      </c>
      <c r="N33">
        <f t="shared" si="25"/>
        <v>1</v>
      </c>
      <c r="O33">
        <f t="shared" si="26"/>
        <v>0</v>
      </c>
      <c r="P33">
        <f t="shared" si="27"/>
        <v>0</v>
      </c>
      <c r="Q33" t="str">
        <f t="shared" si="28"/>
        <v/>
      </c>
      <c r="R33" t="str">
        <f t="shared" si="29"/>
        <v/>
      </c>
      <c r="S33" t="str">
        <f t="shared" si="30"/>
        <v/>
      </c>
      <c r="T33" t="str">
        <f t="shared" si="31"/>
        <v/>
      </c>
      <c r="U33">
        <f t="shared" si="32"/>
        <v>0</v>
      </c>
      <c r="V33">
        <f t="shared" si="33"/>
        <v>1</v>
      </c>
      <c r="W33">
        <f t="shared" si="34"/>
        <v>0</v>
      </c>
      <c r="X33" t="str">
        <f t="shared" si="35"/>
        <v/>
      </c>
      <c r="Y33" t="str">
        <f t="shared" si="36"/>
        <v/>
      </c>
      <c r="Z33">
        <f t="shared" si="37"/>
        <v>0</v>
      </c>
      <c r="AA33">
        <f t="shared" si="38"/>
        <v>0</v>
      </c>
      <c r="AB33">
        <f t="shared" si="39"/>
        <v>1</v>
      </c>
      <c r="AC33">
        <f t="shared" si="40"/>
        <v>1</v>
      </c>
      <c r="AD33">
        <f t="shared" si="41"/>
        <v>1</v>
      </c>
      <c r="AE33">
        <f t="shared" si="42"/>
        <v>0</v>
      </c>
      <c r="AF33">
        <f t="shared" si="43"/>
        <v>0</v>
      </c>
      <c r="AG33">
        <f t="shared" si="44"/>
        <v>3</v>
      </c>
      <c r="AH33" t="s">
        <v>63</v>
      </c>
      <c r="AI33">
        <f>VLOOKUP($B33,Categories!$A$2:$O$48,2,0)</f>
        <v>1</v>
      </c>
      <c r="AJ33">
        <f>VLOOKUP($B33,Categories!$A$2:$O$48,3,0)</f>
        <v>0</v>
      </c>
      <c r="AK33">
        <f>VLOOKUP($B33,Categories!$A$2:$O$48,4,0)</f>
        <v>0</v>
      </c>
      <c r="AL33">
        <f>VLOOKUP($B33,Categories!$A$2:$O$48,5,0)</f>
        <v>0</v>
      </c>
      <c r="AM33">
        <f>VLOOKUP($B33,Categories!$A$2:$O$48,6,0)</f>
        <v>0</v>
      </c>
      <c r="AN33">
        <f>VLOOKUP($B33,Categories!$A$2:$O$48,7,0)</f>
        <v>1</v>
      </c>
      <c r="AO33">
        <f>VLOOKUP($B33,Categories!$A$2:$O$48,8,0)</f>
        <v>1</v>
      </c>
      <c r="AP33">
        <f>VLOOKUP($B33,Categories!$A$2:$O$48,9,0)</f>
        <v>0</v>
      </c>
      <c r="AQ33">
        <f>VLOOKUP($B33,Categories!$A$2:$O$48,10,0)</f>
        <v>0</v>
      </c>
      <c r="AR33">
        <f>VLOOKUP($B33,Categories!$A$2:$O$48,11,0)</f>
        <v>0</v>
      </c>
      <c r="AS33">
        <f>VLOOKUP($B33,Categories!$A$2:$O$48,12,0)</f>
        <v>0</v>
      </c>
      <c r="AT33">
        <f>VLOOKUP($B33,Categories!$A$2:$O$48,13,0)</f>
        <v>0</v>
      </c>
      <c r="AU33">
        <f>VLOOKUP($B33,Categories!$A$2:$O$48,14,0)</f>
        <v>0</v>
      </c>
      <c r="AV33">
        <f>VLOOKUP($B33,Categories!$A$2:$O$48,15,0)</f>
        <v>0</v>
      </c>
      <c r="AW33">
        <f>VLOOKUP($B33,Categories!$A$2:$Z$48,16,0)</f>
        <v>3.24</v>
      </c>
    </row>
    <row r="34" spans="1:49" x14ac:dyDescent="0.3">
      <c r="A34" s="1">
        <v>43737</v>
      </c>
      <c r="B34" t="s">
        <v>221</v>
      </c>
      <c r="C34" t="s">
        <v>38</v>
      </c>
      <c r="F34">
        <v>3</v>
      </c>
      <c r="G34">
        <v>2</v>
      </c>
      <c r="H34">
        <v>1</v>
      </c>
      <c r="K34" t="str">
        <f t="shared" si="0"/>
        <v>ELT</v>
      </c>
      <c r="L34" t="str">
        <f t="shared" si="23"/>
        <v/>
      </c>
      <c r="M34" t="str">
        <f t="shared" si="24"/>
        <v/>
      </c>
      <c r="N34">
        <f t="shared" si="25"/>
        <v>0</v>
      </c>
      <c r="O34">
        <f t="shared" si="26"/>
        <v>0</v>
      </c>
      <c r="P34">
        <f t="shared" si="27"/>
        <v>1</v>
      </c>
      <c r="Q34" t="str">
        <f t="shared" si="28"/>
        <v/>
      </c>
      <c r="R34" t="str">
        <f t="shared" si="29"/>
        <v/>
      </c>
      <c r="S34" t="str">
        <f t="shared" si="30"/>
        <v/>
      </c>
      <c r="T34" t="str">
        <f t="shared" si="31"/>
        <v/>
      </c>
      <c r="U34">
        <f t="shared" si="32"/>
        <v>1</v>
      </c>
      <c r="V34">
        <f t="shared" si="33"/>
        <v>0</v>
      </c>
      <c r="W34">
        <f t="shared" si="34"/>
        <v>0</v>
      </c>
      <c r="X34" t="str">
        <f t="shared" si="35"/>
        <v/>
      </c>
      <c r="Y34" t="str">
        <f t="shared" si="36"/>
        <v/>
      </c>
      <c r="Z34">
        <f t="shared" si="37"/>
        <v>0</v>
      </c>
      <c r="AA34">
        <f t="shared" si="38"/>
        <v>0</v>
      </c>
      <c r="AB34">
        <f t="shared" si="39"/>
        <v>1</v>
      </c>
      <c r="AC34">
        <f t="shared" si="40"/>
        <v>1</v>
      </c>
      <c r="AD34">
        <f t="shared" si="41"/>
        <v>1</v>
      </c>
      <c r="AE34">
        <f t="shared" si="42"/>
        <v>0</v>
      </c>
      <c r="AF34">
        <f t="shared" si="43"/>
        <v>0</v>
      </c>
      <c r="AG34">
        <f t="shared" si="44"/>
        <v>3</v>
      </c>
      <c r="AH34" t="s">
        <v>63</v>
      </c>
      <c r="AI34">
        <f>VLOOKUP($B34,Categories!$A$2:$O$48,2,0)</f>
        <v>0</v>
      </c>
      <c r="AJ34">
        <f>VLOOKUP($B34,Categories!$A$2:$O$48,3,0)</f>
        <v>0</v>
      </c>
      <c r="AK34">
        <f>VLOOKUP($B34,Categories!$A$2:$O$48,4,0)</f>
        <v>0</v>
      </c>
      <c r="AL34">
        <f>VLOOKUP($B34,Categories!$A$2:$O$48,5,0)</f>
        <v>0</v>
      </c>
      <c r="AM34">
        <f>VLOOKUP($B34,Categories!$A$2:$O$48,6,0)</f>
        <v>0</v>
      </c>
      <c r="AN34">
        <f>VLOOKUP($B34,Categories!$A$2:$O$48,7,0)</f>
        <v>0</v>
      </c>
      <c r="AO34">
        <f>VLOOKUP($B34,Categories!$A$2:$O$48,8,0)</f>
        <v>0</v>
      </c>
      <c r="AP34">
        <f>VLOOKUP($B34,Categories!$A$2:$O$48,9,0)</f>
        <v>0</v>
      </c>
      <c r="AQ34">
        <f>VLOOKUP($B34,Categories!$A$2:$O$48,10,0)</f>
        <v>0</v>
      </c>
      <c r="AR34">
        <f>VLOOKUP($B34,Categories!$A$2:$O$48,11,0)</f>
        <v>0</v>
      </c>
      <c r="AS34">
        <f>VLOOKUP($B34,Categories!$A$2:$O$48,12,0)</f>
        <v>0</v>
      </c>
      <c r="AT34">
        <f>VLOOKUP($B34,Categories!$A$2:$O$48,13,0)</f>
        <v>0</v>
      </c>
      <c r="AU34">
        <f>VLOOKUP($B34,Categories!$A$2:$O$48,14,0)</f>
        <v>1</v>
      </c>
      <c r="AV34">
        <f>VLOOKUP($B34,Categories!$A$2:$O$48,15,0)</f>
        <v>0</v>
      </c>
      <c r="AW34">
        <f>VLOOKUP($B34,Categories!$A$2:$Z$48,16,0)</f>
        <v>3.25</v>
      </c>
    </row>
    <row r="35" spans="1:49" x14ac:dyDescent="0.3">
      <c r="A35" s="1">
        <v>43747</v>
      </c>
      <c r="B35" t="s">
        <v>193</v>
      </c>
      <c r="C35" t="s">
        <v>5</v>
      </c>
      <c r="D35">
        <v>2</v>
      </c>
      <c r="E35">
        <v>1</v>
      </c>
      <c r="F35">
        <v>2</v>
      </c>
      <c r="G35">
        <v>2</v>
      </c>
      <c r="H35">
        <v>2</v>
      </c>
      <c r="K35" t="str">
        <f t="shared" si="0"/>
        <v>JHELT</v>
      </c>
      <c r="L35">
        <f t="shared" si="23"/>
        <v>0</v>
      </c>
      <c r="M35">
        <f t="shared" si="24"/>
        <v>1</v>
      </c>
      <c r="N35">
        <f t="shared" si="25"/>
        <v>0</v>
      </c>
      <c r="O35">
        <f t="shared" si="26"/>
        <v>0</v>
      </c>
      <c r="P35">
        <f t="shared" si="27"/>
        <v>0</v>
      </c>
      <c r="Q35" t="str">
        <f t="shared" si="28"/>
        <v/>
      </c>
      <c r="R35" t="str">
        <f t="shared" si="29"/>
        <v/>
      </c>
      <c r="S35">
        <f t="shared" si="30"/>
        <v>1</v>
      </c>
      <c r="T35">
        <f t="shared" si="31"/>
        <v>0</v>
      </c>
      <c r="U35">
        <f t="shared" si="32"/>
        <v>1</v>
      </c>
      <c r="V35">
        <f t="shared" si="33"/>
        <v>1</v>
      </c>
      <c r="W35">
        <f t="shared" si="34"/>
        <v>1</v>
      </c>
      <c r="X35" t="str">
        <f t="shared" si="35"/>
        <v/>
      </c>
      <c r="Y35" t="str">
        <f t="shared" si="36"/>
        <v/>
      </c>
      <c r="Z35">
        <f t="shared" si="37"/>
        <v>1</v>
      </c>
      <c r="AA35">
        <f t="shared" si="38"/>
        <v>1</v>
      </c>
      <c r="AB35">
        <f t="shared" si="39"/>
        <v>1</v>
      </c>
      <c r="AC35">
        <f t="shared" si="40"/>
        <v>1</v>
      </c>
      <c r="AD35">
        <f t="shared" si="41"/>
        <v>1</v>
      </c>
      <c r="AE35">
        <f t="shared" si="42"/>
        <v>0</v>
      </c>
      <c r="AF35">
        <f t="shared" si="43"/>
        <v>0</v>
      </c>
      <c r="AG35">
        <f t="shared" si="44"/>
        <v>5</v>
      </c>
      <c r="AH35" t="s">
        <v>63</v>
      </c>
      <c r="AI35">
        <f>VLOOKUP($B35,Categories!$A$2:$O$48,2,0)</f>
        <v>0</v>
      </c>
      <c r="AJ35">
        <f>VLOOKUP($B35,Categories!$A$2:$O$48,3,0)</f>
        <v>0</v>
      </c>
      <c r="AK35">
        <f>VLOOKUP($B35,Categories!$A$2:$O$48,4,0)</f>
        <v>1</v>
      </c>
      <c r="AL35">
        <f>VLOOKUP($B35,Categories!$A$2:$O$48,5,0)</f>
        <v>1</v>
      </c>
      <c r="AM35">
        <f>VLOOKUP($B35,Categories!$A$2:$O$48,6,0)</f>
        <v>1</v>
      </c>
      <c r="AN35">
        <f>VLOOKUP($B35,Categories!$A$2:$O$48,7,0)</f>
        <v>0</v>
      </c>
      <c r="AO35">
        <f>VLOOKUP($B35,Categories!$A$2:$O$48,8,0)</f>
        <v>0</v>
      </c>
      <c r="AP35">
        <f>VLOOKUP($B35,Categories!$A$2:$O$48,9,0)</f>
        <v>1</v>
      </c>
      <c r="AQ35">
        <f>VLOOKUP($B35,Categories!$A$2:$O$48,10,0)</f>
        <v>0</v>
      </c>
      <c r="AR35">
        <f>VLOOKUP($B35,Categories!$A$2:$O$48,11,0)</f>
        <v>0</v>
      </c>
      <c r="AS35">
        <f>VLOOKUP($B35,Categories!$A$2:$O$48,12,0)</f>
        <v>0</v>
      </c>
      <c r="AT35">
        <f>VLOOKUP($B35,Categories!$A$2:$O$48,13,0)</f>
        <v>0</v>
      </c>
      <c r="AU35">
        <f>VLOOKUP($B35,Categories!$A$2:$O$48,14,0)</f>
        <v>0</v>
      </c>
      <c r="AV35">
        <f>VLOOKUP($B35,Categories!$A$2:$O$48,15,0)</f>
        <v>0</v>
      </c>
      <c r="AW35">
        <f>VLOOKUP($B35,Categories!$A$2:$Z$48,16,0)</f>
        <v>2.83</v>
      </c>
    </row>
    <row r="36" spans="1:49" x14ac:dyDescent="0.3">
      <c r="A36" s="1">
        <v>43747</v>
      </c>
      <c r="B36" t="s">
        <v>193</v>
      </c>
      <c r="C36" t="s">
        <v>5</v>
      </c>
      <c r="D36">
        <v>2</v>
      </c>
      <c r="E36">
        <v>1</v>
      </c>
      <c r="F36">
        <v>2</v>
      </c>
      <c r="G36">
        <v>2</v>
      </c>
      <c r="H36">
        <v>2</v>
      </c>
      <c r="K36" t="str">
        <f t="shared" si="0"/>
        <v>JHELT</v>
      </c>
      <c r="L36">
        <f t="shared" si="23"/>
        <v>0</v>
      </c>
      <c r="M36">
        <f t="shared" si="24"/>
        <v>1</v>
      </c>
      <c r="N36">
        <f t="shared" si="25"/>
        <v>0</v>
      </c>
      <c r="O36">
        <f t="shared" si="26"/>
        <v>0</v>
      </c>
      <c r="P36">
        <f t="shared" si="27"/>
        <v>0</v>
      </c>
      <c r="Q36" t="str">
        <f t="shared" si="28"/>
        <v/>
      </c>
      <c r="R36" t="str">
        <f t="shared" si="29"/>
        <v/>
      </c>
      <c r="S36">
        <f t="shared" si="30"/>
        <v>1</v>
      </c>
      <c r="T36">
        <f t="shared" si="31"/>
        <v>0</v>
      </c>
      <c r="U36">
        <f t="shared" si="32"/>
        <v>1</v>
      </c>
      <c r="V36">
        <f t="shared" si="33"/>
        <v>1</v>
      </c>
      <c r="W36">
        <f t="shared" si="34"/>
        <v>1</v>
      </c>
      <c r="X36" t="str">
        <f t="shared" si="35"/>
        <v/>
      </c>
      <c r="Y36" t="str">
        <f t="shared" si="36"/>
        <v/>
      </c>
      <c r="Z36">
        <f t="shared" si="37"/>
        <v>1</v>
      </c>
      <c r="AA36">
        <f t="shared" si="38"/>
        <v>1</v>
      </c>
      <c r="AB36">
        <f t="shared" si="39"/>
        <v>1</v>
      </c>
      <c r="AC36">
        <f t="shared" si="40"/>
        <v>1</v>
      </c>
      <c r="AD36">
        <f t="shared" si="41"/>
        <v>1</v>
      </c>
      <c r="AE36">
        <f t="shared" si="42"/>
        <v>0</v>
      </c>
      <c r="AF36">
        <f t="shared" si="43"/>
        <v>0</v>
      </c>
      <c r="AG36">
        <f t="shared" si="44"/>
        <v>5</v>
      </c>
      <c r="AH36" t="s">
        <v>63</v>
      </c>
      <c r="AI36">
        <f>VLOOKUP($B36,Categories!$A$2:$O$48,2,0)</f>
        <v>0</v>
      </c>
      <c r="AJ36">
        <f>VLOOKUP($B36,Categories!$A$2:$O$48,3,0)</f>
        <v>0</v>
      </c>
      <c r="AK36">
        <f>VLOOKUP($B36,Categories!$A$2:$O$48,4,0)</f>
        <v>1</v>
      </c>
      <c r="AL36">
        <f>VLOOKUP($B36,Categories!$A$2:$O$48,5,0)</f>
        <v>1</v>
      </c>
      <c r="AM36">
        <f>VLOOKUP($B36,Categories!$A$2:$O$48,6,0)</f>
        <v>1</v>
      </c>
      <c r="AN36">
        <f>VLOOKUP($B36,Categories!$A$2:$O$48,7,0)</f>
        <v>0</v>
      </c>
      <c r="AO36">
        <f>VLOOKUP($B36,Categories!$A$2:$O$48,8,0)</f>
        <v>0</v>
      </c>
      <c r="AP36">
        <f>VLOOKUP($B36,Categories!$A$2:$O$48,9,0)</f>
        <v>1</v>
      </c>
      <c r="AQ36">
        <f>VLOOKUP($B36,Categories!$A$2:$O$48,10,0)</f>
        <v>0</v>
      </c>
      <c r="AR36">
        <f>VLOOKUP($B36,Categories!$A$2:$O$48,11,0)</f>
        <v>0</v>
      </c>
      <c r="AS36">
        <f>VLOOKUP($B36,Categories!$A$2:$O$48,12,0)</f>
        <v>0</v>
      </c>
      <c r="AT36">
        <f>VLOOKUP($B36,Categories!$A$2:$O$48,13,0)</f>
        <v>0</v>
      </c>
      <c r="AU36">
        <f>VLOOKUP($B36,Categories!$A$2:$O$48,14,0)</f>
        <v>0</v>
      </c>
      <c r="AV36">
        <f>VLOOKUP($B36,Categories!$A$2:$O$48,15,0)</f>
        <v>0</v>
      </c>
      <c r="AW36">
        <f>VLOOKUP($B36,Categories!$A$2:$Z$48,16,0)</f>
        <v>2.83</v>
      </c>
    </row>
    <row r="37" spans="1:49" x14ac:dyDescent="0.3">
      <c r="A37" s="1">
        <v>43754</v>
      </c>
      <c r="B37" t="s">
        <v>60</v>
      </c>
      <c r="C37" t="s">
        <v>5</v>
      </c>
      <c r="D37">
        <v>1</v>
      </c>
      <c r="E37">
        <v>5</v>
      </c>
      <c r="F37">
        <v>4</v>
      </c>
      <c r="G37">
        <v>2</v>
      </c>
      <c r="H37">
        <v>2</v>
      </c>
      <c r="K37" t="str">
        <f t="shared" si="0"/>
        <v>JHELT</v>
      </c>
      <c r="L37">
        <f t="shared" si="23"/>
        <v>1</v>
      </c>
      <c r="M37">
        <f t="shared" si="24"/>
        <v>0</v>
      </c>
      <c r="N37">
        <f t="shared" si="25"/>
        <v>0</v>
      </c>
      <c r="O37">
        <f t="shared" si="26"/>
        <v>0</v>
      </c>
      <c r="P37">
        <f t="shared" si="27"/>
        <v>0</v>
      </c>
      <c r="Q37" t="str">
        <f t="shared" si="28"/>
        <v/>
      </c>
      <c r="R37" t="str">
        <f t="shared" si="29"/>
        <v/>
      </c>
      <c r="S37">
        <f t="shared" si="30"/>
        <v>0</v>
      </c>
      <c r="T37">
        <f t="shared" si="31"/>
        <v>1</v>
      </c>
      <c r="U37">
        <f t="shared" si="32"/>
        <v>0</v>
      </c>
      <c r="V37">
        <f t="shared" si="33"/>
        <v>0</v>
      </c>
      <c r="W37">
        <f t="shared" si="34"/>
        <v>0</v>
      </c>
      <c r="X37" t="str">
        <f t="shared" si="35"/>
        <v/>
      </c>
      <c r="Y37" t="str">
        <f t="shared" si="36"/>
        <v/>
      </c>
      <c r="Z37">
        <f t="shared" si="37"/>
        <v>1</v>
      </c>
      <c r="AA37">
        <f t="shared" si="38"/>
        <v>1</v>
      </c>
      <c r="AB37">
        <f t="shared" si="39"/>
        <v>1</v>
      </c>
      <c r="AC37">
        <f t="shared" si="40"/>
        <v>1</v>
      </c>
      <c r="AD37">
        <f t="shared" si="41"/>
        <v>1</v>
      </c>
      <c r="AE37">
        <f t="shared" si="42"/>
        <v>0</v>
      </c>
      <c r="AF37">
        <f t="shared" si="43"/>
        <v>0</v>
      </c>
      <c r="AG37">
        <f t="shared" si="44"/>
        <v>5</v>
      </c>
      <c r="AH37" t="s">
        <v>63</v>
      </c>
      <c r="AI37">
        <f>VLOOKUP($B37,Categories!$A$2:$O$48,2,0)</f>
        <v>0</v>
      </c>
      <c r="AJ37">
        <f>VLOOKUP($B37,Categories!$A$2:$O$48,3,0)</f>
        <v>0</v>
      </c>
      <c r="AK37">
        <f>VLOOKUP($B37,Categories!$A$2:$O$48,4,0)</f>
        <v>0</v>
      </c>
      <c r="AL37">
        <f>VLOOKUP($B37,Categories!$A$2:$O$48,5,0)</f>
        <v>1</v>
      </c>
      <c r="AM37">
        <f>VLOOKUP($B37,Categories!$A$2:$O$48,6,0)</f>
        <v>0</v>
      </c>
      <c r="AN37">
        <f>VLOOKUP($B37,Categories!$A$2:$O$48,7,0)</f>
        <v>0</v>
      </c>
      <c r="AO37">
        <f>VLOOKUP($B37,Categories!$A$2:$O$48,8,0)</f>
        <v>1</v>
      </c>
      <c r="AP37">
        <f>VLOOKUP($B37,Categories!$A$2:$O$48,9,0)</f>
        <v>0</v>
      </c>
      <c r="AQ37">
        <f>VLOOKUP($B37,Categories!$A$2:$O$48,10,0)</f>
        <v>0</v>
      </c>
      <c r="AR37">
        <f>VLOOKUP($B37,Categories!$A$2:$O$48,11,0)</f>
        <v>0</v>
      </c>
      <c r="AS37">
        <f>VLOOKUP($B37,Categories!$A$2:$O$48,12,0)</f>
        <v>0</v>
      </c>
      <c r="AT37">
        <f>VLOOKUP($B37,Categories!$A$2:$O$48,13,0)</f>
        <v>0</v>
      </c>
      <c r="AU37">
        <f>VLOOKUP($B37,Categories!$A$2:$O$48,14,0)</f>
        <v>0</v>
      </c>
      <c r="AV37">
        <f>VLOOKUP($B37,Categories!$A$2:$O$48,15,0)</f>
        <v>0</v>
      </c>
      <c r="AW37">
        <f>VLOOKUP($B37,Categories!$A$2:$Z$48,16,0)</f>
        <v>3.27</v>
      </c>
    </row>
    <row r="38" spans="1:49" x14ac:dyDescent="0.3">
      <c r="A38" s="1">
        <v>43754</v>
      </c>
      <c r="B38" t="s">
        <v>47</v>
      </c>
      <c r="C38" t="s">
        <v>5</v>
      </c>
      <c r="D38">
        <v>4</v>
      </c>
      <c r="E38">
        <v>3</v>
      </c>
      <c r="F38">
        <v>2</v>
      </c>
      <c r="G38">
        <v>5</v>
      </c>
      <c r="H38">
        <v>1</v>
      </c>
      <c r="K38" t="str">
        <f t="shared" si="0"/>
        <v>JHELT</v>
      </c>
      <c r="L38">
        <f t="shared" si="23"/>
        <v>0</v>
      </c>
      <c r="M38">
        <f t="shared" si="24"/>
        <v>0</v>
      </c>
      <c r="N38">
        <f t="shared" si="25"/>
        <v>0</v>
      </c>
      <c r="O38">
        <f t="shared" si="26"/>
        <v>0</v>
      </c>
      <c r="P38">
        <f t="shared" si="27"/>
        <v>1</v>
      </c>
      <c r="Q38" t="str">
        <f t="shared" si="28"/>
        <v/>
      </c>
      <c r="R38" t="str">
        <f t="shared" si="29"/>
        <v/>
      </c>
      <c r="S38">
        <f t="shared" si="30"/>
        <v>0</v>
      </c>
      <c r="T38">
        <f t="shared" si="31"/>
        <v>0</v>
      </c>
      <c r="U38">
        <f t="shared" si="32"/>
        <v>0</v>
      </c>
      <c r="V38">
        <f t="shared" si="33"/>
        <v>1</v>
      </c>
      <c r="W38">
        <f t="shared" si="34"/>
        <v>0</v>
      </c>
      <c r="X38" t="str">
        <f t="shared" si="35"/>
        <v/>
      </c>
      <c r="Y38" t="str">
        <f t="shared" si="36"/>
        <v/>
      </c>
      <c r="Z38">
        <f t="shared" si="37"/>
        <v>1</v>
      </c>
      <c r="AA38">
        <f t="shared" si="38"/>
        <v>1</v>
      </c>
      <c r="AB38">
        <f t="shared" si="39"/>
        <v>1</v>
      </c>
      <c r="AC38">
        <f t="shared" si="40"/>
        <v>1</v>
      </c>
      <c r="AD38">
        <f t="shared" si="41"/>
        <v>1</v>
      </c>
      <c r="AE38">
        <f t="shared" si="42"/>
        <v>0</v>
      </c>
      <c r="AF38">
        <f t="shared" si="43"/>
        <v>0</v>
      </c>
      <c r="AG38">
        <f t="shared" si="44"/>
        <v>5</v>
      </c>
      <c r="AH38" t="s">
        <v>63</v>
      </c>
      <c r="AI38">
        <f>VLOOKUP($B38,Categories!$A$2:$O$48,2,0)</f>
        <v>0</v>
      </c>
      <c r="AJ38">
        <f>VLOOKUP($B38,Categories!$A$2:$O$48,3,0)</f>
        <v>0</v>
      </c>
      <c r="AK38">
        <f>VLOOKUP($B38,Categories!$A$2:$O$48,4,0)</f>
        <v>0</v>
      </c>
      <c r="AL38">
        <f>VLOOKUP($B38,Categories!$A$2:$O$48,5,0)</f>
        <v>1</v>
      </c>
      <c r="AM38">
        <f>VLOOKUP($B38,Categories!$A$2:$O$48,6,0)</f>
        <v>0</v>
      </c>
      <c r="AN38">
        <f>VLOOKUP($B38,Categories!$A$2:$O$48,7,0)</f>
        <v>0</v>
      </c>
      <c r="AO38">
        <f>VLOOKUP($B38,Categories!$A$2:$O$48,8,0)</f>
        <v>0</v>
      </c>
      <c r="AP38">
        <f>VLOOKUP($B38,Categories!$A$2:$O$48,9,0)</f>
        <v>0</v>
      </c>
      <c r="AQ38">
        <f>VLOOKUP($B38,Categories!$A$2:$O$48,10,0)</f>
        <v>0</v>
      </c>
      <c r="AR38">
        <f>VLOOKUP($B38,Categories!$A$2:$O$48,11,0)</f>
        <v>0</v>
      </c>
      <c r="AS38">
        <f>VLOOKUP($B38,Categories!$A$2:$O$48,12,0)</f>
        <v>1</v>
      </c>
      <c r="AT38">
        <f>VLOOKUP($B38,Categories!$A$2:$O$48,13,0)</f>
        <v>0</v>
      </c>
      <c r="AU38">
        <f>VLOOKUP($B38,Categories!$A$2:$O$48,14,0)</f>
        <v>0</v>
      </c>
      <c r="AV38">
        <f>VLOOKUP($B38,Categories!$A$2:$O$48,15,0)</f>
        <v>0</v>
      </c>
      <c r="AW38">
        <f>VLOOKUP($B38,Categories!$A$2:$Z$48,16,0)</f>
        <v>2.11</v>
      </c>
    </row>
    <row r="39" spans="1:49" x14ac:dyDescent="0.3">
      <c r="A39" s="1">
        <v>43762</v>
      </c>
      <c r="B39" t="s">
        <v>65</v>
      </c>
      <c r="C39" t="s">
        <v>5</v>
      </c>
      <c r="D39">
        <v>1</v>
      </c>
      <c r="E39">
        <v>3</v>
      </c>
      <c r="G39">
        <v>3</v>
      </c>
      <c r="H39">
        <v>2</v>
      </c>
      <c r="K39" t="str">
        <f t="shared" si="0"/>
        <v>JHLT</v>
      </c>
      <c r="L39">
        <f t="shared" si="23"/>
        <v>1</v>
      </c>
      <c r="M39">
        <f t="shared" si="24"/>
        <v>0</v>
      </c>
      <c r="N39" t="str">
        <f t="shared" si="25"/>
        <v/>
      </c>
      <c r="O39">
        <f t="shared" si="26"/>
        <v>0</v>
      </c>
      <c r="P39">
        <f t="shared" si="27"/>
        <v>0</v>
      </c>
      <c r="Q39" t="str">
        <f t="shared" si="28"/>
        <v/>
      </c>
      <c r="R39" t="str">
        <f t="shared" si="29"/>
        <v/>
      </c>
      <c r="S39">
        <f t="shared" si="30"/>
        <v>0</v>
      </c>
      <c r="T39">
        <f t="shared" si="31"/>
        <v>1</v>
      </c>
      <c r="U39" t="str">
        <f t="shared" si="32"/>
        <v/>
      </c>
      <c r="V39">
        <f t="shared" si="33"/>
        <v>1</v>
      </c>
      <c r="W39">
        <f t="shared" si="34"/>
        <v>0</v>
      </c>
      <c r="X39" t="str">
        <f t="shared" si="35"/>
        <v/>
      </c>
      <c r="Y39" t="str">
        <f t="shared" si="36"/>
        <v/>
      </c>
      <c r="Z39">
        <f t="shared" si="37"/>
        <v>1</v>
      </c>
      <c r="AA39">
        <f t="shared" si="38"/>
        <v>1</v>
      </c>
      <c r="AB39">
        <f t="shared" si="39"/>
        <v>0</v>
      </c>
      <c r="AC39">
        <f t="shared" si="40"/>
        <v>1</v>
      </c>
      <c r="AD39">
        <f t="shared" si="41"/>
        <v>1</v>
      </c>
      <c r="AE39">
        <f t="shared" si="42"/>
        <v>0</v>
      </c>
      <c r="AF39">
        <f t="shared" si="43"/>
        <v>0</v>
      </c>
      <c r="AG39">
        <f t="shared" si="44"/>
        <v>4</v>
      </c>
      <c r="AH39" t="s">
        <v>63</v>
      </c>
      <c r="AI39">
        <f>VLOOKUP($B39,Categories!$A$2:$O$48,2,0)</f>
        <v>0</v>
      </c>
      <c r="AJ39">
        <f>VLOOKUP($B39,Categories!$A$2:$O$48,3,0)</f>
        <v>0</v>
      </c>
      <c r="AK39">
        <f>VLOOKUP($B39,Categories!$A$2:$O$48,4,0)</f>
        <v>1</v>
      </c>
      <c r="AL39">
        <f>VLOOKUP($B39,Categories!$A$2:$O$48,5,0)</f>
        <v>0</v>
      </c>
      <c r="AM39">
        <f>VLOOKUP($B39,Categories!$A$2:$O$48,6,0)</f>
        <v>1</v>
      </c>
      <c r="AN39">
        <f>VLOOKUP($B39,Categories!$A$2:$O$48,7,0)</f>
        <v>0</v>
      </c>
      <c r="AO39">
        <f>VLOOKUP($B39,Categories!$A$2:$O$48,8,0)</f>
        <v>0</v>
      </c>
      <c r="AP39">
        <f>VLOOKUP($B39,Categories!$A$2:$O$48,9,0)</f>
        <v>0</v>
      </c>
      <c r="AQ39">
        <f>VLOOKUP($B39,Categories!$A$2:$O$48,10,0)</f>
        <v>0</v>
      </c>
      <c r="AR39">
        <f>VLOOKUP($B39,Categories!$A$2:$O$48,11,0)</f>
        <v>0</v>
      </c>
      <c r="AS39">
        <f>VLOOKUP($B39,Categories!$A$2:$O$48,12,0)</f>
        <v>0</v>
      </c>
      <c r="AT39">
        <f>VLOOKUP($B39,Categories!$A$2:$O$48,13,0)</f>
        <v>0</v>
      </c>
      <c r="AU39">
        <f>VLOOKUP($B39,Categories!$A$2:$O$48,14,0)</f>
        <v>0</v>
      </c>
      <c r="AV39">
        <f>VLOOKUP($B39,Categories!$A$2:$O$48,15,0)</f>
        <v>0</v>
      </c>
      <c r="AW39">
        <f>VLOOKUP($B39,Categories!$A$2:$Z$48,16,0)</f>
        <v>3.01</v>
      </c>
    </row>
    <row r="40" spans="1:49" x14ac:dyDescent="0.3">
      <c r="A40" s="1">
        <v>43762</v>
      </c>
      <c r="B40" t="s">
        <v>65</v>
      </c>
      <c r="C40" t="s">
        <v>5</v>
      </c>
      <c r="D40">
        <v>1</v>
      </c>
      <c r="E40">
        <v>2</v>
      </c>
      <c r="G40">
        <v>2</v>
      </c>
      <c r="H40">
        <v>4</v>
      </c>
      <c r="K40" t="str">
        <f t="shared" si="0"/>
        <v>JHLT</v>
      </c>
      <c r="L40">
        <f t="shared" si="23"/>
        <v>1</v>
      </c>
      <c r="M40">
        <f t="shared" si="24"/>
        <v>0</v>
      </c>
      <c r="N40" t="str">
        <f t="shared" si="25"/>
        <v/>
      </c>
      <c r="O40">
        <f t="shared" si="26"/>
        <v>0</v>
      </c>
      <c r="P40">
        <f t="shared" si="27"/>
        <v>0</v>
      </c>
      <c r="Q40" t="str">
        <f t="shared" si="28"/>
        <v/>
      </c>
      <c r="R40" t="str">
        <f t="shared" si="29"/>
        <v/>
      </c>
      <c r="S40">
        <f t="shared" si="30"/>
        <v>0</v>
      </c>
      <c r="T40">
        <f t="shared" si="31"/>
        <v>0</v>
      </c>
      <c r="U40" t="str">
        <f t="shared" si="32"/>
        <v/>
      </c>
      <c r="V40">
        <f t="shared" si="33"/>
        <v>0</v>
      </c>
      <c r="W40">
        <f t="shared" si="34"/>
        <v>1</v>
      </c>
      <c r="X40" t="str">
        <f t="shared" si="35"/>
        <v/>
      </c>
      <c r="Y40" t="str">
        <f t="shared" si="36"/>
        <v/>
      </c>
      <c r="Z40">
        <f t="shared" si="37"/>
        <v>1</v>
      </c>
      <c r="AA40">
        <f t="shared" si="38"/>
        <v>1</v>
      </c>
      <c r="AB40">
        <f t="shared" si="39"/>
        <v>0</v>
      </c>
      <c r="AC40">
        <f t="shared" si="40"/>
        <v>1</v>
      </c>
      <c r="AD40">
        <f t="shared" si="41"/>
        <v>1</v>
      </c>
      <c r="AE40">
        <f t="shared" si="42"/>
        <v>0</v>
      </c>
      <c r="AF40">
        <f t="shared" si="43"/>
        <v>0</v>
      </c>
      <c r="AG40">
        <f t="shared" si="44"/>
        <v>4</v>
      </c>
      <c r="AH40" t="s">
        <v>63</v>
      </c>
      <c r="AI40">
        <f>VLOOKUP($B40,Categories!$A$2:$O$48,2,0)</f>
        <v>0</v>
      </c>
      <c r="AJ40">
        <f>VLOOKUP($B40,Categories!$A$2:$O$48,3,0)</f>
        <v>0</v>
      </c>
      <c r="AK40">
        <f>VLOOKUP($B40,Categories!$A$2:$O$48,4,0)</f>
        <v>1</v>
      </c>
      <c r="AL40">
        <f>VLOOKUP($B40,Categories!$A$2:$O$48,5,0)</f>
        <v>0</v>
      </c>
      <c r="AM40">
        <f>VLOOKUP($B40,Categories!$A$2:$O$48,6,0)</f>
        <v>1</v>
      </c>
      <c r="AN40">
        <f>VLOOKUP($B40,Categories!$A$2:$O$48,7,0)</f>
        <v>0</v>
      </c>
      <c r="AO40">
        <f>VLOOKUP($B40,Categories!$A$2:$O$48,8,0)</f>
        <v>0</v>
      </c>
      <c r="AP40">
        <f>VLOOKUP($B40,Categories!$A$2:$O$48,9,0)</f>
        <v>0</v>
      </c>
      <c r="AQ40">
        <f>VLOOKUP($B40,Categories!$A$2:$O$48,10,0)</f>
        <v>0</v>
      </c>
      <c r="AR40">
        <f>VLOOKUP($B40,Categories!$A$2:$O$48,11,0)</f>
        <v>0</v>
      </c>
      <c r="AS40">
        <f>VLOOKUP($B40,Categories!$A$2:$O$48,12,0)</f>
        <v>0</v>
      </c>
      <c r="AT40">
        <f>VLOOKUP($B40,Categories!$A$2:$O$48,13,0)</f>
        <v>0</v>
      </c>
      <c r="AU40">
        <f>VLOOKUP($B40,Categories!$A$2:$O$48,14,0)</f>
        <v>0</v>
      </c>
      <c r="AV40">
        <f>VLOOKUP($B40,Categories!$A$2:$O$48,15,0)</f>
        <v>0</v>
      </c>
      <c r="AW40">
        <f>VLOOKUP($B40,Categories!$A$2:$Z$48,16,0)</f>
        <v>3.01</v>
      </c>
    </row>
    <row r="41" spans="1:49" x14ac:dyDescent="0.3">
      <c r="A41" s="1">
        <v>43771</v>
      </c>
      <c r="B41" t="s">
        <v>68</v>
      </c>
      <c r="C41" t="s">
        <v>5</v>
      </c>
      <c r="F41">
        <v>2</v>
      </c>
      <c r="G41">
        <v>3</v>
      </c>
      <c r="H41">
        <v>1</v>
      </c>
      <c r="K41" t="str">
        <f t="shared" si="0"/>
        <v>ELT</v>
      </c>
      <c r="L41" t="str">
        <f t="shared" si="23"/>
        <v/>
      </c>
      <c r="M41" t="str">
        <f t="shared" si="24"/>
        <v/>
      </c>
      <c r="N41">
        <f t="shared" si="25"/>
        <v>0</v>
      </c>
      <c r="O41">
        <f t="shared" si="26"/>
        <v>0</v>
      </c>
      <c r="P41">
        <f t="shared" si="27"/>
        <v>1</v>
      </c>
      <c r="Q41" t="str">
        <f t="shared" si="28"/>
        <v/>
      </c>
      <c r="R41" t="str">
        <f t="shared" si="29"/>
        <v/>
      </c>
      <c r="S41" t="str">
        <f t="shared" si="30"/>
        <v/>
      </c>
      <c r="T41" t="str">
        <f t="shared" si="31"/>
        <v/>
      </c>
      <c r="U41">
        <f t="shared" si="32"/>
        <v>0</v>
      </c>
      <c r="V41">
        <f t="shared" si="33"/>
        <v>1</v>
      </c>
      <c r="W41">
        <f t="shared" si="34"/>
        <v>0</v>
      </c>
      <c r="X41" t="str">
        <f t="shared" si="35"/>
        <v/>
      </c>
      <c r="Y41" t="str">
        <f t="shared" si="36"/>
        <v/>
      </c>
      <c r="Z41">
        <f t="shared" si="37"/>
        <v>0</v>
      </c>
      <c r="AA41">
        <f t="shared" si="38"/>
        <v>0</v>
      </c>
      <c r="AB41">
        <f t="shared" si="39"/>
        <v>1</v>
      </c>
      <c r="AC41">
        <f t="shared" si="40"/>
        <v>1</v>
      </c>
      <c r="AD41">
        <f t="shared" si="41"/>
        <v>1</v>
      </c>
      <c r="AE41">
        <f t="shared" si="42"/>
        <v>0</v>
      </c>
      <c r="AF41">
        <f t="shared" si="43"/>
        <v>0</v>
      </c>
      <c r="AG41">
        <f t="shared" si="44"/>
        <v>3</v>
      </c>
      <c r="AH41" t="s">
        <v>63</v>
      </c>
      <c r="AI41">
        <f>VLOOKUP($B41,Categories!$A$2:$O$48,2,0)</f>
        <v>0</v>
      </c>
      <c r="AJ41">
        <f>VLOOKUP($B41,Categories!$A$2:$O$48,3,0)</f>
        <v>1</v>
      </c>
      <c r="AK41">
        <f>VLOOKUP($B41,Categories!$A$2:$O$48,4,0)</f>
        <v>0</v>
      </c>
      <c r="AL41">
        <f>VLOOKUP($B41,Categories!$A$2:$O$48,5,0)</f>
        <v>0</v>
      </c>
      <c r="AM41">
        <f>VLOOKUP($B41,Categories!$A$2:$O$48,6,0)</f>
        <v>0</v>
      </c>
      <c r="AN41">
        <f>VLOOKUP($B41,Categories!$A$2:$O$48,7,0)</f>
        <v>0</v>
      </c>
      <c r="AO41">
        <f>VLOOKUP($B41,Categories!$A$2:$O$48,8,0)</f>
        <v>1</v>
      </c>
      <c r="AP41">
        <f>VLOOKUP($B41,Categories!$A$2:$O$48,9,0)</f>
        <v>0</v>
      </c>
      <c r="AQ41">
        <f>VLOOKUP($B41,Categories!$A$2:$O$48,10,0)</f>
        <v>0</v>
      </c>
      <c r="AR41">
        <f>VLOOKUP($B41,Categories!$A$2:$O$48,11,0)</f>
        <v>0</v>
      </c>
      <c r="AS41">
        <f>VLOOKUP($B41,Categories!$A$2:$O$48,12,0)</f>
        <v>0</v>
      </c>
      <c r="AT41">
        <f>VLOOKUP($B41,Categories!$A$2:$O$48,13,0)</f>
        <v>0</v>
      </c>
      <c r="AU41">
        <f>VLOOKUP($B41,Categories!$A$2:$O$48,14,0)</f>
        <v>0</v>
      </c>
      <c r="AV41">
        <f>VLOOKUP($B41,Categories!$A$2:$O$48,15,0)</f>
        <v>0</v>
      </c>
      <c r="AW41">
        <f>VLOOKUP($B41,Categories!$A$2:$Z$48,16,0)</f>
        <v>3.79</v>
      </c>
    </row>
    <row r="42" spans="1:49" x14ac:dyDescent="0.3">
      <c r="A42" s="1">
        <v>43771</v>
      </c>
      <c r="B42" t="s">
        <v>2</v>
      </c>
      <c r="C42" t="s">
        <v>5</v>
      </c>
      <c r="F42">
        <v>3</v>
      </c>
      <c r="G42">
        <v>1</v>
      </c>
      <c r="H42">
        <v>2</v>
      </c>
      <c r="K42" t="str">
        <f t="shared" si="0"/>
        <v>ELT</v>
      </c>
      <c r="L42" t="str">
        <f t="shared" si="23"/>
        <v/>
      </c>
      <c r="M42" t="str">
        <f t="shared" si="24"/>
        <v/>
      </c>
      <c r="N42">
        <f t="shared" si="25"/>
        <v>0</v>
      </c>
      <c r="O42">
        <f t="shared" si="26"/>
        <v>1</v>
      </c>
      <c r="P42">
        <f t="shared" si="27"/>
        <v>0</v>
      </c>
      <c r="Q42" t="str">
        <f t="shared" si="28"/>
        <v/>
      </c>
      <c r="R42" t="str">
        <f t="shared" si="29"/>
        <v/>
      </c>
      <c r="S42" t="str">
        <f t="shared" si="30"/>
        <v/>
      </c>
      <c r="T42" t="str">
        <f t="shared" si="31"/>
        <v/>
      </c>
      <c r="U42">
        <f t="shared" si="32"/>
        <v>1</v>
      </c>
      <c r="V42">
        <f t="shared" si="33"/>
        <v>0</v>
      </c>
      <c r="W42">
        <f t="shared" si="34"/>
        <v>0</v>
      </c>
      <c r="X42" t="str">
        <f t="shared" si="35"/>
        <v/>
      </c>
      <c r="Y42" t="str">
        <f t="shared" si="36"/>
        <v/>
      </c>
      <c r="Z42">
        <f t="shared" si="37"/>
        <v>0</v>
      </c>
      <c r="AA42">
        <f t="shared" si="38"/>
        <v>0</v>
      </c>
      <c r="AB42">
        <f t="shared" si="39"/>
        <v>1</v>
      </c>
      <c r="AC42">
        <f t="shared" si="40"/>
        <v>1</v>
      </c>
      <c r="AD42">
        <f t="shared" si="41"/>
        <v>1</v>
      </c>
      <c r="AE42">
        <f t="shared" si="42"/>
        <v>0</v>
      </c>
      <c r="AF42">
        <f t="shared" si="43"/>
        <v>0</v>
      </c>
      <c r="AG42">
        <f t="shared" si="44"/>
        <v>3</v>
      </c>
      <c r="AH42" t="s">
        <v>63</v>
      </c>
      <c r="AI42">
        <f>VLOOKUP($B42,Categories!$A$2:$O$48,2,0)</f>
        <v>1</v>
      </c>
      <c r="AJ42">
        <f>VLOOKUP($B42,Categories!$A$2:$O$48,3,0)</f>
        <v>0</v>
      </c>
      <c r="AK42">
        <f>VLOOKUP($B42,Categories!$A$2:$O$48,4,0)</f>
        <v>0</v>
      </c>
      <c r="AL42">
        <f>VLOOKUP($B42,Categories!$A$2:$O$48,5,0)</f>
        <v>0</v>
      </c>
      <c r="AM42">
        <f>VLOOKUP($B42,Categories!$A$2:$O$48,6,0)</f>
        <v>0</v>
      </c>
      <c r="AN42">
        <f>VLOOKUP($B42,Categories!$A$2:$O$48,7,0)</f>
        <v>1</v>
      </c>
      <c r="AO42">
        <f>VLOOKUP($B42,Categories!$A$2:$O$48,8,0)</f>
        <v>1</v>
      </c>
      <c r="AP42">
        <f>VLOOKUP($B42,Categories!$A$2:$O$48,9,0)</f>
        <v>0</v>
      </c>
      <c r="AQ42">
        <f>VLOOKUP($B42,Categories!$A$2:$O$48,10,0)</f>
        <v>0</v>
      </c>
      <c r="AR42">
        <f>VLOOKUP($B42,Categories!$A$2:$O$48,11,0)</f>
        <v>0</v>
      </c>
      <c r="AS42">
        <f>VLOOKUP($B42,Categories!$A$2:$O$48,12,0)</f>
        <v>0</v>
      </c>
      <c r="AT42">
        <f>VLOOKUP($B42,Categories!$A$2:$O$48,13,0)</f>
        <v>0</v>
      </c>
      <c r="AU42">
        <f>VLOOKUP($B42,Categories!$A$2:$O$48,14,0)</f>
        <v>0</v>
      </c>
      <c r="AV42">
        <f>VLOOKUP($B42,Categories!$A$2:$O$48,15,0)</f>
        <v>0</v>
      </c>
      <c r="AW42">
        <f>VLOOKUP($B42,Categories!$A$2:$Z$48,16,0)</f>
        <v>3.24</v>
      </c>
    </row>
    <row r="43" spans="1:49" x14ac:dyDescent="0.3">
      <c r="A43" s="1">
        <v>43771</v>
      </c>
      <c r="B43" t="s">
        <v>69</v>
      </c>
      <c r="C43" t="s">
        <v>5</v>
      </c>
      <c r="F43">
        <v>1</v>
      </c>
      <c r="G43">
        <v>3</v>
      </c>
      <c r="H43">
        <v>2</v>
      </c>
      <c r="K43" t="str">
        <f t="shared" si="0"/>
        <v>ELT</v>
      </c>
      <c r="L43" t="str">
        <f t="shared" si="23"/>
        <v/>
      </c>
      <c r="M43" t="str">
        <f t="shared" si="24"/>
        <v/>
      </c>
      <c r="N43">
        <f t="shared" si="25"/>
        <v>1</v>
      </c>
      <c r="O43">
        <f t="shared" si="26"/>
        <v>0</v>
      </c>
      <c r="P43">
        <f t="shared" si="27"/>
        <v>0</v>
      </c>
      <c r="Q43" t="str">
        <f t="shared" si="28"/>
        <v/>
      </c>
      <c r="R43" t="str">
        <f t="shared" si="29"/>
        <v/>
      </c>
      <c r="S43" t="str">
        <f t="shared" si="30"/>
        <v/>
      </c>
      <c r="T43" t="str">
        <f t="shared" si="31"/>
        <v/>
      </c>
      <c r="U43">
        <f t="shared" si="32"/>
        <v>0</v>
      </c>
      <c r="V43">
        <f t="shared" si="33"/>
        <v>1</v>
      </c>
      <c r="W43">
        <f t="shared" si="34"/>
        <v>0</v>
      </c>
      <c r="X43" t="str">
        <f t="shared" si="35"/>
        <v/>
      </c>
      <c r="Y43" t="str">
        <f t="shared" si="36"/>
        <v/>
      </c>
      <c r="Z43">
        <f t="shared" si="37"/>
        <v>0</v>
      </c>
      <c r="AA43">
        <f t="shared" si="38"/>
        <v>0</v>
      </c>
      <c r="AB43">
        <f t="shared" si="39"/>
        <v>1</v>
      </c>
      <c r="AC43">
        <f t="shared" si="40"/>
        <v>1</v>
      </c>
      <c r="AD43">
        <f t="shared" si="41"/>
        <v>1</v>
      </c>
      <c r="AE43">
        <f t="shared" si="42"/>
        <v>0</v>
      </c>
      <c r="AF43">
        <f t="shared" si="43"/>
        <v>0</v>
      </c>
      <c r="AG43">
        <f t="shared" si="44"/>
        <v>3</v>
      </c>
      <c r="AH43" t="s">
        <v>63</v>
      </c>
      <c r="AI43">
        <f>VLOOKUP($B43,Categories!$A$2:$O$48,2,0)</f>
        <v>1</v>
      </c>
      <c r="AJ43">
        <f>VLOOKUP($B43,Categories!$A$2:$O$48,3,0)</f>
        <v>0</v>
      </c>
      <c r="AK43">
        <f>VLOOKUP($B43,Categories!$A$2:$O$48,4,0)</f>
        <v>0</v>
      </c>
      <c r="AL43">
        <f>VLOOKUP($B43,Categories!$A$2:$O$48,5,0)</f>
        <v>0</v>
      </c>
      <c r="AM43">
        <f>VLOOKUP($B43,Categories!$A$2:$O$48,6,0)</f>
        <v>0</v>
      </c>
      <c r="AN43">
        <f>VLOOKUP($B43,Categories!$A$2:$O$48,7,0)</f>
        <v>1</v>
      </c>
      <c r="AO43">
        <f>VLOOKUP($B43,Categories!$A$2:$O$48,8,0)</f>
        <v>0</v>
      </c>
      <c r="AP43">
        <f>VLOOKUP($B43,Categories!$A$2:$O$48,9,0)</f>
        <v>1</v>
      </c>
      <c r="AQ43">
        <f>VLOOKUP($B43,Categories!$A$2:$O$48,10,0)</f>
        <v>0</v>
      </c>
      <c r="AR43">
        <f>VLOOKUP($B43,Categories!$A$2:$O$48,11,0)</f>
        <v>0</v>
      </c>
      <c r="AS43">
        <f>VLOOKUP($B43,Categories!$A$2:$O$48,12,0)</f>
        <v>0</v>
      </c>
      <c r="AT43">
        <f>VLOOKUP($B43,Categories!$A$2:$O$48,13,0)</f>
        <v>0</v>
      </c>
      <c r="AU43">
        <f>VLOOKUP($B43,Categories!$A$2:$O$48,14,0)</f>
        <v>0</v>
      </c>
      <c r="AV43">
        <f>VLOOKUP($B43,Categories!$A$2:$O$48,15,0)</f>
        <v>0</v>
      </c>
      <c r="AW43">
        <f>VLOOKUP($B43,Categories!$A$2:$Z$48,16,0)</f>
        <v>2.39</v>
      </c>
    </row>
    <row r="44" spans="1:49" x14ac:dyDescent="0.3">
      <c r="A44" s="1">
        <v>43782</v>
      </c>
      <c r="B44" t="s">
        <v>46</v>
      </c>
      <c r="C44" t="s">
        <v>5</v>
      </c>
      <c r="D44">
        <v>3</v>
      </c>
      <c r="G44">
        <v>2</v>
      </c>
      <c r="H44">
        <v>1</v>
      </c>
      <c r="K44" t="str">
        <f t="shared" si="0"/>
        <v>JLT</v>
      </c>
      <c r="L44">
        <f t="shared" si="23"/>
        <v>0</v>
      </c>
      <c r="M44" t="str">
        <f t="shared" si="24"/>
        <v/>
      </c>
      <c r="N44" t="str">
        <f t="shared" si="25"/>
        <v/>
      </c>
      <c r="O44">
        <f t="shared" si="26"/>
        <v>0</v>
      </c>
      <c r="P44">
        <f t="shared" si="27"/>
        <v>1</v>
      </c>
      <c r="Q44" t="str">
        <f t="shared" si="28"/>
        <v/>
      </c>
      <c r="R44" t="str">
        <f t="shared" si="29"/>
        <v/>
      </c>
      <c r="S44">
        <f t="shared" si="30"/>
        <v>1</v>
      </c>
      <c r="T44" t="str">
        <f t="shared" si="31"/>
        <v/>
      </c>
      <c r="U44" t="str">
        <f t="shared" si="32"/>
        <v/>
      </c>
      <c r="V44">
        <f t="shared" si="33"/>
        <v>0</v>
      </c>
      <c r="W44">
        <f t="shared" si="34"/>
        <v>0</v>
      </c>
      <c r="X44" t="str">
        <f t="shared" si="35"/>
        <v/>
      </c>
      <c r="Y44" t="str">
        <f t="shared" si="36"/>
        <v/>
      </c>
      <c r="Z44">
        <f t="shared" si="37"/>
        <v>1</v>
      </c>
      <c r="AA44">
        <f t="shared" si="38"/>
        <v>0</v>
      </c>
      <c r="AB44">
        <f t="shared" si="39"/>
        <v>0</v>
      </c>
      <c r="AC44">
        <f t="shared" si="40"/>
        <v>1</v>
      </c>
      <c r="AD44">
        <f t="shared" si="41"/>
        <v>1</v>
      </c>
      <c r="AE44">
        <f t="shared" si="42"/>
        <v>0</v>
      </c>
      <c r="AF44">
        <f t="shared" si="43"/>
        <v>0</v>
      </c>
      <c r="AG44">
        <f t="shared" si="44"/>
        <v>3</v>
      </c>
      <c r="AH44" t="s">
        <v>63</v>
      </c>
      <c r="AI44">
        <f>VLOOKUP($B44,Categories!$A$2:$O$48,2,0)</f>
        <v>0</v>
      </c>
      <c r="AJ44">
        <f>VLOOKUP($B44,Categories!$A$2:$O$48,3,0)</f>
        <v>0</v>
      </c>
      <c r="AK44">
        <f>VLOOKUP($B44,Categories!$A$2:$O$48,4,0)</f>
        <v>0</v>
      </c>
      <c r="AL44">
        <f>VLOOKUP($B44,Categories!$A$2:$O$48,5,0)</f>
        <v>0</v>
      </c>
      <c r="AM44">
        <f>VLOOKUP($B44,Categories!$A$2:$O$48,6,0)</f>
        <v>0</v>
      </c>
      <c r="AN44">
        <f>VLOOKUP($B44,Categories!$A$2:$O$48,7,0)</f>
        <v>1</v>
      </c>
      <c r="AO44">
        <f>VLOOKUP($B44,Categories!$A$2:$O$48,8,0)</f>
        <v>1</v>
      </c>
      <c r="AP44">
        <f>VLOOKUP($B44,Categories!$A$2:$O$48,9,0)</f>
        <v>0</v>
      </c>
      <c r="AQ44">
        <f>VLOOKUP($B44,Categories!$A$2:$O$48,10,0)</f>
        <v>0</v>
      </c>
      <c r="AR44">
        <f>VLOOKUP($B44,Categories!$A$2:$O$48,11,0)</f>
        <v>0</v>
      </c>
      <c r="AS44">
        <f>VLOOKUP($B44,Categories!$A$2:$O$48,12,0)</f>
        <v>0</v>
      </c>
      <c r="AT44">
        <f>VLOOKUP($B44,Categories!$A$2:$O$48,13,0)</f>
        <v>0</v>
      </c>
      <c r="AU44">
        <f>VLOOKUP($B44,Categories!$A$2:$O$48,14,0)</f>
        <v>0</v>
      </c>
      <c r="AV44">
        <f>VLOOKUP($B44,Categories!$A$2:$O$48,15,0)</f>
        <v>0</v>
      </c>
      <c r="AW44">
        <f>VLOOKUP($B44,Categories!$A$2:$Z$48,16,0)</f>
        <v>4.4000000000000004</v>
      </c>
    </row>
    <row r="45" spans="1:49" x14ac:dyDescent="0.3">
      <c r="A45" s="1">
        <v>43796</v>
      </c>
      <c r="B45" t="s">
        <v>46</v>
      </c>
      <c r="C45" t="s">
        <v>38</v>
      </c>
      <c r="D45">
        <v>3</v>
      </c>
      <c r="F45">
        <v>1</v>
      </c>
      <c r="H45">
        <v>2</v>
      </c>
      <c r="K45" t="str">
        <f t="shared" si="0"/>
        <v>JET</v>
      </c>
      <c r="L45">
        <f t="shared" si="23"/>
        <v>0</v>
      </c>
      <c r="M45" t="str">
        <f t="shared" si="24"/>
        <v/>
      </c>
      <c r="N45">
        <f t="shared" si="25"/>
        <v>1</v>
      </c>
      <c r="O45" t="str">
        <f t="shared" si="26"/>
        <v/>
      </c>
      <c r="P45">
        <f t="shared" si="27"/>
        <v>0</v>
      </c>
      <c r="Q45" t="str">
        <f t="shared" si="28"/>
        <v/>
      </c>
      <c r="R45" t="str">
        <f t="shared" si="29"/>
        <v/>
      </c>
      <c r="S45">
        <f t="shared" si="30"/>
        <v>1</v>
      </c>
      <c r="T45" t="str">
        <f t="shared" si="31"/>
        <v/>
      </c>
      <c r="U45">
        <f t="shared" si="32"/>
        <v>0</v>
      </c>
      <c r="V45" t="str">
        <f t="shared" si="33"/>
        <v/>
      </c>
      <c r="W45">
        <f t="shared" si="34"/>
        <v>0</v>
      </c>
      <c r="X45" t="str">
        <f t="shared" si="35"/>
        <v/>
      </c>
      <c r="Y45" t="str">
        <f t="shared" si="36"/>
        <v/>
      </c>
      <c r="Z45">
        <f t="shared" si="37"/>
        <v>1</v>
      </c>
      <c r="AA45">
        <f t="shared" si="38"/>
        <v>0</v>
      </c>
      <c r="AB45">
        <f t="shared" si="39"/>
        <v>1</v>
      </c>
      <c r="AC45">
        <f t="shared" si="40"/>
        <v>0</v>
      </c>
      <c r="AD45">
        <f t="shared" si="41"/>
        <v>1</v>
      </c>
      <c r="AE45">
        <f t="shared" si="42"/>
        <v>0</v>
      </c>
      <c r="AF45">
        <f t="shared" si="43"/>
        <v>0</v>
      </c>
      <c r="AG45">
        <f t="shared" si="44"/>
        <v>3</v>
      </c>
      <c r="AH45" t="s">
        <v>63</v>
      </c>
      <c r="AI45">
        <f>VLOOKUP($B45,Categories!$A$2:$O$48,2,0)</f>
        <v>0</v>
      </c>
      <c r="AJ45">
        <f>VLOOKUP($B45,Categories!$A$2:$O$48,3,0)</f>
        <v>0</v>
      </c>
      <c r="AK45">
        <f>VLOOKUP($B45,Categories!$A$2:$O$48,4,0)</f>
        <v>0</v>
      </c>
      <c r="AL45">
        <f>VLOOKUP($B45,Categories!$A$2:$O$48,5,0)</f>
        <v>0</v>
      </c>
      <c r="AM45">
        <f>VLOOKUP($B45,Categories!$A$2:$O$48,6,0)</f>
        <v>0</v>
      </c>
      <c r="AN45">
        <f>VLOOKUP($B45,Categories!$A$2:$O$48,7,0)</f>
        <v>1</v>
      </c>
      <c r="AO45">
        <f>VLOOKUP($B45,Categories!$A$2:$O$48,8,0)</f>
        <v>1</v>
      </c>
      <c r="AP45">
        <f>VLOOKUP($B45,Categories!$A$2:$O$48,9,0)</f>
        <v>0</v>
      </c>
      <c r="AQ45">
        <f>VLOOKUP($B45,Categories!$A$2:$O$48,10,0)</f>
        <v>0</v>
      </c>
      <c r="AR45">
        <f>VLOOKUP($B45,Categories!$A$2:$O$48,11,0)</f>
        <v>0</v>
      </c>
      <c r="AS45">
        <f>VLOOKUP($B45,Categories!$A$2:$O$48,12,0)</f>
        <v>0</v>
      </c>
      <c r="AT45">
        <f>VLOOKUP($B45,Categories!$A$2:$O$48,13,0)</f>
        <v>0</v>
      </c>
      <c r="AU45">
        <f>VLOOKUP($B45,Categories!$A$2:$O$48,14,0)</f>
        <v>0</v>
      </c>
      <c r="AV45">
        <f>VLOOKUP($B45,Categories!$A$2:$O$48,15,0)</f>
        <v>0</v>
      </c>
      <c r="AW45">
        <f>VLOOKUP($B45,Categories!$A$2:$Z$48,16,0)</f>
        <v>4.4000000000000004</v>
      </c>
    </row>
    <row r="46" spans="1:49" x14ac:dyDescent="0.3">
      <c r="A46" s="1">
        <v>43800</v>
      </c>
      <c r="B46" t="s">
        <v>46</v>
      </c>
      <c r="C46" t="s">
        <v>38</v>
      </c>
      <c r="F46">
        <v>1</v>
      </c>
      <c r="G46">
        <v>3</v>
      </c>
      <c r="H46">
        <v>2</v>
      </c>
      <c r="K46" t="str">
        <f t="shared" si="0"/>
        <v>ELT</v>
      </c>
      <c r="L46" t="str">
        <f t="shared" si="23"/>
        <v/>
      </c>
      <c r="M46" t="str">
        <f t="shared" si="24"/>
        <v/>
      </c>
      <c r="N46">
        <f t="shared" si="25"/>
        <v>1</v>
      </c>
      <c r="O46">
        <f t="shared" si="26"/>
        <v>0</v>
      </c>
      <c r="P46">
        <f t="shared" si="27"/>
        <v>0</v>
      </c>
      <c r="Q46" t="str">
        <f t="shared" si="28"/>
        <v/>
      </c>
      <c r="R46" t="str">
        <f t="shared" si="29"/>
        <v/>
      </c>
      <c r="S46" t="str">
        <f t="shared" si="30"/>
        <v/>
      </c>
      <c r="T46" t="str">
        <f t="shared" si="31"/>
        <v/>
      </c>
      <c r="U46">
        <f t="shared" si="32"/>
        <v>0</v>
      </c>
      <c r="V46">
        <f t="shared" si="33"/>
        <v>1</v>
      </c>
      <c r="W46">
        <f t="shared" si="34"/>
        <v>0</v>
      </c>
      <c r="X46" t="str">
        <f t="shared" si="35"/>
        <v/>
      </c>
      <c r="Y46" t="str">
        <f t="shared" si="36"/>
        <v/>
      </c>
      <c r="Z46">
        <f t="shared" si="37"/>
        <v>0</v>
      </c>
      <c r="AA46">
        <f t="shared" si="38"/>
        <v>0</v>
      </c>
      <c r="AB46">
        <f t="shared" si="39"/>
        <v>1</v>
      </c>
      <c r="AC46">
        <f t="shared" si="40"/>
        <v>1</v>
      </c>
      <c r="AD46">
        <f t="shared" si="41"/>
        <v>1</v>
      </c>
      <c r="AE46">
        <f t="shared" si="42"/>
        <v>0</v>
      </c>
      <c r="AF46">
        <f t="shared" si="43"/>
        <v>0</v>
      </c>
      <c r="AG46">
        <f t="shared" si="44"/>
        <v>3</v>
      </c>
      <c r="AH46" t="s">
        <v>63</v>
      </c>
      <c r="AI46">
        <f>VLOOKUP($B46,Categories!$A$2:$O$48,2,0)</f>
        <v>0</v>
      </c>
      <c r="AJ46">
        <f>VLOOKUP($B46,Categories!$A$2:$O$48,3,0)</f>
        <v>0</v>
      </c>
      <c r="AK46">
        <f>VLOOKUP($B46,Categories!$A$2:$O$48,4,0)</f>
        <v>0</v>
      </c>
      <c r="AL46">
        <f>VLOOKUP($B46,Categories!$A$2:$O$48,5,0)</f>
        <v>0</v>
      </c>
      <c r="AM46">
        <f>VLOOKUP($B46,Categories!$A$2:$O$48,6,0)</f>
        <v>0</v>
      </c>
      <c r="AN46">
        <f>VLOOKUP($B46,Categories!$A$2:$O$48,7,0)</f>
        <v>1</v>
      </c>
      <c r="AO46">
        <f>VLOOKUP($B46,Categories!$A$2:$O$48,8,0)</f>
        <v>1</v>
      </c>
      <c r="AP46">
        <f>VLOOKUP($B46,Categories!$A$2:$O$48,9,0)</f>
        <v>0</v>
      </c>
      <c r="AQ46">
        <f>VLOOKUP($B46,Categories!$A$2:$O$48,10,0)</f>
        <v>0</v>
      </c>
      <c r="AR46">
        <f>VLOOKUP($B46,Categories!$A$2:$O$48,11,0)</f>
        <v>0</v>
      </c>
      <c r="AS46">
        <f>VLOOKUP($B46,Categories!$A$2:$O$48,12,0)</f>
        <v>0</v>
      </c>
      <c r="AT46">
        <f>VLOOKUP($B46,Categories!$A$2:$O$48,13,0)</f>
        <v>0</v>
      </c>
      <c r="AU46">
        <f>VLOOKUP($B46,Categories!$A$2:$O$48,14,0)</f>
        <v>0</v>
      </c>
      <c r="AV46">
        <f>VLOOKUP($B46,Categories!$A$2:$O$48,15,0)</f>
        <v>0</v>
      </c>
      <c r="AW46">
        <f>VLOOKUP($B46,Categories!$A$2:$Z$48,16,0)</f>
        <v>4.4000000000000004</v>
      </c>
    </row>
    <row r="47" spans="1:49" x14ac:dyDescent="0.3">
      <c r="A47" s="1">
        <v>43800</v>
      </c>
      <c r="B47" t="s">
        <v>69</v>
      </c>
      <c r="C47" t="s">
        <v>38</v>
      </c>
      <c r="F47">
        <v>2</v>
      </c>
      <c r="G47">
        <v>3</v>
      </c>
      <c r="H47">
        <v>1</v>
      </c>
      <c r="K47" t="str">
        <f t="shared" si="0"/>
        <v>ELT</v>
      </c>
      <c r="L47" t="str">
        <f t="shared" si="23"/>
        <v/>
      </c>
      <c r="M47" t="str">
        <f t="shared" si="24"/>
        <v/>
      </c>
      <c r="N47">
        <f t="shared" si="25"/>
        <v>0</v>
      </c>
      <c r="O47">
        <f t="shared" si="26"/>
        <v>0</v>
      </c>
      <c r="P47">
        <f t="shared" si="27"/>
        <v>1</v>
      </c>
      <c r="Q47" t="str">
        <f t="shared" si="28"/>
        <v/>
      </c>
      <c r="R47" t="str">
        <f t="shared" si="29"/>
        <v/>
      </c>
      <c r="S47" t="str">
        <f t="shared" si="30"/>
        <v/>
      </c>
      <c r="T47" t="str">
        <f t="shared" si="31"/>
        <v/>
      </c>
      <c r="U47">
        <f t="shared" si="32"/>
        <v>0</v>
      </c>
      <c r="V47">
        <f t="shared" si="33"/>
        <v>1</v>
      </c>
      <c r="W47">
        <f t="shared" si="34"/>
        <v>0</v>
      </c>
      <c r="X47" t="str">
        <f t="shared" si="35"/>
        <v/>
      </c>
      <c r="Y47" t="str">
        <f t="shared" si="36"/>
        <v/>
      </c>
      <c r="Z47">
        <f t="shared" si="37"/>
        <v>0</v>
      </c>
      <c r="AA47">
        <f t="shared" si="38"/>
        <v>0</v>
      </c>
      <c r="AB47">
        <f t="shared" si="39"/>
        <v>1</v>
      </c>
      <c r="AC47">
        <f t="shared" si="40"/>
        <v>1</v>
      </c>
      <c r="AD47">
        <f t="shared" si="41"/>
        <v>1</v>
      </c>
      <c r="AE47">
        <f t="shared" si="42"/>
        <v>0</v>
      </c>
      <c r="AF47">
        <f t="shared" si="43"/>
        <v>0</v>
      </c>
      <c r="AG47">
        <f t="shared" si="44"/>
        <v>3</v>
      </c>
      <c r="AH47" t="s">
        <v>63</v>
      </c>
      <c r="AI47">
        <f>VLOOKUP($B47,Categories!$A$2:$O$48,2,0)</f>
        <v>1</v>
      </c>
      <c r="AJ47">
        <f>VLOOKUP($B47,Categories!$A$2:$O$48,3,0)</f>
        <v>0</v>
      </c>
      <c r="AK47">
        <f>VLOOKUP($B47,Categories!$A$2:$O$48,4,0)</f>
        <v>0</v>
      </c>
      <c r="AL47">
        <f>VLOOKUP($B47,Categories!$A$2:$O$48,5,0)</f>
        <v>0</v>
      </c>
      <c r="AM47">
        <f>VLOOKUP($B47,Categories!$A$2:$O$48,6,0)</f>
        <v>0</v>
      </c>
      <c r="AN47">
        <f>VLOOKUP($B47,Categories!$A$2:$O$48,7,0)</f>
        <v>1</v>
      </c>
      <c r="AO47">
        <f>VLOOKUP($B47,Categories!$A$2:$O$48,8,0)</f>
        <v>0</v>
      </c>
      <c r="AP47">
        <f>VLOOKUP($B47,Categories!$A$2:$O$48,9,0)</f>
        <v>1</v>
      </c>
      <c r="AQ47">
        <f>VLOOKUP($B47,Categories!$A$2:$O$48,10,0)</f>
        <v>0</v>
      </c>
      <c r="AR47">
        <f>VLOOKUP($B47,Categories!$A$2:$O$48,11,0)</f>
        <v>0</v>
      </c>
      <c r="AS47">
        <f>VLOOKUP($B47,Categories!$A$2:$O$48,12,0)</f>
        <v>0</v>
      </c>
      <c r="AT47">
        <f>VLOOKUP($B47,Categories!$A$2:$O$48,13,0)</f>
        <v>0</v>
      </c>
      <c r="AU47">
        <f>VLOOKUP($B47,Categories!$A$2:$O$48,14,0)</f>
        <v>0</v>
      </c>
      <c r="AV47">
        <f>VLOOKUP($B47,Categories!$A$2:$O$48,15,0)</f>
        <v>0</v>
      </c>
      <c r="AW47">
        <f>VLOOKUP($B47,Categories!$A$2:$Z$48,16,0)</f>
        <v>2.39</v>
      </c>
    </row>
    <row r="48" spans="1:49" x14ac:dyDescent="0.3">
      <c r="A48" s="1">
        <v>43818</v>
      </c>
      <c r="B48" t="s">
        <v>68</v>
      </c>
      <c r="C48" t="s">
        <v>38</v>
      </c>
      <c r="F48">
        <v>3</v>
      </c>
      <c r="G48">
        <v>2</v>
      </c>
      <c r="H48">
        <v>1</v>
      </c>
      <c r="K48" t="str">
        <f t="shared" si="0"/>
        <v>ELT</v>
      </c>
      <c r="L48" t="str">
        <f t="shared" si="23"/>
        <v/>
      </c>
      <c r="M48" t="str">
        <f t="shared" si="24"/>
        <v/>
      </c>
      <c r="N48">
        <f t="shared" si="25"/>
        <v>0</v>
      </c>
      <c r="O48">
        <f t="shared" si="26"/>
        <v>0</v>
      </c>
      <c r="P48">
        <f t="shared" si="27"/>
        <v>1</v>
      </c>
      <c r="Q48" t="str">
        <f t="shared" si="28"/>
        <v/>
      </c>
      <c r="R48" t="str">
        <f t="shared" si="29"/>
        <v/>
      </c>
      <c r="S48" t="str">
        <f t="shared" si="30"/>
        <v/>
      </c>
      <c r="T48" t="str">
        <f t="shared" si="31"/>
        <v/>
      </c>
      <c r="U48">
        <f t="shared" si="32"/>
        <v>1</v>
      </c>
      <c r="V48">
        <f t="shared" si="33"/>
        <v>0</v>
      </c>
      <c r="W48">
        <f t="shared" si="34"/>
        <v>0</v>
      </c>
      <c r="X48" t="str">
        <f t="shared" si="35"/>
        <v/>
      </c>
      <c r="Y48" t="str">
        <f t="shared" si="36"/>
        <v/>
      </c>
      <c r="Z48">
        <f t="shared" si="37"/>
        <v>0</v>
      </c>
      <c r="AA48">
        <f t="shared" si="38"/>
        <v>0</v>
      </c>
      <c r="AB48">
        <f t="shared" si="39"/>
        <v>1</v>
      </c>
      <c r="AC48">
        <f t="shared" si="40"/>
        <v>1</v>
      </c>
      <c r="AD48">
        <f t="shared" si="41"/>
        <v>1</v>
      </c>
      <c r="AE48">
        <f t="shared" si="42"/>
        <v>0</v>
      </c>
      <c r="AF48">
        <f t="shared" si="43"/>
        <v>0</v>
      </c>
      <c r="AG48">
        <f t="shared" si="44"/>
        <v>3</v>
      </c>
      <c r="AH48" t="s">
        <v>63</v>
      </c>
      <c r="AI48">
        <f>VLOOKUP($B48,Categories!$A$2:$O$48,2,0)</f>
        <v>0</v>
      </c>
      <c r="AJ48">
        <f>VLOOKUP($B48,Categories!$A$2:$O$48,3,0)</f>
        <v>1</v>
      </c>
      <c r="AK48">
        <f>VLOOKUP($B48,Categories!$A$2:$O$48,4,0)</f>
        <v>0</v>
      </c>
      <c r="AL48">
        <f>VLOOKUP($B48,Categories!$A$2:$O$48,5,0)</f>
        <v>0</v>
      </c>
      <c r="AM48">
        <f>VLOOKUP($B48,Categories!$A$2:$O$48,6,0)</f>
        <v>0</v>
      </c>
      <c r="AN48">
        <f>VLOOKUP($B48,Categories!$A$2:$O$48,7,0)</f>
        <v>0</v>
      </c>
      <c r="AO48">
        <f>VLOOKUP($B48,Categories!$A$2:$O$48,8,0)</f>
        <v>1</v>
      </c>
      <c r="AP48">
        <f>VLOOKUP($B48,Categories!$A$2:$O$48,9,0)</f>
        <v>0</v>
      </c>
      <c r="AQ48">
        <f>VLOOKUP($B48,Categories!$A$2:$O$48,10,0)</f>
        <v>0</v>
      </c>
      <c r="AR48">
        <f>VLOOKUP($B48,Categories!$A$2:$O$48,11,0)</f>
        <v>0</v>
      </c>
      <c r="AS48">
        <f>VLOOKUP($B48,Categories!$A$2:$O$48,12,0)</f>
        <v>0</v>
      </c>
      <c r="AT48">
        <f>VLOOKUP($B48,Categories!$A$2:$O$48,13,0)</f>
        <v>0</v>
      </c>
      <c r="AU48">
        <f>VLOOKUP($B48,Categories!$A$2:$O$48,14,0)</f>
        <v>0</v>
      </c>
      <c r="AV48">
        <f>VLOOKUP($B48,Categories!$A$2:$O$48,15,0)</f>
        <v>0</v>
      </c>
      <c r="AW48">
        <f>VLOOKUP($B48,Categories!$A$2:$Z$48,16,0)</f>
        <v>3.79</v>
      </c>
    </row>
    <row r="49" spans="1:49" x14ac:dyDescent="0.3">
      <c r="A49" s="1">
        <v>43818</v>
      </c>
      <c r="B49" t="s">
        <v>68</v>
      </c>
      <c r="C49" t="s">
        <v>38</v>
      </c>
      <c r="F49">
        <v>1</v>
      </c>
      <c r="G49">
        <v>2</v>
      </c>
      <c r="H49">
        <v>2</v>
      </c>
      <c r="K49" t="str">
        <f t="shared" si="0"/>
        <v>ELT</v>
      </c>
      <c r="L49" t="str">
        <f t="shared" si="23"/>
        <v/>
      </c>
      <c r="M49" t="str">
        <f t="shared" si="24"/>
        <v/>
      </c>
      <c r="N49">
        <f t="shared" si="25"/>
        <v>1</v>
      </c>
      <c r="O49">
        <f t="shared" si="26"/>
        <v>0</v>
      </c>
      <c r="P49">
        <f t="shared" si="27"/>
        <v>0</v>
      </c>
      <c r="Q49" t="str">
        <f t="shared" si="28"/>
        <v/>
      </c>
      <c r="R49" t="str">
        <f t="shared" si="29"/>
        <v/>
      </c>
      <c r="S49" t="str">
        <f t="shared" si="30"/>
        <v/>
      </c>
      <c r="T49" t="str">
        <f t="shared" si="31"/>
        <v/>
      </c>
      <c r="U49">
        <f t="shared" si="32"/>
        <v>0</v>
      </c>
      <c r="V49">
        <f t="shared" si="33"/>
        <v>1</v>
      </c>
      <c r="W49">
        <f t="shared" si="34"/>
        <v>1</v>
      </c>
      <c r="X49" t="str">
        <f t="shared" si="35"/>
        <v/>
      </c>
      <c r="Y49" t="str">
        <f t="shared" si="36"/>
        <v/>
      </c>
      <c r="Z49">
        <f t="shared" si="37"/>
        <v>0</v>
      </c>
      <c r="AA49">
        <f t="shared" si="38"/>
        <v>0</v>
      </c>
      <c r="AB49">
        <f t="shared" si="39"/>
        <v>1</v>
      </c>
      <c r="AC49">
        <f t="shared" si="40"/>
        <v>1</v>
      </c>
      <c r="AD49">
        <f t="shared" si="41"/>
        <v>1</v>
      </c>
      <c r="AE49">
        <f t="shared" si="42"/>
        <v>0</v>
      </c>
      <c r="AF49">
        <f t="shared" si="43"/>
        <v>0</v>
      </c>
      <c r="AG49">
        <f t="shared" si="44"/>
        <v>3</v>
      </c>
      <c r="AH49" t="s">
        <v>63</v>
      </c>
      <c r="AI49">
        <f>VLOOKUP($B49,Categories!$A$2:$O$48,2,0)</f>
        <v>0</v>
      </c>
      <c r="AJ49">
        <f>VLOOKUP($B49,Categories!$A$2:$O$48,3,0)</f>
        <v>1</v>
      </c>
      <c r="AK49">
        <f>VLOOKUP($B49,Categories!$A$2:$O$48,4,0)</f>
        <v>0</v>
      </c>
      <c r="AL49">
        <f>VLOOKUP($B49,Categories!$A$2:$O$48,5,0)</f>
        <v>0</v>
      </c>
      <c r="AM49">
        <f>VLOOKUP($B49,Categories!$A$2:$O$48,6,0)</f>
        <v>0</v>
      </c>
      <c r="AN49">
        <f>VLOOKUP($B49,Categories!$A$2:$O$48,7,0)</f>
        <v>0</v>
      </c>
      <c r="AO49">
        <f>VLOOKUP($B49,Categories!$A$2:$O$48,8,0)</f>
        <v>1</v>
      </c>
      <c r="AP49">
        <f>VLOOKUP($B49,Categories!$A$2:$O$48,9,0)</f>
        <v>0</v>
      </c>
      <c r="AQ49">
        <f>VLOOKUP($B49,Categories!$A$2:$O$48,10,0)</f>
        <v>0</v>
      </c>
      <c r="AR49">
        <f>VLOOKUP($B49,Categories!$A$2:$O$48,11,0)</f>
        <v>0</v>
      </c>
      <c r="AS49">
        <f>VLOOKUP($B49,Categories!$A$2:$O$48,12,0)</f>
        <v>0</v>
      </c>
      <c r="AT49">
        <f>VLOOKUP($B49,Categories!$A$2:$O$48,13,0)</f>
        <v>0</v>
      </c>
      <c r="AU49">
        <f>VLOOKUP($B49,Categories!$A$2:$O$48,14,0)</f>
        <v>0</v>
      </c>
      <c r="AV49">
        <f>VLOOKUP($B49,Categories!$A$2:$O$48,15,0)</f>
        <v>0</v>
      </c>
      <c r="AW49">
        <f>VLOOKUP($B49,Categories!$A$2:$Z$48,16,0)</f>
        <v>3.79</v>
      </c>
    </row>
    <row r="50" spans="1:49" x14ac:dyDescent="0.3">
      <c r="A50" s="1">
        <v>43859</v>
      </c>
      <c r="B50" t="s">
        <v>83</v>
      </c>
      <c r="C50" t="s">
        <v>5</v>
      </c>
      <c r="D50">
        <v>1</v>
      </c>
      <c r="F50">
        <v>2</v>
      </c>
      <c r="G50">
        <v>5</v>
      </c>
      <c r="H50">
        <v>4</v>
      </c>
      <c r="I50">
        <v>3</v>
      </c>
      <c r="K50" t="str">
        <f t="shared" ref="K50:K81" si="45">IF(D50&lt;&gt;"","J","")&amp;IF(E50&lt;&gt;"","H","")&amp;IF(F50&lt;&gt;"","E","")&amp;IF(G50&lt;&gt;"","L","")&amp;IF(H50&lt;&gt;"","T","")&amp;IF(I50&lt;&gt;"","S","")&amp;IF(J50&lt;&gt;"","O","")</f>
        <v>JELTS</v>
      </c>
      <c r="L50">
        <f t="shared" si="23"/>
        <v>1</v>
      </c>
      <c r="M50" t="str">
        <f t="shared" si="24"/>
        <v/>
      </c>
      <c r="N50">
        <f t="shared" si="25"/>
        <v>0</v>
      </c>
      <c r="O50">
        <f t="shared" si="26"/>
        <v>0</v>
      </c>
      <c r="P50">
        <f t="shared" si="27"/>
        <v>0</v>
      </c>
      <c r="Q50">
        <f t="shared" si="28"/>
        <v>0</v>
      </c>
      <c r="R50" t="str">
        <f t="shared" si="29"/>
        <v/>
      </c>
      <c r="S50">
        <f t="shared" si="30"/>
        <v>0</v>
      </c>
      <c r="T50" t="str">
        <f t="shared" si="31"/>
        <v/>
      </c>
      <c r="U50">
        <f t="shared" si="32"/>
        <v>0</v>
      </c>
      <c r="V50">
        <f t="shared" si="33"/>
        <v>1</v>
      </c>
      <c r="W50">
        <f t="shared" si="34"/>
        <v>0</v>
      </c>
      <c r="X50">
        <f t="shared" si="35"/>
        <v>0</v>
      </c>
      <c r="Y50" t="str">
        <f t="shared" si="36"/>
        <v/>
      </c>
      <c r="Z50">
        <f t="shared" si="37"/>
        <v>1</v>
      </c>
      <c r="AA50">
        <f t="shared" si="38"/>
        <v>0</v>
      </c>
      <c r="AB50">
        <f t="shared" si="39"/>
        <v>1</v>
      </c>
      <c r="AC50">
        <f t="shared" si="40"/>
        <v>1</v>
      </c>
      <c r="AD50">
        <f t="shared" si="41"/>
        <v>1</v>
      </c>
      <c r="AE50">
        <f t="shared" si="42"/>
        <v>1</v>
      </c>
      <c r="AF50">
        <f t="shared" si="43"/>
        <v>0</v>
      </c>
      <c r="AG50">
        <f t="shared" si="44"/>
        <v>5</v>
      </c>
      <c r="AH50" t="s">
        <v>63</v>
      </c>
      <c r="AI50">
        <f>VLOOKUP($B50,Categories!$A$2:$O$48,2,0)</f>
        <v>0</v>
      </c>
      <c r="AJ50">
        <f>VLOOKUP($B50,Categories!$A$2:$O$48,3,0)</f>
        <v>0</v>
      </c>
      <c r="AK50">
        <f>VLOOKUP($B50,Categories!$A$2:$O$48,4,0)</f>
        <v>1</v>
      </c>
      <c r="AL50">
        <f>VLOOKUP($B50,Categories!$A$2:$O$48,5,0)</f>
        <v>0</v>
      </c>
      <c r="AM50">
        <f>VLOOKUP($B50,Categories!$A$2:$O$48,6,0)</f>
        <v>0</v>
      </c>
      <c r="AN50">
        <f>VLOOKUP($B50,Categories!$A$2:$O$48,7,0)</f>
        <v>0</v>
      </c>
      <c r="AO50">
        <f>VLOOKUP($B50,Categories!$A$2:$O$48,8,0)</f>
        <v>0</v>
      </c>
      <c r="AP50">
        <f>VLOOKUP($B50,Categories!$A$2:$O$48,9,0)</f>
        <v>0</v>
      </c>
      <c r="AQ50">
        <f>VLOOKUP($B50,Categories!$A$2:$O$48,10,0)</f>
        <v>0</v>
      </c>
      <c r="AR50">
        <f>VLOOKUP($B50,Categories!$A$2:$O$48,11,0)</f>
        <v>0</v>
      </c>
      <c r="AS50">
        <f>VLOOKUP($B50,Categories!$A$2:$O$48,12,0)</f>
        <v>0</v>
      </c>
      <c r="AT50">
        <f>VLOOKUP($B50,Categories!$A$2:$O$48,13,0)</f>
        <v>0</v>
      </c>
      <c r="AU50">
        <f>VLOOKUP($B50,Categories!$A$2:$O$48,14,0)</f>
        <v>0</v>
      </c>
      <c r="AV50">
        <f>VLOOKUP($B50,Categories!$A$2:$O$48,15,0)</f>
        <v>0</v>
      </c>
      <c r="AW50">
        <f>VLOOKUP($B50,Categories!$A$2:$Z$48,16,0)</f>
        <v>3.06</v>
      </c>
    </row>
    <row r="51" spans="1:49" x14ac:dyDescent="0.3">
      <c r="A51" s="1">
        <v>43859</v>
      </c>
      <c r="B51" t="s">
        <v>37</v>
      </c>
      <c r="C51" t="s">
        <v>5</v>
      </c>
      <c r="D51">
        <v>5</v>
      </c>
      <c r="F51">
        <v>5</v>
      </c>
      <c r="G51">
        <v>5</v>
      </c>
      <c r="H51">
        <v>5</v>
      </c>
      <c r="I51">
        <v>5</v>
      </c>
      <c r="K51" t="str">
        <f t="shared" si="45"/>
        <v>JELTS</v>
      </c>
      <c r="L51">
        <f t="shared" si="23"/>
        <v>0</v>
      </c>
      <c r="M51" t="str">
        <f t="shared" si="24"/>
        <v/>
      </c>
      <c r="N51">
        <f t="shared" si="25"/>
        <v>0</v>
      </c>
      <c r="O51">
        <f t="shared" si="26"/>
        <v>0</v>
      </c>
      <c r="P51">
        <f t="shared" si="27"/>
        <v>0</v>
      </c>
      <c r="Q51">
        <f t="shared" si="28"/>
        <v>0</v>
      </c>
      <c r="R51" t="str">
        <f t="shared" si="29"/>
        <v/>
      </c>
      <c r="S51">
        <f t="shared" si="30"/>
        <v>1</v>
      </c>
      <c r="T51" t="str">
        <f t="shared" si="31"/>
        <v/>
      </c>
      <c r="U51">
        <f t="shared" si="32"/>
        <v>1</v>
      </c>
      <c r="V51">
        <f t="shared" si="33"/>
        <v>1</v>
      </c>
      <c r="W51">
        <f t="shared" si="34"/>
        <v>1</v>
      </c>
      <c r="X51">
        <f t="shared" si="35"/>
        <v>1</v>
      </c>
      <c r="Y51" t="str">
        <f t="shared" si="36"/>
        <v/>
      </c>
      <c r="Z51">
        <f t="shared" si="37"/>
        <v>1</v>
      </c>
      <c r="AA51">
        <f t="shared" si="38"/>
        <v>0</v>
      </c>
      <c r="AB51">
        <f t="shared" si="39"/>
        <v>1</v>
      </c>
      <c r="AC51">
        <f t="shared" si="40"/>
        <v>1</v>
      </c>
      <c r="AD51">
        <f t="shared" si="41"/>
        <v>1</v>
      </c>
      <c r="AE51">
        <f t="shared" si="42"/>
        <v>1</v>
      </c>
      <c r="AF51">
        <f t="shared" si="43"/>
        <v>0</v>
      </c>
      <c r="AG51">
        <f t="shared" si="44"/>
        <v>5</v>
      </c>
      <c r="AH51" t="s">
        <v>62</v>
      </c>
      <c r="AI51">
        <f>VLOOKUP($B51,Categories!$A$2:$O$48,2,0)</f>
        <v>0</v>
      </c>
      <c r="AJ51">
        <f>VLOOKUP($B51,Categories!$A$2:$O$48,3,0)</f>
        <v>0</v>
      </c>
      <c r="AK51">
        <f>VLOOKUP($B51,Categories!$A$2:$O$48,4,0)</f>
        <v>0</v>
      </c>
      <c r="AL51">
        <f>VLOOKUP($B51,Categories!$A$2:$O$48,5,0)</f>
        <v>0</v>
      </c>
      <c r="AM51">
        <f>VLOOKUP($B51,Categories!$A$2:$O$48,6,0)</f>
        <v>0</v>
      </c>
      <c r="AN51">
        <f>VLOOKUP($B51,Categories!$A$2:$O$48,7,0)</f>
        <v>0</v>
      </c>
      <c r="AO51">
        <f>VLOOKUP($B51,Categories!$A$2:$O$48,8,0)</f>
        <v>0</v>
      </c>
      <c r="AP51">
        <f>VLOOKUP($B51,Categories!$A$2:$O$48,9,0)</f>
        <v>1</v>
      </c>
      <c r="AQ51">
        <f>VLOOKUP($B51,Categories!$A$2:$O$48,10,0)</f>
        <v>0</v>
      </c>
      <c r="AR51">
        <f>VLOOKUP($B51,Categories!$A$2:$O$48,11,0)</f>
        <v>1</v>
      </c>
      <c r="AS51">
        <f>VLOOKUP($B51,Categories!$A$2:$O$48,12,0)</f>
        <v>0</v>
      </c>
      <c r="AT51">
        <f>VLOOKUP($B51,Categories!$A$2:$O$48,13,0)</f>
        <v>0</v>
      </c>
      <c r="AU51">
        <f>VLOOKUP($B51,Categories!$A$2:$O$48,14,0)</f>
        <v>0</v>
      </c>
      <c r="AV51">
        <f>VLOOKUP($B51,Categories!$A$2:$O$48,15,0)</f>
        <v>1</v>
      </c>
      <c r="AW51">
        <f>VLOOKUP($B51,Categories!$A$2:$Z$48,16,0)</f>
        <v>3.01</v>
      </c>
    </row>
    <row r="52" spans="1:49" x14ac:dyDescent="0.3">
      <c r="A52" s="1">
        <v>43865</v>
      </c>
      <c r="B52" t="s">
        <v>84</v>
      </c>
      <c r="C52" t="s">
        <v>38</v>
      </c>
      <c r="F52">
        <v>3</v>
      </c>
      <c r="G52">
        <v>1</v>
      </c>
      <c r="H52">
        <v>2</v>
      </c>
      <c r="K52" t="str">
        <f t="shared" si="45"/>
        <v>ELT</v>
      </c>
      <c r="L52" t="str">
        <f t="shared" si="23"/>
        <v/>
      </c>
      <c r="M52" t="str">
        <f t="shared" si="24"/>
        <v/>
      </c>
      <c r="N52">
        <f t="shared" si="25"/>
        <v>0</v>
      </c>
      <c r="O52">
        <f t="shared" si="26"/>
        <v>1</v>
      </c>
      <c r="P52">
        <f t="shared" si="27"/>
        <v>0</v>
      </c>
      <c r="Q52" t="str">
        <f t="shared" si="28"/>
        <v/>
      </c>
      <c r="R52" t="str">
        <f t="shared" si="29"/>
        <v/>
      </c>
      <c r="S52" t="str">
        <f t="shared" si="30"/>
        <v/>
      </c>
      <c r="T52" t="str">
        <f t="shared" si="31"/>
        <v/>
      </c>
      <c r="U52">
        <f t="shared" si="32"/>
        <v>1</v>
      </c>
      <c r="V52">
        <f t="shared" si="33"/>
        <v>0</v>
      </c>
      <c r="W52">
        <f t="shared" si="34"/>
        <v>0</v>
      </c>
      <c r="X52" t="str">
        <f t="shared" si="35"/>
        <v/>
      </c>
      <c r="Y52" t="str">
        <f t="shared" si="36"/>
        <v/>
      </c>
      <c r="Z52">
        <f t="shared" si="37"/>
        <v>0</v>
      </c>
      <c r="AA52">
        <f t="shared" si="38"/>
        <v>0</v>
      </c>
      <c r="AB52">
        <f t="shared" si="39"/>
        <v>1</v>
      </c>
      <c r="AC52">
        <f t="shared" si="40"/>
        <v>1</v>
      </c>
      <c r="AD52">
        <f t="shared" si="41"/>
        <v>1</v>
      </c>
      <c r="AE52">
        <f t="shared" si="42"/>
        <v>0</v>
      </c>
      <c r="AF52">
        <f t="shared" si="43"/>
        <v>0</v>
      </c>
      <c r="AG52">
        <f t="shared" si="44"/>
        <v>3</v>
      </c>
      <c r="AH52" t="s">
        <v>63</v>
      </c>
      <c r="AI52">
        <f>VLOOKUP($B52,Categories!$A$2:$O$48,2,0)</f>
        <v>0</v>
      </c>
      <c r="AJ52">
        <f>VLOOKUP($B52,Categories!$A$2:$O$48,3,0)</f>
        <v>1</v>
      </c>
      <c r="AK52">
        <f>VLOOKUP($B52,Categories!$A$2:$O$48,4,0)</f>
        <v>0</v>
      </c>
      <c r="AL52">
        <f>VLOOKUP($B52,Categories!$A$2:$O$48,5,0)</f>
        <v>0</v>
      </c>
      <c r="AM52">
        <f>VLOOKUP($B52,Categories!$A$2:$O$48,6,0)</f>
        <v>0</v>
      </c>
      <c r="AN52">
        <f>VLOOKUP($B52,Categories!$A$2:$O$48,7,0)</f>
        <v>0</v>
      </c>
      <c r="AO52">
        <f>VLOOKUP($B52,Categories!$A$2:$O$48,8,0)</f>
        <v>1</v>
      </c>
      <c r="AP52">
        <f>VLOOKUP($B52,Categories!$A$2:$O$48,9,0)</f>
        <v>0</v>
      </c>
      <c r="AQ52">
        <f>VLOOKUP($B52,Categories!$A$2:$O$48,10,0)</f>
        <v>0</v>
      </c>
      <c r="AR52">
        <f>VLOOKUP($B52,Categories!$A$2:$O$48,11,0)</f>
        <v>0</v>
      </c>
      <c r="AS52">
        <f>VLOOKUP($B52,Categories!$A$2:$O$48,12,0)</f>
        <v>0</v>
      </c>
      <c r="AT52">
        <f>VLOOKUP($B52,Categories!$A$2:$O$48,13,0)</f>
        <v>0</v>
      </c>
      <c r="AU52">
        <f>VLOOKUP($B52,Categories!$A$2:$O$48,14,0)</f>
        <v>0</v>
      </c>
      <c r="AV52">
        <f>VLOOKUP($B52,Categories!$A$2:$O$48,15,0)</f>
        <v>0</v>
      </c>
      <c r="AW52">
        <f>VLOOKUP($B52,Categories!$A$2:$Z$48,16,0)</f>
        <v>3.66</v>
      </c>
    </row>
    <row r="53" spans="1:49" x14ac:dyDescent="0.3">
      <c r="A53" s="1">
        <v>43865</v>
      </c>
      <c r="B53" t="s">
        <v>84</v>
      </c>
      <c r="C53" t="s">
        <v>38</v>
      </c>
      <c r="F53">
        <v>3</v>
      </c>
      <c r="G53">
        <v>1</v>
      </c>
      <c r="H53">
        <v>2</v>
      </c>
      <c r="K53" t="str">
        <f t="shared" si="45"/>
        <v>ELT</v>
      </c>
      <c r="L53" t="str">
        <f t="shared" si="23"/>
        <v/>
      </c>
      <c r="M53" t="str">
        <f t="shared" si="24"/>
        <v/>
      </c>
      <c r="N53">
        <f t="shared" si="25"/>
        <v>0</v>
      </c>
      <c r="O53">
        <f t="shared" si="26"/>
        <v>1</v>
      </c>
      <c r="P53">
        <f t="shared" si="27"/>
        <v>0</v>
      </c>
      <c r="Q53" t="str">
        <f t="shared" si="28"/>
        <v/>
      </c>
      <c r="R53" t="str">
        <f t="shared" si="29"/>
        <v/>
      </c>
      <c r="S53" t="str">
        <f t="shared" si="30"/>
        <v/>
      </c>
      <c r="T53" t="str">
        <f t="shared" si="31"/>
        <v/>
      </c>
      <c r="U53">
        <f t="shared" si="32"/>
        <v>1</v>
      </c>
      <c r="V53">
        <f t="shared" si="33"/>
        <v>0</v>
      </c>
      <c r="W53">
        <f t="shared" si="34"/>
        <v>0</v>
      </c>
      <c r="X53" t="str">
        <f t="shared" si="35"/>
        <v/>
      </c>
      <c r="Y53" t="str">
        <f t="shared" si="36"/>
        <v/>
      </c>
      <c r="Z53">
        <f t="shared" si="37"/>
        <v>0</v>
      </c>
      <c r="AA53">
        <f t="shared" si="38"/>
        <v>0</v>
      </c>
      <c r="AB53">
        <f t="shared" si="39"/>
        <v>1</v>
      </c>
      <c r="AC53">
        <f t="shared" si="40"/>
        <v>1</v>
      </c>
      <c r="AD53">
        <f t="shared" si="41"/>
        <v>1</v>
      </c>
      <c r="AE53">
        <f t="shared" si="42"/>
        <v>0</v>
      </c>
      <c r="AF53">
        <f t="shared" si="43"/>
        <v>0</v>
      </c>
      <c r="AG53">
        <f t="shared" si="44"/>
        <v>3</v>
      </c>
      <c r="AH53" t="s">
        <v>63</v>
      </c>
      <c r="AI53">
        <f>VLOOKUP($B53,Categories!$A$2:$O$48,2,0)</f>
        <v>0</v>
      </c>
      <c r="AJ53">
        <f>VLOOKUP($B53,Categories!$A$2:$O$48,3,0)</f>
        <v>1</v>
      </c>
      <c r="AK53">
        <f>VLOOKUP($B53,Categories!$A$2:$O$48,4,0)</f>
        <v>0</v>
      </c>
      <c r="AL53">
        <f>VLOOKUP($B53,Categories!$A$2:$O$48,5,0)</f>
        <v>0</v>
      </c>
      <c r="AM53">
        <f>VLOOKUP($B53,Categories!$A$2:$O$48,6,0)</f>
        <v>0</v>
      </c>
      <c r="AN53">
        <f>VLOOKUP($B53,Categories!$A$2:$O$48,7,0)</f>
        <v>0</v>
      </c>
      <c r="AO53">
        <f>VLOOKUP($B53,Categories!$A$2:$O$48,8,0)</f>
        <v>1</v>
      </c>
      <c r="AP53">
        <f>VLOOKUP($B53,Categories!$A$2:$O$48,9,0)</f>
        <v>0</v>
      </c>
      <c r="AQ53">
        <f>VLOOKUP($B53,Categories!$A$2:$O$48,10,0)</f>
        <v>0</v>
      </c>
      <c r="AR53">
        <f>VLOOKUP($B53,Categories!$A$2:$O$48,11,0)</f>
        <v>0</v>
      </c>
      <c r="AS53">
        <f>VLOOKUP($B53,Categories!$A$2:$O$48,12,0)</f>
        <v>0</v>
      </c>
      <c r="AT53">
        <f>VLOOKUP($B53,Categories!$A$2:$O$48,13,0)</f>
        <v>0</v>
      </c>
      <c r="AU53">
        <f>VLOOKUP($B53,Categories!$A$2:$O$48,14,0)</f>
        <v>0</v>
      </c>
      <c r="AV53">
        <f>VLOOKUP($B53,Categories!$A$2:$O$48,15,0)</f>
        <v>0</v>
      </c>
      <c r="AW53">
        <f>VLOOKUP($B53,Categories!$A$2:$Z$48,16,0)</f>
        <v>3.66</v>
      </c>
    </row>
    <row r="54" spans="1:49" x14ac:dyDescent="0.3">
      <c r="A54" s="1">
        <v>43865</v>
      </c>
      <c r="B54" t="s">
        <v>182</v>
      </c>
      <c r="C54" t="s">
        <v>38</v>
      </c>
      <c r="F54">
        <v>1</v>
      </c>
      <c r="G54">
        <v>3</v>
      </c>
      <c r="H54">
        <v>2</v>
      </c>
      <c r="K54" t="str">
        <f t="shared" si="45"/>
        <v>ELT</v>
      </c>
      <c r="L54" t="str">
        <f t="shared" si="23"/>
        <v/>
      </c>
      <c r="M54" t="str">
        <f t="shared" si="24"/>
        <v/>
      </c>
      <c r="N54">
        <f t="shared" si="25"/>
        <v>1</v>
      </c>
      <c r="O54">
        <f t="shared" si="26"/>
        <v>0</v>
      </c>
      <c r="P54">
        <f t="shared" si="27"/>
        <v>0</v>
      </c>
      <c r="Q54" t="str">
        <f t="shared" si="28"/>
        <v/>
      </c>
      <c r="R54" t="str">
        <f t="shared" si="29"/>
        <v/>
      </c>
      <c r="S54" t="str">
        <f t="shared" si="30"/>
        <v/>
      </c>
      <c r="T54" t="str">
        <f t="shared" si="31"/>
        <v/>
      </c>
      <c r="U54">
        <f t="shared" si="32"/>
        <v>0</v>
      </c>
      <c r="V54">
        <f t="shared" si="33"/>
        <v>1</v>
      </c>
      <c r="W54">
        <f t="shared" si="34"/>
        <v>0</v>
      </c>
      <c r="X54" t="str">
        <f t="shared" si="35"/>
        <v/>
      </c>
      <c r="Y54" t="str">
        <f t="shared" si="36"/>
        <v/>
      </c>
      <c r="Z54">
        <f t="shared" si="37"/>
        <v>0</v>
      </c>
      <c r="AA54">
        <f t="shared" si="38"/>
        <v>0</v>
      </c>
      <c r="AB54">
        <f t="shared" si="39"/>
        <v>1</v>
      </c>
      <c r="AC54">
        <f t="shared" si="40"/>
        <v>1</v>
      </c>
      <c r="AD54">
        <f t="shared" si="41"/>
        <v>1</v>
      </c>
      <c r="AE54">
        <f t="shared" si="42"/>
        <v>0</v>
      </c>
      <c r="AF54">
        <f t="shared" si="43"/>
        <v>0</v>
      </c>
      <c r="AG54">
        <f t="shared" si="44"/>
        <v>3</v>
      </c>
      <c r="AH54" t="s">
        <v>63</v>
      </c>
      <c r="AI54">
        <f>VLOOKUP($B54,Categories!$A$2:$O$48,2,0)</f>
        <v>0</v>
      </c>
      <c r="AJ54">
        <f>VLOOKUP($B54,Categories!$A$2:$O$48,3,0)</f>
        <v>0</v>
      </c>
      <c r="AK54">
        <f>VLOOKUP($B54,Categories!$A$2:$O$48,4,0)</f>
        <v>0</v>
      </c>
      <c r="AL54">
        <f>VLOOKUP($B54,Categories!$A$2:$O$48,5,0)</f>
        <v>0</v>
      </c>
      <c r="AM54">
        <f>VLOOKUP($B54,Categories!$A$2:$O$48,6,0)</f>
        <v>0</v>
      </c>
      <c r="AN54">
        <f>VLOOKUP($B54,Categories!$A$2:$O$48,7,0)</f>
        <v>0</v>
      </c>
      <c r="AO54">
        <f>VLOOKUP($B54,Categories!$A$2:$O$48,8,0)</f>
        <v>0</v>
      </c>
      <c r="AP54">
        <f>VLOOKUP($B54,Categories!$A$2:$O$48,9,0)</f>
        <v>0</v>
      </c>
      <c r="AQ54">
        <f>VLOOKUP($B54,Categories!$A$2:$O$48,10,0)</f>
        <v>1</v>
      </c>
      <c r="AR54">
        <f>VLOOKUP($B54,Categories!$A$2:$O$48,11,0)</f>
        <v>1</v>
      </c>
      <c r="AS54">
        <f>VLOOKUP($B54,Categories!$A$2:$O$48,12,0)</f>
        <v>0</v>
      </c>
      <c r="AT54">
        <f>VLOOKUP($B54,Categories!$A$2:$O$48,13,0)</f>
        <v>0</v>
      </c>
      <c r="AU54">
        <f>VLOOKUP($B54,Categories!$A$2:$O$48,14,0)</f>
        <v>0</v>
      </c>
      <c r="AV54">
        <f>VLOOKUP($B54,Categories!$A$2:$O$48,15,0)</f>
        <v>0</v>
      </c>
      <c r="AW54">
        <f>VLOOKUP($B54,Categories!$A$2:$Z$48,16,0)</f>
        <v>1.94</v>
      </c>
    </row>
    <row r="55" spans="1:49" x14ac:dyDescent="0.3">
      <c r="A55" s="1">
        <v>43874</v>
      </c>
      <c r="B55" t="s">
        <v>91</v>
      </c>
      <c r="C55" t="s">
        <v>5</v>
      </c>
      <c r="D55">
        <v>2</v>
      </c>
      <c r="G55">
        <v>1</v>
      </c>
      <c r="H55">
        <v>3</v>
      </c>
      <c r="K55" t="str">
        <f t="shared" si="45"/>
        <v>JLT</v>
      </c>
      <c r="L55">
        <f t="shared" si="23"/>
        <v>0</v>
      </c>
      <c r="M55" t="str">
        <f t="shared" si="24"/>
        <v/>
      </c>
      <c r="N55" t="str">
        <f t="shared" si="25"/>
        <v/>
      </c>
      <c r="O55">
        <f t="shared" si="26"/>
        <v>1</v>
      </c>
      <c r="P55">
        <f t="shared" si="27"/>
        <v>0</v>
      </c>
      <c r="Q55" t="str">
        <f t="shared" si="28"/>
        <v/>
      </c>
      <c r="R55" t="str">
        <f t="shared" si="29"/>
        <v/>
      </c>
      <c r="S55">
        <f t="shared" si="30"/>
        <v>0</v>
      </c>
      <c r="T55" t="str">
        <f t="shared" si="31"/>
        <v/>
      </c>
      <c r="U55" t="str">
        <f t="shared" si="32"/>
        <v/>
      </c>
      <c r="V55">
        <f t="shared" si="33"/>
        <v>0</v>
      </c>
      <c r="W55">
        <f t="shared" si="34"/>
        <v>1</v>
      </c>
      <c r="X55" t="str">
        <f t="shared" si="35"/>
        <v/>
      </c>
      <c r="Y55" t="str">
        <f t="shared" si="36"/>
        <v/>
      </c>
      <c r="Z55">
        <f t="shared" si="37"/>
        <v>1</v>
      </c>
      <c r="AA55">
        <f t="shared" si="38"/>
        <v>0</v>
      </c>
      <c r="AB55">
        <f t="shared" si="39"/>
        <v>0</v>
      </c>
      <c r="AC55">
        <f t="shared" si="40"/>
        <v>1</v>
      </c>
      <c r="AD55">
        <f t="shared" si="41"/>
        <v>1</v>
      </c>
      <c r="AE55">
        <f t="shared" si="42"/>
        <v>0</v>
      </c>
      <c r="AF55">
        <f t="shared" si="43"/>
        <v>0</v>
      </c>
      <c r="AG55">
        <f t="shared" si="44"/>
        <v>3</v>
      </c>
      <c r="AH55" t="s">
        <v>63</v>
      </c>
      <c r="AI55">
        <f>VLOOKUP($B55,Categories!$A$2:$O$48,2,0)</f>
        <v>0</v>
      </c>
      <c r="AJ55">
        <f>VLOOKUP($B55,Categories!$A$2:$O$48,3,0)</f>
        <v>0</v>
      </c>
      <c r="AK55">
        <f>VLOOKUP($B55,Categories!$A$2:$O$48,4,0)</f>
        <v>1</v>
      </c>
      <c r="AL55">
        <f>VLOOKUP($B55,Categories!$A$2:$O$48,5,0)</f>
        <v>0</v>
      </c>
      <c r="AM55">
        <f>VLOOKUP($B55,Categories!$A$2:$O$48,6,0)</f>
        <v>1</v>
      </c>
      <c r="AN55">
        <f>VLOOKUP($B55,Categories!$A$2:$O$48,7,0)</f>
        <v>0</v>
      </c>
      <c r="AO55">
        <f>VLOOKUP($B55,Categories!$A$2:$O$48,8,0)</f>
        <v>1</v>
      </c>
      <c r="AP55">
        <f>VLOOKUP($B55,Categories!$A$2:$O$48,9,0)</f>
        <v>1</v>
      </c>
      <c r="AQ55">
        <f>VLOOKUP($B55,Categories!$A$2:$O$48,10,0)</f>
        <v>0</v>
      </c>
      <c r="AR55">
        <f>VLOOKUP($B55,Categories!$A$2:$O$48,11,0)</f>
        <v>0</v>
      </c>
      <c r="AS55">
        <f>VLOOKUP($B55,Categories!$A$2:$O$48,12,0)</f>
        <v>0</v>
      </c>
      <c r="AT55">
        <f>VLOOKUP($B55,Categories!$A$2:$O$48,13,0)</f>
        <v>0</v>
      </c>
      <c r="AU55">
        <f>VLOOKUP($B55,Categories!$A$2:$O$48,14,0)</f>
        <v>0</v>
      </c>
      <c r="AV55">
        <f>VLOOKUP($B55,Categories!$A$2:$O$48,15,0)</f>
        <v>0</v>
      </c>
      <c r="AW55">
        <f>VLOOKUP($B55,Categories!$A$2:$Z$48,16,0)</f>
        <v>3.7</v>
      </c>
    </row>
    <row r="56" spans="1:49" x14ac:dyDescent="0.3">
      <c r="A56" s="1">
        <v>43874</v>
      </c>
      <c r="B56" t="s">
        <v>91</v>
      </c>
      <c r="C56" t="s">
        <v>5</v>
      </c>
      <c r="D56">
        <v>2</v>
      </c>
      <c r="G56">
        <v>3</v>
      </c>
      <c r="H56">
        <v>1</v>
      </c>
      <c r="K56" t="str">
        <f t="shared" si="45"/>
        <v>JLT</v>
      </c>
      <c r="L56">
        <f t="shared" si="23"/>
        <v>0</v>
      </c>
      <c r="M56" t="str">
        <f t="shared" si="24"/>
        <v/>
      </c>
      <c r="N56" t="str">
        <f t="shared" si="25"/>
        <v/>
      </c>
      <c r="O56">
        <f t="shared" si="26"/>
        <v>0</v>
      </c>
      <c r="P56">
        <f t="shared" si="27"/>
        <v>1</v>
      </c>
      <c r="Q56" t="str">
        <f t="shared" si="28"/>
        <v/>
      </c>
      <c r="R56" t="str">
        <f t="shared" si="29"/>
        <v/>
      </c>
      <c r="S56">
        <f t="shared" si="30"/>
        <v>0</v>
      </c>
      <c r="T56" t="str">
        <f t="shared" si="31"/>
        <v/>
      </c>
      <c r="U56" t="str">
        <f t="shared" si="32"/>
        <v/>
      </c>
      <c r="V56">
        <f t="shared" si="33"/>
        <v>1</v>
      </c>
      <c r="W56">
        <f t="shared" si="34"/>
        <v>0</v>
      </c>
      <c r="X56" t="str">
        <f t="shared" si="35"/>
        <v/>
      </c>
      <c r="Y56" t="str">
        <f t="shared" si="36"/>
        <v/>
      </c>
      <c r="Z56">
        <f t="shared" si="37"/>
        <v>1</v>
      </c>
      <c r="AA56">
        <f t="shared" si="38"/>
        <v>0</v>
      </c>
      <c r="AB56">
        <f t="shared" si="39"/>
        <v>0</v>
      </c>
      <c r="AC56">
        <f t="shared" si="40"/>
        <v>1</v>
      </c>
      <c r="AD56">
        <f t="shared" si="41"/>
        <v>1</v>
      </c>
      <c r="AE56">
        <f t="shared" si="42"/>
        <v>0</v>
      </c>
      <c r="AF56">
        <f t="shared" si="43"/>
        <v>0</v>
      </c>
      <c r="AG56">
        <f t="shared" si="44"/>
        <v>3</v>
      </c>
      <c r="AH56" t="s">
        <v>63</v>
      </c>
      <c r="AI56">
        <f>VLOOKUP($B56,Categories!$A$2:$O$48,2,0)</f>
        <v>0</v>
      </c>
      <c r="AJ56">
        <f>VLOOKUP($B56,Categories!$A$2:$O$48,3,0)</f>
        <v>0</v>
      </c>
      <c r="AK56">
        <f>VLOOKUP($B56,Categories!$A$2:$O$48,4,0)</f>
        <v>1</v>
      </c>
      <c r="AL56">
        <f>VLOOKUP($B56,Categories!$A$2:$O$48,5,0)</f>
        <v>0</v>
      </c>
      <c r="AM56">
        <f>VLOOKUP($B56,Categories!$A$2:$O$48,6,0)</f>
        <v>1</v>
      </c>
      <c r="AN56">
        <f>VLOOKUP($B56,Categories!$A$2:$O$48,7,0)</f>
        <v>0</v>
      </c>
      <c r="AO56">
        <f>VLOOKUP($B56,Categories!$A$2:$O$48,8,0)</f>
        <v>1</v>
      </c>
      <c r="AP56">
        <f>VLOOKUP($B56,Categories!$A$2:$O$48,9,0)</f>
        <v>1</v>
      </c>
      <c r="AQ56">
        <f>VLOOKUP($B56,Categories!$A$2:$O$48,10,0)</f>
        <v>0</v>
      </c>
      <c r="AR56">
        <f>VLOOKUP($B56,Categories!$A$2:$O$48,11,0)</f>
        <v>0</v>
      </c>
      <c r="AS56">
        <f>VLOOKUP($B56,Categories!$A$2:$O$48,12,0)</f>
        <v>0</v>
      </c>
      <c r="AT56">
        <f>VLOOKUP($B56,Categories!$A$2:$O$48,13,0)</f>
        <v>0</v>
      </c>
      <c r="AU56">
        <f>VLOOKUP($B56,Categories!$A$2:$O$48,14,0)</f>
        <v>0</v>
      </c>
      <c r="AV56">
        <f>VLOOKUP($B56,Categories!$A$2:$O$48,15,0)</f>
        <v>0</v>
      </c>
      <c r="AW56">
        <f>VLOOKUP($B56,Categories!$A$2:$Z$48,16,0)</f>
        <v>3.7</v>
      </c>
    </row>
    <row r="57" spans="1:49" x14ac:dyDescent="0.3">
      <c r="A57" s="1">
        <v>43879</v>
      </c>
      <c r="B57" t="s">
        <v>93</v>
      </c>
      <c r="C57" t="s">
        <v>38</v>
      </c>
      <c r="D57">
        <v>2</v>
      </c>
      <c r="F57">
        <v>3</v>
      </c>
      <c r="H57">
        <v>1</v>
      </c>
      <c r="K57" t="str">
        <f t="shared" si="45"/>
        <v>JET</v>
      </c>
      <c r="L57">
        <f t="shared" si="23"/>
        <v>0</v>
      </c>
      <c r="M57" t="str">
        <f t="shared" si="24"/>
        <v/>
      </c>
      <c r="N57">
        <f t="shared" si="25"/>
        <v>0</v>
      </c>
      <c r="O57" t="str">
        <f t="shared" si="26"/>
        <v/>
      </c>
      <c r="P57">
        <f t="shared" si="27"/>
        <v>1</v>
      </c>
      <c r="Q57" t="str">
        <f t="shared" si="28"/>
        <v/>
      </c>
      <c r="R57" t="str">
        <f t="shared" si="29"/>
        <v/>
      </c>
      <c r="S57">
        <f t="shared" si="30"/>
        <v>0</v>
      </c>
      <c r="T57" t="str">
        <f t="shared" si="31"/>
        <v/>
      </c>
      <c r="U57">
        <f t="shared" si="32"/>
        <v>1</v>
      </c>
      <c r="V57" t="str">
        <f t="shared" si="33"/>
        <v/>
      </c>
      <c r="W57">
        <f t="shared" si="34"/>
        <v>0</v>
      </c>
      <c r="X57" t="str">
        <f t="shared" si="35"/>
        <v/>
      </c>
      <c r="Y57" t="str">
        <f t="shared" si="36"/>
        <v/>
      </c>
      <c r="Z57">
        <f t="shared" si="37"/>
        <v>1</v>
      </c>
      <c r="AA57">
        <f t="shared" si="38"/>
        <v>0</v>
      </c>
      <c r="AB57">
        <f t="shared" si="39"/>
        <v>1</v>
      </c>
      <c r="AC57">
        <f t="shared" si="40"/>
        <v>0</v>
      </c>
      <c r="AD57">
        <f t="shared" si="41"/>
        <v>1</v>
      </c>
      <c r="AE57">
        <f t="shared" si="42"/>
        <v>0</v>
      </c>
      <c r="AF57">
        <f t="shared" si="43"/>
        <v>0</v>
      </c>
      <c r="AG57">
        <f t="shared" si="44"/>
        <v>3</v>
      </c>
      <c r="AH57" t="s">
        <v>63</v>
      </c>
      <c r="AI57">
        <f>VLOOKUP($B57,Categories!$A$2:$O$48,2,0)</f>
        <v>0</v>
      </c>
      <c r="AJ57">
        <f>VLOOKUP($B57,Categories!$A$2:$O$48,3,0)</f>
        <v>1</v>
      </c>
      <c r="AK57">
        <f>VLOOKUP($B57,Categories!$A$2:$O$48,4,0)</f>
        <v>0</v>
      </c>
      <c r="AL57">
        <f>VLOOKUP($B57,Categories!$A$2:$O$48,5,0)</f>
        <v>0</v>
      </c>
      <c r="AM57">
        <f>VLOOKUP($B57,Categories!$A$2:$O$48,6,0)</f>
        <v>0</v>
      </c>
      <c r="AN57">
        <f>VLOOKUP($B57,Categories!$A$2:$O$48,7,0)</f>
        <v>0</v>
      </c>
      <c r="AO57">
        <f>VLOOKUP($B57,Categories!$A$2:$O$48,8,0)</f>
        <v>1</v>
      </c>
      <c r="AP57">
        <f>VLOOKUP($B57,Categories!$A$2:$O$48,9,0)</f>
        <v>0</v>
      </c>
      <c r="AQ57">
        <f>VLOOKUP($B57,Categories!$A$2:$O$48,10,0)</f>
        <v>0</v>
      </c>
      <c r="AR57">
        <f>VLOOKUP($B57,Categories!$A$2:$O$48,11,0)</f>
        <v>0</v>
      </c>
      <c r="AS57">
        <f>VLOOKUP($B57,Categories!$A$2:$O$48,12,0)</f>
        <v>0</v>
      </c>
      <c r="AT57">
        <f>VLOOKUP($B57,Categories!$A$2:$O$48,13,0)</f>
        <v>0</v>
      </c>
      <c r="AU57">
        <f>VLOOKUP($B57,Categories!$A$2:$O$48,14,0)</f>
        <v>0</v>
      </c>
      <c r="AV57">
        <f>VLOOKUP($B57,Categories!$A$2:$O$48,15,0)</f>
        <v>0</v>
      </c>
      <c r="AW57">
        <f>VLOOKUP($B57,Categories!$A$2:$Z$48,16,0)</f>
        <v>2.88</v>
      </c>
    </row>
    <row r="58" spans="1:49" x14ac:dyDescent="0.3">
      <c r="A58" s="1">
        <v>43879</v>
      </c>
      <c r="B58" t="s">
        <v>93</v>
      </c>
      <c r="C58" t="s">
        <v>38</v>
      </c>
      <c r="D58">
        <v>1</v>
      </c>
      <c r="F58">
        <v>1</v>
      </c>
      <c r="H58">
        <v>3</v>
      </c>
      <c r="K58" t="str">
        <f t="shared" si="45"/>
        <v>JET</v>
      </c>
      <c r="L58">
        <f t="shared" si="23"/>
        <v>1</v>
      </c>
      <c r="M58" t="str">
        <f t="shared" si="24"/>
        <v/>
      </c>
      <c r="N58">
        <f t="shared" si="25"/>
        <v>1</v>
      </c>
      <c r="O58" t="str">
        <f t="shared" si="26"/>
        <v/>
      </c>
      <c r="P58">
        <f t="shared" si="27"/>
        <v>0</v>
      </c>
      <c r="Q58" t="str">
        <f t="shared" si="28"/>
        <v/>
      </c>
      <c r="R58" t="str">
        <f t="shared" si="29"/>
        <v/>
      </c>
      <c r="S58">
        <f t="shared" si="30"/>
        <v>0</v>
      </c>
      <c r="T58" t="str">
        <f t="shared" si="31"/>
        <v/>
      </c>
      <c r="U58">
        <f t="shared" si="32"/>
        <v>0</v>
      </c>
      <c r="V58" t="str">
        <f t="shared" si="33"/>
        <v/>
      </c>
      <c r="W58">
        <f t="shared" si="34"/>
        <v>1</v>
      </c>
      <c r="X58" t="str">
        <f t="shared" si="35"/>
        <v/>
      </c>
      <c r="Y58" t="str">
        <f t="shared" si="36"/>
        <v/>
      </c>
      <c r="Z58">
        <f t="shared" si="37"/>
        <v>1</v>
      </c>
      <c r="AA58">
        <f t="shared" si="38"/>
        <v>0</v>
      </c>
      <c r="AB58">
        <f t="shared" si="39"/>
        <v>1</v>
      </c>
      <c r="AC58">
        <f t="shared" si="40"/>
        <v>0</v>
      </c>
      <c r="AD58">
        <f t="shared" si="41"/>
        <v>1</v>
      </c>
      <c r="AE58">
        <f t="shared" si="42"/>
        <v>0</v>
      </c>
      <c r="AF58">
        <f t="shared" si="43"/>
        <v>0</v>
      </c>
      <c r="AG58">
        <f t="shared" si="44"/>
        <v>3</v>
      </c>
      <c r="AH58" t="s">
        <v>63</v>
      </c>
      <c r="AI58">
        <f>VLOOKUP($B58,Categories!$A$2:$O$48,2,0)</f>
        <v>0</v>
      </c>
      <c r="AJ58">
        <f>VLOOKUP($B58,Categories!$A$2:$O$48,3,0)</f>
        <v>1</v>
      </c>
      <c r="AK58">
        <f>VLOOKUP($B58,Categories!$A$2:$O$48,4,0)</f>
        <v>0</v>
      </c>
      <c r="AL58">
        <f>VLOOKUP($B58,Categories!$A$2:$O$48,5,0)</f>
        <v>0</v>
      </c>
      <c r="AM58">
        <f>VLOOKUP($B58,Categories!$A$2:$O$48,6,0)</f>
        <v>0</v>
      </c>
      <c r="AN58">
        <f>VLOOKUP($B58,Categories!$A$2:$O$48,7,0)</f>
        <v>0</v>
      </c>
      <c r="AO58">
        <f>VLOOKUP($B58,Categories!$A$2:$O$48,8,0)</f>
        <v>1</v>
      </c>
      <c r="AP58">
        <f>VLOOKUP($B58,Categories!$A$2:$O$48,9,0)</f>
        <v>0</v>
      </c>
      <c r="AQ58">
        <f>VLOOKUP($B58,Categories!$A$2:$O$48,10,0)</f>
        <v>0</v>
      </c>
      <c r="AR58">
        <f>VLOOKUP($B58,Categories!$A$2:$O$48,11,0)</f>
        <v>0</v>
      </c>
      <c r="AS58">
        <f>VLOOKUP($B58,Categories!$A$2:$O$48,12,0)</f>
        <v>0</v>
      </c>
      <c r="AT58">
        <f>VLOOKUP($B58,Categories!$A$2:$O$48,13,0)</f>
        <v>0</v>
      </c>
      <c r="AU58">
        <f>VLOOKUP($B58,Categories!$A$2:$O$48,14,0)</f>
        <v>0</v>
      </c>
      <c r="AV58">
        <f>VLOOKUP($B58,Categories!$A$2:$O$48,15,0)</f>
        <v>0</v>
      </c>
      <c r="AW58">
        <f>VLOOKUP($B58,Categories!$A$2:$Z$48,16,0)</f>
        <v>2.88</v>
      </c>
    </row>
    <row r="59" spans="1:49" x14ac:dyDescent="0.3">
      <c r="A59" s="1">
        <v>43879</v>
      </c>
      <c r="B59" t="s">
        <v>93</v>
      </c>
      <c r="C59" t="s">
        <v>38</v>
      </c>
      <c r="D59">
        <v>3</v>
      </c>
      <c r="F59">
        <v>2</v>
      </c>
      <c r="H59">
        <v>1</v>
      </c>
      <c r="K59" t="str">
        <f t="shared" si="45"/>
        <v>JET</v>
      </c>
      <c r="L59">
        <f t="shared" si="23"/>
        <v>0</v>
      </c>
      <c r="M59" t="str">
        <f t="shared" si="24"/>
        <v/>
      </c>
      <c r="N59">
        <f t="shared" si="25"/>
        <v>0</v>
      </c>
      <c r="O59" t="str">
        <f t="shared" si="26"/>
        <v/>
      </c>
      <c r="P59">
        <f t="shared" si="27"/>
        <v>1</v>
      </c>
      <c r="Q59" t="str">
        <f t="shared" si="28"/>
        <v/>
      </c>
      <c r="R59" t="str">
        <f t="shared" si="29"/>
        <v/>
      </c>
      <c r="S59">
        <f t="shared" si="30"/>
        <v>1</v>
      </c>
      <c r="T59" t="str">
        <f t="shared" si="31"/>
        <v/>
      </c>
      <c r="U59">
        <f t="shared" si="32"/>
        <v>0</v>
      </c>
      <c r="V59" t="str">
        <f t="shared" si="33"/>
        <v/>
      </c>
      <c r="W59">
        <f t="shared" si="34"/>
        <v>0</v>
      </c>
      <c r="X59" t="str">
        <f t="shared" si="35"/>
        <v/>
      </c>
      <c r="Y59" t="str">
        <f t="shared" si="36"/>
        <v/>
      </c>
      <c r="Z59">
        <f t="shared" si="37"/>
        <v>1</v>
      </c>
      <c r="AA59">
        <f t="shared" si="38"/>
        <v>0</v>
      </c>
      <c r="AB59">
        <f t="shared" si="39"/>
        <v>1</v>
      </c>
      <c r="AC59">
        <f t="shared" si="40"/>
        <v>0</v>
      </c>
      <c r="AD59">
        <f t="shared" si="41"/>
        <v>1</v>
      </c>
      <c r="AE59">
        <f t="shared" si="42"/>
        <v>0</v>
      </c>
      <c r="AF59">
        <f t="shared" si="43"/>
        <v>0</v>
      </c>
      <c r="AG59">
        <f t="shared" si="44"/>
        <v>3</v>
      </c>
      <c r="AH59" t="s">
        <v>63</v>
      </c>
      <c r="AI59">
        <f>VLOOKUP($B59,Categories!$A$2:$O$48,2,0)</f>
        <v>0</v>
      </c>
      <c r="AJ59">
        <f>VLOOKUP($B59,Categories!$A$2:$O$48,3,0)</f>
        <v>1</v>
      </c>
      <c r="AK59">
        <f>VLOOKUP($B59,Categories!$A$2:$O$48,4,0)</f>
        <v>0</v>
      </c>
      <c r="AL59">
        <f>VLOOKUP($B59,Categories!$A$2:$O$48,5,0)</f>
        <v>0</v>
      </c>
      <c r="AM59">
        <f>VLOOKUP($B59,Categories!$A$2:$O$48,6,0)</f>
        <v>0</v>
      </c>
      <c r="AN59">
        <f>VLOOKUP($B59,Categories!$A$2:$O$48,7,0)</f>
        <v>0</v>
      </c>
      <c r="AO59">
        <f>VLOOKUP($B59,Categories!$A$2:$O$48,8,0)</f>
        <v>1</v>
      </c>
      <c r="AP59">
        <f>VLOOKUP($B59,Categories!$A$2:$O$48,9,0)</f>
        <v>0</v>
      </c>
      <c r="AQ59">
        <f>VLOOKUP($B59,Categories!$A$2:$O$48,10,0)</f>
        <v>0</v>
      </c>
      <c r="AR59">
        <f>VLOOKUP($B59,Categories!$A$2:$O$48,11,0)</f>
        <v>0</v>
      </c>
      <c r="AS59">
        <f>VLOOKUP($B59,Categories!$A$2:$O$48,12,0)</f>
        <v>0</v>
      </c>
      <c r="AT59">
        <f>VLOOKUP($B59,Categories!$A$2:$O$48,13,0)</f>
        <v>0</v>
      </c>
      <c r="AU59">
        <f>VLOOKUP($B59,Categories!$A$2:$O$48,14,0)</f>
        <v>0</v>
      </c>
      <c r="AV59">
        <f>VLOOKUP($B59,Categories!$A$2:$O$48,15,0)</f>
        <v>0</v>
      </c>
      <c r="AW59">
        <f>VLOOKUP($B59,Categories!$A$2:$Z$48,16,0)</f>
        <v>2.88</v>
      </c>
    </row>
    <row r="60" spans="1:49" x14ac:dyDescent="0.3">
      <c r="A60" s="1">
        <v>43894</v>
      </c>
      <c r="B60" t="s">
        <v>94</v>
      </c>
      <c r="C60" t="s">
        <v>5</v>
      </c>
      <c r="D60">
        <v>1</v>
      </c>
      <c r="G60">
        <v>3</v>
      </c>
      <c r="H60">
        <v>2</v>
      </c>
      <c r="K60" t="str">
        <f t="shared" si="45"/>
        <v>JLT</v>
      </c>
      <c r="L60">
        <f t="shared" si="23"/>
        <v>1</v>
      </c>
      <c r="M60" t="str">
        <f t="shared" si="24"/>
        <v/>
      </c>
      <c r="N60" t="str">
        <f t="shared" si="25"/>
        <v/>
      </c>
      <c r="O60">
        <f t="shared" si="26"/>
        <v>0</v>
      </c>
      <c r="P60">
        <f t="shared" si="27"/>
        <v>0</v>
      </c>
      <c r="Q60" t="str">
        <f t="shared" si="28"/>
        <v/>
      </c>
      <c r="R60" t="str">
        <f t="shared" si="29"/>
        <v/>
      </c>
      <c r="S60">
        <f t="shared" si="30"/>
        <v>0</v>
      </c>
      <c r="T60" t="str">
        <f t="shared" si="31"/>
        <v/>
      </c>
      <c r="U60" t="str">
        <f t="shared" si="32"/>
        <v/>
      </c>
      <c r="V60">
        <f t="shared" si="33"/>
        <v>1</v>
      </c>
      <c r="W60">
        <f t="shared" si="34"/>
        <v>0</v>
      </c>
      <c r="X60" t="str">
        <f t="shared" si="35"/>
        <v/>
      </c>
      <c r="Y60" t="str">
        <f t="shared" si="36"/>
        <v/>
      </c>
      <c r="Z60">
        <f t="shared" si="37"/>
        <v>1</v>
      </c>
      <c r="AA60">
        <f t="shared" si="38"/>
        <v>0</v>
      </c>
      <c r="AB60">
        <f t="shared" si="39"/>
        <v>0</v>
      </c>
      <c r="AC60">
        <f t="shared" si="40"/>
        <v>1</v>
      </c>
      <c r="AD60">
        <f t="shared" si="41"/>
        <v>1</v>
      </c>
      <c r="AE60">
        <f t="shared" si="42"/>
        <v>0</v>
      </c>
      <c r="AF60">
        <f t="shared" si="43"/>
        <v>0</v>
      </c>
      <c r="AG60">
        <f t="shared" si="44"/>
        <v>3</v>
      </c>
      <c r="AH60" t="s">
        <v>63</v>
      </c>
      <c r="AI60">
        <f>VLOOKUP($B60,Categories!$A$2:$O$48,2,0)</f>
        <v>0</v>
      </c>
      <c r="AJ60">
        <f>VLOOKUP($B60,Categories!$A$2:$O$48,3,0)</f>
        <v>0</v>
      </c>
      <c r="AK60">
        <f>VLOOKUP($B60,Categories!$A$2:$O$48,4,0)</f>
        <v>1</v>
      </c>
      <c r="AL60">
        <f>VLOOKUP($B60,Categories!$A$2:$O$48,5,0)</f>
        <v>0</v>
      </c>
      <c r="AM60">
        <f>VLOOKUP($B60,Categories!$A$2:$O$48,6,0)</f>
        <v>0</v>
      </c>
      <c r="AN60">
        <f>VLOOKUP($B60,Categories!$A$2:$O$48,7,0)</f>
        <v>0</v>
      </c>
      <c r="AO60">
        <f>VLOOKUP($B60,Categories!$A$2:$O$48,8,0)</f>
        <v>0</v>
      </c>
      <c r="AP60">
        <f>VLOOKUP($B60,Categories!$A$2:$O$48,9,0)</f>
        <v>0</v>
      </c>
      <c r="AQ60">
        <f>VLOOKUP($B60,Categories!$A$2:$O$48,10,0)</f>
        <v>0</v>
      </c>
      <c r="AR60">
        <f>VLOOKUP($B60,Categories!$A$2:$O$48,11,0)</f>
        <v>0</v>
      </c>
      <c r="AS60">
        <f>VLOOKUP($B60,Categories!$A$2:$O$48,12,0)</f>
        <v>1</v>
      </c>
      <c r="AT60">
        <f>VLOOKUP($B60,Categories!$A$2:$O$48,13,0)</f>
        <v>0</v>
      </c>
      <c r="AU60">
        <f>VLOOKUP($B60,Categories!$A$2:$O$48,14,0)</f>
        <v>0</v>
      </c>
      <c r="AV60">
        <f>VLOOKUP($B60,Categories!$A$2:$O$48,15,0)</f>
        <v>0</v>
      </c>
      <c r="AW60">
        <f>VLOOKUP($B60,Categories!$A$2:$Z$48,16,0)</f>
        <v>3.5</v>
      </c>
    </row>
    <row r="61" spans="1:49" x14ac:dyDescent="0.3">
      <c r="A61" s="1">
        <v>43901</v>
      </c>
      <c r="B61" t="s">
        <v>84</v>
      </c>
      <c r="C61" t="s">
        <v>38</v>
      </c>
      <c r="F61">
        <v>3</v>
      </c>
      <c r="G61">
        <v>1</v>
      </c>
      <c r="H61">
        <v>4</v>
      </c>
      <c r="I61">
        <v>2</v>
      </c>
      <c r="K61" t="str">
        <f t="shared" si="45"/>
        <v>ELTS</v>
      </c>
      <c r="L61" t="str">
        <f t="shared" si="23"/>
        <v/>
      </c>
      <c r="M61" t="str">
        <f t="shared" si="24"/>
        <v/>
      </c>
      <c r="N61">
        <f t="shared" si="25"/>
        <v>0</v>
      </c>
      <c r="O61">
        <f t="shared" si="26"/>
        <v>1</v>
      </c>
      <c r="P61">
        <f t="shared" si="27"/>
        <v>0</v>
      </c>
      <c r="Q61">
        <f t="shared" si="28"/>
        <v>0</v>
      </c>
      <c r="R61" t="str">
        <f t="shared" si="29"/>
        <v/>
      </c>
      <c r="S61" t="str">
        <f t="shared" si="30"/>
        <v/>
      </c>
      <c r="T61" t="str">
        <f t="shared" si="31"/>
        <v/>
      </c>
      <c r="U61">
        <f t="shared" si="32"/>
        <v>0</v>
      </c>
      <c r="V61">
        <f t="shared" si="33"/>
        <v>0</v>
      </c>
      <c r="W61">
        <f t="shared" si="34"/>
        <v>1</v>
      </c>
      <c r="X61">
        <f t="shared" si="35"/>
        <v>0</v>
      </c>
      <c r="Y61" t="str">
        <f t="shared" si="36"/>
        <v/>
      </c>
      <c r="Z61">
        <f t="shared" si="37"/>
        <v>0</v>
      </c>
      <c r="AA61">
        <f t="shared" si="38"/>
        <v>0</v>
      </c>
      <c r="AB61">
        <f t="shared" si="39"/>
        <v>1</v>
      </c>
      <c r="AC61">
        <f t="shared" si="40"/>
        <v>1</v>
      </c>
      <c r="AD61">
        <f t="shared" si="41"/>
        <v>1</v>
      </c>
      <c r="AE61">
        <f t="shared" si="42"/>
        <v>1</v>
      </c>
      <c r="AF61">
        <f t="shared" si="43"/>
        <v>0</v>
      </c>
      <c r="AG61">
        <f t="shared" si="44"/>
        <v>4</v>
      </c>
      <c r="AH61" t="s">
        <v>63</v>
      </c>
      <c r="AI61">
        <f>VLOOKUP($B61,Categories!$A$2:$O$48,2,0)</f>
        <v>0</v>
      </c>
      <c r="AJ61">
        <f>VLOOKUP($B61,Categories!$A$2:$O$48,3,0)</f>
        <v>1</v>
      </c>
      <c r="AK61">
        <f>VLOOKUP($B61,Categories!$A$2:$O$48,4,0)</f>
        <v>0</v>
      </c>
      <c r="AL61">
        <f>VLOOKUP($B61,Categories!$A$2:$O$48,5,0)</f>
        <v>0</v>
      </c>
      <c r="AM61">
        <f>VLOOKUP($B61,Categories!$A$2:$O$48,6,0)</f>
        <v>0</v>
      </c>
      <c r="AN61">
        <f>VLOOKUP($B61,Categories!$A$2:$O$48,7,0)</f>
        <v>0</v>
      </c>
      <c r="AO61">
        <f>VLOOKUP($B61,Categories!$A$2:$O$48,8,0)</f>
        <v>1</v>
      </c>
      <c r="AP61">
        <f>VLOOKUP($B61,Categories!$A$2:$O$48,9,0)</f>
        <v>0</v>
      </c>
      <c r="AQ61">
        <f>VLOOKUP($B61,Categories!$A$2:$O$48,10,0)</f>
        <v>0</v>
      </c>
      <c r="AR61">
        <f>VLOOKUP($B61,Categories!$A$2:$O$48,11,0)</f>
        <v>0</v>
      </c>
      <c r="AS61">
        <f>VLOOKUP($B61,Categories!$A$2:$O$48,12,0)</f>
        <v>0</v>
      </c>
      <c r="AT61">
        <f>VLOOKUP($B61,Categories!$A$2:$O$48,13,0)</f>
        <v>0</v>
      </c>
      <c r="AU61">
        <f>VLOOKUP($B61,Categories!$A$2:$O$48,14,0)</f>
        <v>0</v>
      </c>
      <c r="AV61">
        <f>VLOOKUP($B61,Categories!$A$2:$O$48,15,0)</f>
        <v>0</v>
      </c>
      <c r="AW61">
        <f>VLOOKUP($B61,Categories!$A$2:$Z$48,16,0)</f>
        <v>3.66</v>
      </c>
    </row>
    <row r="62" spans="1:49" x14ac:dyDescent="0.3">
      <c r="A62" s="1">
        <v>43901</v>
      </c>
      <c r="B62" t="s">
        <v>94</v>
      </c>
      <c r="C62" t="s">
        <v>38</v>
      </c>
      <c r="D62">
        <v>2</v>
      </c>
      <c r="F62">
        <v>3</v>
      </c>
      <c r="G62">
        <v>1</v>
      </c>
      <c r="H62">
        <v>4</v>
      </c>
      <c r="I62">
        <v>5</v>
      </c>
      <c r="K62" t="str">
        <f t="shared" si="45"/>
        <v>JELTS</v>
      </c>
      <c r="L62">
        <f t="shared" si="23"/>
        <v>0</v>
      </c>
      <c r="M62" t="str">
        <f t="shared" si="24"/>
        <v/>
      </c>
      <c r="N62">
        <f t="shared" si="25"/>
        <v>0</v>
      </c>
      <c r="O62">
        <f t="shared" si="26"/>
        <v>1</v>
      </c>
      <c r="P62">
        <f t="shared" si="27"/>
        <v>0</v>
      </c>
      <c r="Q62">
        <f t="shared" si="28"/>
        <v>0</v>
      </c>
      <c r="R62" t="str">
        <f t="shared" si="29"/>
        <v/>
      </c>
      <c r="S62">
        <f t="shared" si="30"/>
        <v>0</v>
      </c>
      <c r="T62" t="str">
        <f t="shared" si="31"/>
        <v/>
      </c>
      <c r="U62">
        <f t="shared" si="32"/>
        <v>0</v>
      </c>
      <c r="V62">
        <f t="shared" si="33"/>
        <v>0</v>
      </c>
      <c r="W62">
        <f t="shared" si="34"/>
        <v>0</v>
      </c>
      <c r="X62">
        <f t="shared" si="35"/>
        <v>1</v>
      </c>
      <c r="Y62" t="str">
        <f t="shared" si="36"/>
        <v/>
      </c>
      <c r="Z62">
        <f t="shared" si="37"/>
        <v>1</v>
      </c>
      <c r="AA62">
        <f t="shared" si="38"/>
        <v>0</v>
      </c>
      <c r="AB62">
        <f t="shared" si="39"/>
        <v>1</v>
      </c>
      <c r="AC62">
        <f t="shared" si="40"/>
        <v>1</v>
      </c>
      <c r="AD62">
        <f t="shared" si="41"/>
        <v>1</v>
      </c>
      <c r="AE62">
        <f t="shared" si="42"/>
        <v>1</v>
      </c>
      <c r="AF62">
        <f t="shared" si="43"/>
        <v>0</v>
      </c>
      <c r="AG62">
        <f t="shared" si="44"/>
        <v>5</v>
      </c>
      <c r="AH62" t="s">
        <v>63</v>
      </c>
      <c r="AI62">
        <f>VLOOKUP($B62,Categories!$A$2:$O$48,2,0)</f>
        <v>0</v>
      </c>
      <c r="AJ62">
        <f>VLOOKUP($B62,Categories!$A$2:$O$48,3,0)</f>
        <v>0</v>
      </c>
      <c r="AK62">
        <f>VLOOKUP($B62,Categories!$A$2:$O$48,4,0)</f>
        <v>1</v>
      </c>
      <c r="AL62">
        <f>VLOOKUP($B62,Categories!$A$2:$O$48,5,0)</f>
        <v>0</v>
      </c>
      <c r="AM62">
        <f>VLOOKUP($B62,Categories!$A$2:$O$48,6,0)</f>
        <v>0</v>
      </c>
      <c r="AN62">
        <f>VLOOKUP($B62,Categories!$A$2:$O$48,7,0)</f>
        <v>0</v>
      </c>
      <c r="AO62">
        <f>VLOOKUP($B62,Categories!$A$2:$O$48,8,0)</f>
        <v>0</v>
      </c>
      <c r="AP62">
        <f>VLOOKUP($B62,Categories!$A$2:$O$48,9,0)</f>
        <v>0</v>
      </c>
      <c r="AQ62">
        <f>VLOOKUP($B62,Categories!$A$2:$O$48,10,0)</f>
        <v>0</v>
      </c>
      <c r="AR62">
        <f>VLOOKUP($B62,Categories!$A$2:$O$48,11,0)</f>
        <v>0</v>
      </c>
      <c r="AS62">
        <f>VLOOKUP($B62,Categories!$A$2:$O$48,12,0)</f>
        <v>1</v>
      </c>
      <c r="AT62">
        <f>VLOOKUP($B62,Categories!$A$2:$O$48,13,0)</f>
        <v>0</v>
      </c>
      <c r="AU62">
        <f>VLOOKUP($B62,Categories!$A$2:$O$48,14,0)</f>
        <v>0</v>
      </c>
      <c r="AV62">
        <f>VLOOKUP($B62,Categories!$A$2:$O$48,15,0)</f>
        <v>0</v>
      </c>
      <c r="AW62">
        <f>VLOOKUP($B62,Categories!$A$2:$Z$48,16,0)</f>
        <v>3.5</v>
      </c>
    </row>
    <row r="63" spans="1:49" x14ac:dyDescent="0.3">
      <c r="A63" s="1">
        <v>43977</v>
      </c>
      <c r="B63" t="s">
        <v>222</v>
      </c>
      <c r="C63" t="s">
        <v>38</v>
      </c>
      <c r="F63">
        <v>1</v>
      </c>
      <c r="G63">
        <v>3</v>
      </c>
      <c r="H63">
        <v>2</v>
      </c>
      <c r="K63" t="str">
        <f t="shared" si="45"/>
        <v>ELT</v>
      </c>
      <c r="L63" t="str">
        <f t="shared" si="23"/>
        <v/>
      </c>
      <c r="M63" t="str">
        <f t="shared" si="24"/>
        <v/>
      </c>
      <c r="N63">
        <f t="shared" si="25"/>
        <v>1</v>
      </c>
      <c r="O63">
        <f t="shared" si="26"/>
        <v>0</v>
      </c>
      <c r="P63">
        <f t="shared" si="27"/>
        <v>0</v>
      </c>
      <c r="Q63" t="str">
        <f t="shared" si="28"/>
        <v/>
      </c>
      <c r="R63" t="str">
        <f t="shared" si="29"/>
        <v/>
      </c>
      <c r="S63" t="str">
        <f t="shared" si="30"/>
        <v/>
      </c>
      <c r="T63" t="str">
        <f t="shared" si="31"/>
        <v/>
      </c>
      <c r="U63">
        <f t="shared" si="32"/>
        <v>0</v>
      </c>
      <c r="V63">
        <f t="shared" si="33"/>
        <v>1</v>
      </c>
      <c r="W63">
        <f t="shared" si="34"/>
        <v>0</v>
      </c>
      <c r="X63" t="str">
        <f t="shared" si="35"/>
        <v/>
      </c>
      <c r="Y63" t="str">
        <f t="shared" si="36"/>
        <v/>
      </c>
      <c r="Z63">
        <f t="shared" si="37"/>
        <v>0</v>
      </c>
      <c r="AA63">
        <f t="shared" si="38"/>
        <v>0</v>
      </c>
      <c r="AB63">
        <f t="shared" si="39"/>
        <v>1</v>
      </c>
      <c r="AC63">
        <f t="shared" si="40"/>
        <v>1</v>
      </c>
      <c r="AD63">
        <f t="shared" si="41"/>
        <v>1</v>
      </c>
      <c r="AE63">
        <f t="shared" si="42"/>
        <v>0</v>
      </c>
      <c r="AF63">
        <f t="shared" si="43"/>
        <v>0</v>
      </c>
      <c r="AG63">
        <f t="shared" si="44"/>
        <v>3</v>
      </c>
      <c r="AH63" t="s">
        <v>63</v>
      </c>
      <c r="AI63">
        <f>VLOOKUP($B63,Categories!$A$2:$O$48,2,0)</f>
        <v>0</v>
      </c>
      <c r="AJ63">
        <f>VLOOKUP($B63,Categories!$A$2:$O$48,3,0)</f>
        <v>0</v>
      </c>
      <c r="AK63">
        <f>VLOOKUP($B63,Categories!$A$2:$O$48,4,0)</f>
        <v>0</v>
      </c>
      <c r="AL63">
        <f>VLOOKUP($B63,Categories!$A$2:$O$48,5,0)</f>
        <v>0</v>
      </c>
      <c r="AM63">
        <f>VLOOKUP($B63,Categories!$A$2:$O$48,6,0)</f>
        <v>0</v>
      </c>
      <c r="AN63">
        <f>VLOOKUP($B63,Categories!$A$2:$O$48,7,0)</f>
        <v>0</v>
      </c>
      <c r="AO63">
        <f>VLOOKUP($B63,Categories!$A$2:$O$48,8,0)</f>
        <v>1</v>
      </c>
      <c r="AP63">
        <f>VLOOKUP($B63,Categories!$A$2:$O$48,9,0)</f>
        <v>0</v>
      </c>
      <c r="AQ63">
        <f>VLOOKUP($B63,Categories!$A$2:$O$48,10,0)</f>
        <v>0</v>
      </c>
      <c r="AR63">
        <f>VLOOKUP($B63,Categories!$A$2:$O$48,11,0)</f>
        <v>0</v>
      </c>
      <c r="AS63">
        <f>VLOOKUP($B63,Categories!$A$2:$O$48,12,0)</f>
        <v>0</v>
      </c>
      <c r="AT63">
        <f>VLOOKUP($B63,Categories!$A$2:$O$48,13,0)</f>
        <v>0</v>
      </c>
      <c r="AU63">
        <f>VLOOKUP($B63,Categories!$A$2:$O$48,14,0)</f>
        <v>0</v>
      </c>
      <c r="AV63">
        <f>VLOOKUP($B63,Categories!$A$2:$O$48,15,0)</f>
        <v>0</v>
      </c>
      <c r="AW63">
        <f>VLOOKUP($B63,Categories!$A$2:$Z$48,16,0)</f>
        <v>3.92</v>
      </c>
    </row>
    <row r="64" spans="1:49" x14ac:dyDescent="0.3">
      <c r="A64" s="1">
        <v>43977</v>
      </c>
      <c r="B64" t="s">
        <v>95</v>
      </c>
      <c r="C64" t="s">
        <v>38</v>
      </c>
      <c r="F64">
        <v>1</v>
      </c>
      <c r="G64">
        <v>3</v>
      </c>
      <c r="H64">
        <v>2</v>
      </c>
      <c r="K64" t="str">
        <f t="shared" si="45"/>
        <v>ELT</v>
      </c>
      <c r="L64" t="str">
        <f t="shared" si="23"/>
        <v/>
      </c>
      <c r="M64" t="str">
        <f t="shared" si="24"/>
        <v/>
      </c>
      <c r="N64">
        <f t="shared" si="25"/>
        <v>1</v>
      </c>
      <c r="O64">
        <f t="shared" si="26"/>
        <v>0</v>
      </c>
      <c r="P64">
        <f t="shared" si="27"/>
        <v>0</v>
      </c>
      <c r="Q64" t="str">
        <f t="shared" si="28"/>
        <v/>
      </c>
      <c r="R64" t="str">
        <f t="shared" si="29"/>
        <v/>
      </c>
      <c r="S64" t="str">
        <f t="shared" si="30"/>
        <v/>
      </c>
      <c r="T64" t="str">
        <f t="shared" si="31"/>
        <v/>
      </c>
      <c r="U64">
        <f t="shared" si="32"/>
        <v>0</v>
      </c>
      <c r="V64">
        <f t="shared" si="33"/>
        <v>1</v>
      </c>
      <c r="W64">
        <f t="shared" si="34"/>
        <v>0</v>
      </c>
      <c r="X64" t="str">
        <f t="shared" si="35"/>
        <v/>
      </c>
      <c r="Y64" t="str">
        <f t="shared" si="36"/>
        <v/>
      </c>
      <c r="Z64">
        <f t="shared" si="37"/>
        <v>0</v>
      </c>
      <c r="AA64">
        <f t="shared" si="38"/>
        <v>0</v>
      </c>
      <c r="AB64">
        <f t="shared" si="39"/>
        <v>1</v>
      </c>
      <c r="AC64">
        <f t="shared" si="40"/>
        <v>1</v>
      </c>
      <c r="AD64">
        <f t="shared" si="41"/>
        <v>1</v>
      </c>
      <c r="AE64">
        <f t="shared" si="42"/>
        <v>0</v>
      </c>
      <c r="AF64">
        <f t="shared" si="43"/>
        <v>0</v>
      </c>
      <c r="AG64">
        <f t="shared" si="44"/>
        <v>3</v>
      </c>
      <c r="AH64" t="s">
        <v>63</v>
      </c>
      <c r="AI64">
        <f>VLOOKUP($B64,Categories!$A$2:$O$48,2,0)</f>
        <v>0</v>
      </c>
      <c r="AJ64">
        <f>VLOOKUP($B64,Categories!$A$2:$O$48,3,0)</f>
        <v>0</v>
      </c>
      <c r="AK64">
        <f>VLOOKUP($B64,Categories!$A$2:$O$48,4,0)</f>
        <v>0</v>
      </c>
      <c r="AL64">
        <f>VLOOKUP($B64,Categories!$A$2:$O$48,5,0)</f>
        <v>0</v>
      </c>
      <c r="AM64">
        <f>VLOOKUP($B64,Categories!$A$2:$O$48,6,0)</f>
        <v>0</v>
      </c>
      <c r="AN64">
        <f>VLOOKUP($B64,Categories!$A$2:$O$48,7,0)</f>
        <v>0</v>
      </c>
      <c r="AO64">
        <f>VLOOKUP($B64,Categories!$A$2:$O$48,8,0)</f>
        <v>0</v>
      </c>
      <c r="AP64">
        <f>VLOOKUP($B64,Categories!$A$2:$O$48,9,0)</f>
        <v>0</v>
      </c>
      <c r="AQ64">
        <f>VLOOKUP($B64,Categories!$A$2:$O$48,10,0)</f>
        <v>1</v>
      </c>
      <c r="AR64">
        <f>VLOOKUP($B64,Categories!$A$2:$O$48,11,0)</f>
        <v>0</v>
      </c>
      <c r="AS64">
        <f>VLOOKUP($B64,Categories!$A$2:$O$48,12,0)</f>
        <v>0</v>
      </c>
      <c r="AT64">
        <f>VLOOKUP($B64,Categories!$A$2:$O$48,13,0)</f>
        <v>0</v>
      </c>
      <c r="AU64">
        <f>VLOOKUP($B64,Categories!$A$2:$O$48,14,0)</f>
        <v>0</v>
      </c>
      <c r="AV64">
        <f>VLOOKUP($B64,Categories!$A$2:$O$48,15,0)</f>
        <v>0</v>
      </c>
      <c r="AW64">
        <f>VLOOKUP($B64,Categories!$A$2:$Z$48,16,0)</f>
        <v>2.2400000000000002</v>
      </c>
    </row>
    <row r="65" spans="1:49" x14ac:dyDescent="0.3">
      <c r="A65" s="1">
        <v>43984</v>
      </c>
      <c r="B65" t="s">
        <v>222</v>
      </c>
      <c r="C65" t="s">
        <v>38</v>
      </c>
      <c r="F65">
        <v>1</v>
      </c>
      <c r="G65">
        <v>3</v>
      </c>
      <c r="H65">
        <v>2</v>
      </c>
      <c r="K65" t="str">
        <f t="shared" si="45"/>
        <v>ELT</v>
      </c>
      <c r="L65" t="str">
        <f t="shared" si="23"/>
        <v/>
      </c>
      <c r="M65" t="str">
        <f t="shared" si="24"/>
        <v/>
      </c>
      <c r="N65">
        <f t="shared" si="25"/>
        <v>1</v>
      </c>
      <c r="O65">
        <f t="shared" si="26"/>
        <v>0</v>
      </c>
      <c r="P65">
        <f t="shared" si="27"/>
        <v>0</v>
      </c>
      <c r="Q65" t="str">
        <f t="shared" si="28"/>
        <v/>
      </c>
      <c r="R65" t="str">
        <f t="shared" si="29"/>
        <v/>
      </c>
      <c r="S65" t="str">
        <f t="shared" si="30"/>
        <v/>
      </c>
      <c r="T65" t="str">
        <f t="shared" si="31"/>
        <v/>
      </c>
      <c r="U65">
        <f t="shared" si="32"/>
        <v>0</v>
      </c>
      <c r="V65">
        <f t="shared" si="33"/>
        <v>1</v>
      </c>
      <c r="W65">
        <f t="shared" si="34"/>
        <v>0</v>
      </c>
      <c r="X65" t="str">
        <f t="shared" si="35"/>
        <v/>
      </c>
      <c r="Y65" t="str">
        <f t="shared" si="36"/>
        <v/>
      </c>
      <c r="Z65">
        <f t="shared" si="37"/>
        <v>0</v>
      </c>
      <c r="AA65">
        <f t="shared" si="38"/>
        <v>0</v>
      </c>
      <c r="AB65">
        <f t="shared" si="39"/>
        <v>1</v>
      </c>
      <c r="AC65">
        <f t="shared" si="40"/>
        <v>1</v>
      </c>
      <c r="AD65">
        <f t="shared" si="41"/>
        <v>1</v>
      </c>
      <c r="AE65">
        <f t="shared" si="42"/>
        <v>0</v>
      </c>
      <c r="AF65">
        <f t="shared" si="43"/>
        <v>0</v>
      </c>
      <c r="AG65">
        <f t="shared" si="44"/>
        <v>3</v>
      </c>
      <c r="AH65" t="s">
        <v>63</v>
      </c>
      <c r="AI65">
        <f>VLOOKUP($B65,Categories!$A$2:$O$48,2,0)</f>
        <v>0</v>
      </c>
      <c r="AJ65">
        <f>VLOOKUP($B65,Categories!$A$2:$O$48,3,0)</f>
        <v>0</v>
      </c>
      <c r="AK65">
        <f>VLOOKUP($B65,Categories!$A$2:$O$48,4,0)</f>
        <v>0</v>
      </c>
      <c r="AL65">
        <f>VLOOKUP($B65,Categories!$A$2:$O$48,5,0)</f>
        <v>0</v>
      </c>
      <c r="AM65">
        <f>VLOOKUP($B65,Categories!$A$2:$O$48,6,0)</f>
        <v>0</v>
      </c>
      <c r="AN65">
        <f>VLOOKUP($B65,Categories!$A$2:$O$48,7,0)</f>
        <v>0</v>
      </c>
      <c r="AO65">
        <f>VLOOKUP($B65,Categories!$A$2:$O$48,8,0)</f>
        <v>1</v>
      </c>
      <c r="AP65">
        <f>VLOOKUP($B65,Categories!$A$2:$O$48,9,0)</f>
        <v>0</v>
      </c>
      <c r="AQ65">
        <f>VLOOKUP($B65,Categories!$A$2:$O$48,10,0)</f>
        <v>0</v>
      </c>
      <c r="AR65">
        <f>VLOOKUP($B65,Categories!$A$2:$O$48,11,0)</f>
        <v>0</v>
      </c>
      <c r="AS65">
        <f>VLOOKUP($B65,Categories!$A$2:$O$48,12,0)</f>
        <v>0</v>
      </c>
      <c r="AT65">
        <f>VLOOKUP($B65,Categories!$A$2:$O$48,13,0)</f>
        <v>0</v>
      </c>
      <c r="AU65">
        <f>VLOOKUP($B65,Categories!$A$2:$O$48,14,0)</f>
        <v>0</v>
      </c>
      <c r="AV65">
        <f>VLOOKUP($B65,Categories!$A$2:$O$48,15,0)</f>
        <v>0</v>
      </c>
      <c r="AW65">
        <f>VLOOKUP($B65,Categories!$A$2:$Z$48,16,0)</f>
        <v>3.92</v>
      </c>
    </row>
    <row r="66" spans="1:49" x14ac:dyDescent="0.3">
      <c r="A66" s="1">
        <v>43984</v>
      </c>
      <c r="B66" t="s">
        <v>222</v>
      </c>
      <c r="C66" t="s">
        <v>38</v>
      </c>
      <c r="F66">
        <v>3</v>
      </c>
      <c r="G66">
        <v>1</v>
      </c>
      <c r="H66">
        <v>2</v>
      </c>
      <c r="K66" t="str">
        <f t="shared" si="45"/>
        <v>ELT</v>
      </c>
      <c r="L66" t="str">
        <f t="shared" si="23"/>
        <v/>
      </c>
      <c r="M66" t="str">
        <f t="shared" si="24"/>
        <v/>
      </c>
      <c r="N66">
        <f t="shared" si="25"/>
        <v>0</v>
      </c>
      <c r="O66">
        <f t="shared" si="26"/>
        <v>1</v>
      </c>
      <c r="P66">
        <f t="shared" si="27"/>
        <v>0</v>
      </c>
      <c r="Q66" t="str">
        <f t="shared" si="28"/>
        <v/>
      </c>
      <c r="R66" t="str">
        <f t="shared" si="29"/>
        <v/>
      </c>
      <c r="S66" t="str">
        <f t="shared" si="30"/>
        <v/>
      </c>
      <c r="T66" t="str">
        <f t="shared" si="31"/>
        <v/>
      </c>
      <c r="U66">
        <f t="shared" si="32"/>
        <v>1</v>
      </c>
      <c r="V66">
        <f t="shared" si="33"/>
        <v>0</v>
      </c>
      <c r="W66">
        <f t="shared" si="34"/>
        <v>0</v>
      </c>
      <c r="X66" t="str">
        <f t="shared" si="35"/>
        <v/>
      </c>
      <c r="Y66" t="str">
        <f t="shared" si="36"/>
        <v/>
      </c>
      <c r="Z66">
        <f t="shared" si="37"/>
        <v>0</v>
      </c>
      <c r="AA66">
        <f t="shared" si="38"/>
        <v>0</v>
      </c>
      <c r="AB66">
        <f t="shared" si="39"/>
        <v>1</v>
      </c>
      <c r="AC66">
        <f t="shared" si="40"/>
        <v>1</v>
      </c>
      <c r="AD66">
        <f t="shared" si="41"/>
        <v>1</v>
      </c>
      <c r="AE66">
        <f t="shared" si="42"/>
        <v>0</v>
      </c>
      <c r="AF66">
        <f t="shared" si="43"/>
        <v>0</v>
      </c>
      <c r="AG66">
        <f t="shared" si="44"/>
        <v>3</v>
      </c>
      <c r="AH66" t="s">
        <v>63</v>
      </c>
      <c r="AI66">
        <f>VLOOKUP($B66,Categories!$A$2:$O$48,2,0)</f>
        <v>0</v>
      </c>
      <c r="AJ66">
        <f>VLOOKUP($B66,Categories!$A$2:$O$48,3,0)</f>
        <v>0</v>
      </c>
      <c r="AK66">
        <f>VLOOKUP($B66,Categories!$A$2:$O$48,4,0)</f>
        <v>0</v>
      </c>
      <c r="AL66">
        <f>VLOOKUP($B66,Categories!$A$2:$O$48,5,0)</f>
        <v>0</v>
      </c>
      <c r="AM66">
        <f>VLOOKUP($B66,Categories!$A$2:$O$48,6,0)</f>
        <v>0</v>
      </c>
      <c r="AN66">
        <f>VLOOKUP($B66,Categories!$A$2:$O$48,7,0)</f>
        <v>0</v>
      </c>
      <c r="AO66">
        <f>VLOOKUP($B66,Categories!$A$2:$O$48,8,0)</f>
        <v>1</v>
      </c>
      <c r="AP66">
        <f>VLOOKUP($B66,Categories!$A$2:$O$48,9,0)</f>
        <v>0</v>
      </c>
      <c r="AQ66">
        <f>VLOOKUP($B66,Categories!$A$2:$O$48,10,0)</f>
        <v>0</v>
      </c>
      <c r="AR66">
        <f>VLOOKUP($B66,Categories!$A$2:$O$48,11,0)</f>
        <v>0</v>
      </c>
      <c r="AS66">
        <f>VLOOKUP($B66,Categories!$A$2:$O$48,12,0)</f>
        <v>0</v>
      </c>
      <c r="AT66">
        <f>VLOOKUP($B66,Categories!$A$2:$O$48,13,0)</f>
        <v>0</v>
      </c>
      <c r="AU66">
        <f>VLOOKUP($B66,Categories!$A$2:$O$48,14,0)</f>
        <v>0</v>
      </c>
      <c r="AV66">
        <f>VLOOKUP($B66,Categories!$A$2:$O$48,15,0)</f>
        <v>0</v>
      </c>
      <c r="AW66">
        <f>VLOOKUP($B66,Categories!$A$2:$Z$48,16,0)</f>
        <v>3.92</v>
      </c>
    </row>
    <row r="67" spans="1:49" x14ac:dyDescent="0.3">
      <c r="A67" s="1">
        <v>44000</v>
      </c>
      <c r="B67" t="s">
        <v>102</v>
      </c>
      <c r="C67" t="s">
        <v>5</v>
      </c>
      <c r="D67">
        <v>1</v>
      </c>
      <c r="H67">
        <v>2</v>
      </c>
      <c r="I67">
        <v>3</v>
      </c>
      <c r="K67" t="str">
        <f t="shared" si="45"/>
        <v>JTS</v>
      </c>
      <c r="L67">
        <f t="shared" ref="L67:L130" si="46">IF(D67="","",IF(D67=1,1,0))</f>
        <v>1</v>
      </c>
      <c r="M67" t="str">
        <f t="shared" ref="M67:M130" si="47">IF(E67="","",IF(E67=1,1,0))</f>
        <v/>
      </c>
      <c r="N67" t="str">
        <f t="shared" ref="N67:N130" si="48">IF(F67="","",IF(F67=1,1,0))</f>
        <v/>
      </c>
      <c r="O67" t="str">
        <f t="shared" ref="O67:O130" si="49">IF(G67="","",IF(G67=1,1,0))</f>
        <v/>
      </c>
      <c r="P67">
        <f t="shared" ref="P67:P130" si="50">IF(H67="","",IF(H67=1,1,0))</f>
        <v>0</v>
      </c>
      <c r="Q67">
        <f t="shared" ref="Q67:Q130" si="51">IF(I67="","",IF(I67=1,1,0))</f>
        <v>0</v>
      </c>
      <c r="R67" t="str">
        <f t="shared" ref="R67:R130" si="52">IF(J67="","",IF(J67=1,1,0))</f>
        <v/>
      </c>
      <c r="S67">
        <f t="shared" ref="S67:S130" si="53">IF($AH67="Competitive",IF(D67="","",IF(D67=MAX($D67:$J67),1,0)),IF(D67="","",IF(D67=$AG67,1,0)))</f>
        <v>0</v>
      </c>
      <c r="T67" t="str">
        <f t="shared" ref="T67:T130" si="54">IF($AH67="Competitive",IF(E67="","",IF(E67=MAX($D67:$J67),1,0)),IF(E67="","",IF(E67=$AG67,1,0)))</f>
        <v/>
      </c>
      <c r="U67" t="str">
        <f t="shared" ref="U67:U130" si="55">IF($AH67="Competitive",IF(F67="","",IF(F67=MAX($D67:$J67),1,0)),IF(F67="","",IF(F67=$AG67,1,0)))</f>
        <v/>
      </c>
      <c r="V67" t="str">
        <f t="shared" ref="V67:V130" si="56">IF($AH67="Competitive",IF(G67="","",IF(G67=MAX($D67:$J67),1,0)),IF(G67="","",IF(G67=$AG67,1,0)))</f>
        <v/>
      </c>
      <c r="W67">
        <f t="shared" ref="W67:W130" si="57">IF($AH67="Competitive",IF(H67="","",IF(H67=MAX($D67:$J67),1,0)),IF(H67="","",IF(H67=$AG67,1,0)))</f>
        <v>0</v>
      </c>
      <c r="X67">
        <f t="shared" ref="X67:X130" si="58">IF($AH67="Competitive",IF(I67="","",IF(I67=MAX($D67:$J67),1,0)),IF(I67="","",IF(I67=$AG67,1,0)))</f>
        <v>1</v>
      </c>
      <c r="Y67" t="str">
        <f t="shared" ref="Y67:Y130" si="59">IF($AH67="Competitive",IF(J67="","",IF(J67=MAX($D67:$J67),1,0)),IF(J67="","",IF(J67=$AG67,1,0)))</f>
        <v/>
      </c>
      <c r="Z67">
        <f t="shared" ref="Z67:Z130" si="60">IF(D67&lt;&gt;"",1,0)</f>
        <v>1</v>
      </c>
      <c r="AA67">
        <f t="shared" ref="AA67:AA130" si="61">IF(E67&lt;&gt;"",1,0)</f>
        <v>0</v>
      </c>
      <c r="AB67">
        <f t="shared" ref="AB67:AB130" si="62">IF(F67&lt;&gt;"",1,0)</f>
        <v>0</v>
      </c>
      <c r="AC67">
        <f t="shared" ref="AC67:AC130" si="63">IF(G67&lt;&gt;"",1,0)</f>
        <v>0</v>
      </c>
      <c r="AD67">
        <f t="shared" ref="AD67:AD130" si="64">IF(H67&lt;&gt;"",1,0)</f>
        <v>1</v>
      </c>
      <c r="AE67">
        <f t="shared" ref="AE67:AE130" si="65">IF(I67&lt;&gt;"",1,0)</f>
        <v>1</v>
      </c>
      <c r="AF67">
        <f t="shared" ref="AF67:AF130" si="66">IF(J67&lt;&gt;"",1,0)</f>
        <v>0</v>
      </c>
      <c r="AG67">
        <f t="shared" ref="AG67:AG130" si="67">COUNTA(D67:J67)</f>
        <v>3</v>
      </c>
      <c r="AH67" t="s">
        <v>63</v>
      </c>
      <c r="AI67">
        <f>VLOOKUP($B67,Categories!$A$2:$O$48,2,0)</f>
        <v>0</v>
      </c>
      <c r="AJ67">
        <f>VLOOKUP($B67,Categories!$A$2:$O$48,3,0)</f>
        <v>0</v>
      </c>
      <c r="AK67">
        <f>VLOOKUP($B67,Categories!$A$2:$O$48,4,0)</f>
        <v>1</v>
      </c>
      <c r="AL67">
        <f>VLOOKUP($B67,Categories!$A$2:$O$48,5,0)</f>
        <v>0</v>
      </c>
      <c r="AM67">
        <f>VLOOKUP($B67,Categories!$A$2:$O$48,6,0)</f>
        <v>1</v>
      </c>
      <c r="AN67">
        <f>VLOOKUP($B67,Categories!$A$2:$O$48,7,0)</f>
        <v>1</v>
      </c>
      <c r="AO67">
        <f>VLOOKUP($B67,Categories!$A$2:$O$48,8,0)</f>
        <v>0</v>
      </c>
      <c r="AP67">
        <f>VLOOKUP($B67,Categories!$A$2:$O$48,9,0)</f>
        <v>0</v>
      </c>
      <c r="AQ67">
        <f>VLOOKUP($B67,Categories!$A$2:$O$48,10,0)</f>
        <v>0</v>
      </c>
      <c r="AR67">
        <f>VLOOKUP($B67,Categories!$A$2:$O$48,11,0)</f>
        <v>0</v>
      </c>
      <c r="AS67">
        <f>VLOOKUP($B67,Categories!$A$2:$O$48,12,0)</f>
        <v>0</v>
      </c>
      <c r="AT67">
        <f>VLOOKUP($B67,Categories!$A$2:$O$48,13,0)</f>
        <v>0</v>
      </c>
      <c r="AU67">
        <f>VLOOKUP($B67,Categories!$A$2:$O$48,14,0)</f>
        <v>0</v>
      </c>
      <c r="AV67">
        <f>VLOOKUP($B67,Categories!$A$2:$O$48,15,0)</f>
        <v>0</v>
      </c>
      <c r="AW67">
        <f>VLOOKUP($B67,Categories!$A$2:$Z$48,16,0)</f>
        <v>2.88</v>
      </c>
    </row>
    <row r="68" spans="1:49" x14ac:dyDescent="0.3">
      <c r="A68" s="1">
        <v>44005</v>
      </c>
      <c r="B68" t="s">
        <v>103</v>
      </c>
      <c r="C68" t="s">
        <v>38</v>
      </c>
      <c r="F68">
        <v>1</v>
      </c>
      <c r="G68">
        <v>2</v>
      </c>
      <c r="H68">
        <v>3</v>
      </c>
      <c r="K68" t="str">
        <f t="shared" si="45"/>
        <v>ELT</v>
      </c>
      <c r="L68" t="str">
        <f t="shared" si="46"/>
        <v/>
      </c>
      <c r="M68" t="str">
        <f t="shared" si="47"/>
        <v/>
      </c>
      <c r="N68">
        <f t="shared" si="48"/>
        <v>1</v>
      </c>
      <c r="O68">
        <f t="shared" si="49"/>
        <v>0</v>
      </c>
      <c r="P68">
        <f t="shared" si="50"/>
        <v>0</v>
      </c>
      <c r="Q68" t="str">
        <f t="shared" si="51"/>
        <v/>
      </c>
      <c r="R68" t="str">
        <f t="shared" si="52"/>
        <v/>
      </c>
      <c r="S68" t="str">
        <f t="shared" si="53"/>
        <v/>
      </c>
      <c r="T68" t="str">
        <f t="shared" si="54"/>
        <v/>
      </c>
      <c r="U68">
        <f t="shared" si="55"/>
        <v>0</v>
      </c>
      <c r="V68">
        <f t="shared" si="56"/>
        <v>0</v>
      </c>
      <c r="W68">
        <f t="shared" si="57"/>
        <v>1</v>
      </c>
      <c r="X68" t="str">
        <f t="shared" si="58"/>
        <v/>
      </c>
      <c r="Y68" t="str">
        <f t="shared" si="59"/>
        <v/>
      </c>
      <c r="Z68">
        <f t="shared" si="60"/>
        <v>0</v>
      </c>
      <c r="AA68">
        <f t="shared" si="61"/>
        <v>0</v>
      </c>
      <c r="AB68">
        <f t="shared" si="62"/>
        <v>1</v>
      </c>
      <c r="AC68">
        <f t="shared" si="63"/>
        <v>1</v>
      </c>
      <c r="AD68">
        <f t="shared" si="64"/>
        <v>1</v>
      </c>
      <c r="AE68">
        <f t="shared" si="65"/>
        <v>0</v>
      </c>
      <c r="AF68">
        <f t="shared" si="66"/>
        <v>0</v>
      </c>
      <c r="AG68">
        <f t="shared" si="67"/>
        <v>3</v>
      </c>
      <c r="AH68" t="s">
        <v>63</v>
      </c>
      <c r="AI68">
        <f>VLOOKUP($B68,Categories!$A$2:$O$48,2,0)</f>
        <v>1</v>
      </c>
      <c r="AJ68">
        <f>VLOOKUP($B68,Categories!$A$2:$O$48,3,0)</f>
        <v>1</v>
      </c>
      <c r="AK68">
        <f>VLOOKUP($B68,Categories!$A$2:$O$48,4,0)</f>
        <v>0</v>
      </c>
      <c r="AL68">
        <f>VLOOKUP($B68,Categories!$A$2:$O$48,5,0)</f>
        <v>0</v>
      </c>
      <c r="AM68">
        <f>VLOOKUP($B68,Categories!$A$2:$O$48,6,0)</f>
        <v>0</v>
      </c>
      <c r="AN68">
        <f>VLOOKUP($B68,Categories!$A$2:$O$48,7,0)</f>
        <v>1</v>
      </c>
      <c r="AO68">
        <f>VLOOKUP($B68,Categories!$A$2:$O$48,8,0)</f>
        <v>0</v>
      </c>
      <c r="AP68">
        <f>VLOOKUP($B68,Categories!$A$2:$O$48,9,0)</f>
        <v>0</v>
      </c>
      <c r="AQ68">
        <f>VLOOKUP($B68,Categories!$A$2:$O$48,10,0)</f>
        <v>0</v>
      </c>
      <c r="AR68">
        <f>VLOOKUP($B68,Categories!$A$2:$O$48,11,0)</f>
        <v>0</v>
      </c>
      <c r="AS68">
        <f>VLOOKUP($B68,Categories!$A$2:$O$48,12,0)</f>
        <v>0</v>
      </c>
      <c r="AT68">
        <f>VLOOKUP($B68,Categories!$A$2:$O$48,13,0)</f>
        <v>0</v>
      </c>
      <c r="AU68">
        <f>VLOOKUP($B68,Categories!$A$2:$O$48,14,0)</f>
        <v>0</v>
      </c>
      <c r="AV68">
        <f>VLOOKUP($B68,Categories!$A$2:$O$48,15,0)</f>
        <v>0</v>
      </c>
      <c r="AW68">
        <f>VLOOKUP($B68,Categories!$A$2:$Z$48,16,0)</f>
        <v>2.81</v>
      </c>
    </row>
    <row r="69" spans="1:49" x14ac:dyDescent="0.3">
      <c r="A69" s="1">
        <v>44005</v>
      </c>
      <c r="B69" t="s">
        <v>222</v>
      </c>
      <c r="C69" t="s">
        <v>38</v>
      </c>
      <c r="F69">
        <v>3</v>
      </c>
      <c r="G69">
        <v>1</v>
      </c>
      <c r="H69">
        <v>2</v>
      </c>
      <c r="K69" t="str">
        <f t="shared" si="45"/>
        <v>ELT</v>
      </c>
      <c r="L69" t="str">
        <f t="shared" si="46"/>
        <v/>
      </c>
      <c r="M69" t="str">
        <f t="shared" si="47"/>
        <v/>
      </c>
      <c r="N69">
        <f t="shared" si="48"/>
        <v>0</v>
      </c>
      <c r="O69">
        <f t="shared" si="49"/>
        <v>1</v>
      </c>
      <c r="P69">
        <f t="shared" si="50"/>
        <v>0</v>
      </c>
      <c r="Q69" t="str">
        <f t="shared" si="51"/>
        <v/>
      </c>
      <c r="R69" t="str">
        <f t="shared" si="52"/>
        <v/>
      </c>
      <c r="S69" t="str">
        <f t="shared" si="53"/>
        <v/>
      </c>
      <c r="T69" t="str">
        <f t="shared" si="54"/>
        <v/>
      </c>
      <c r="U69">
        <f t="shared" si="55"/>
        <v>1</v>
      </c>
      <c r="V69">
        <f t="shared" si="56"/>
        <v>0</v>
      </c>
      <c r="W69">
        <f t="shared" si="57"/>
        <v>0</v>
      </c>
      <c r="X69" t="str">
        <f t="shared" si="58"/>
        <v/>
      </c>
      <c r="Y69" t="str">
        <f t="shared" si="59"/>
        <v/>
      </c>
      <c r="Z69">
        <f t="shared" si="60"/>
        <v>0</v>
      </c>
      <c r="AA69">
        <f t="shared" si="61"/>
        <v>0</v>
      </c>
      <c r="AB69">
        <f t="shared" si="62"/>
        <v>1</v>
      </c>
      <c r="AC69">
        <f t="shared" si="63"/>
        <v>1</v>
      </c>
      <c r="AD69">
        <f t="shared" si="64"/>
        <v>1</v>
      </c>
      <c r="AE69">
        <f t="shared" si="65"/>
        <v>0</v>
      </c>
      <c r="AF69">
        <f t="shared" si="66"/>
        <v>0</v>
      </c>
      <c r="AG69">
        <f t="shared" si="67"/>
        <v>3</v>
      </c>
      <c r="AH69" t="s">
        <v>63</v>
      </c>
      <c r="AI69">
        <f>VLOOKUP($B69,Categories!$A$2:$O$48,2,0)</f>
        <v>0</v>
      </c>
      <c r="AJ69">
        <f>VLOOKUP($B69,Categories!$A$2:$O$48,3,0)</f>
        <v>0</v>
      </c>
      <c r="AK69">
        <f>VLOOKUP($B69,Categories!$A$2:$O$48,4,0)</f>
        <v>0</v>
      </c>
      <c r="AL69">
        <f>VLOOKUP($B69,Categories!$A$2:$O$48,5,0)</f>
        <v>0</v>
      </c>
      <c r="AM69">
        <f>VLOOKUP($B69,Categories!$A$2:$O$48,6,0)</f>
        <v>0</v>
      </c>
      <c r="AN69">
        <f>VLOOKUP($B69,Categories!$A$2:$O$48,7,0)</f>
        <v>0</v>
      </c>
      <c r="AO69">
        <f>VLOOKUP($B69,Categories!$A$2:$O$48,8,0)</f>
        <v>1</v>
      </c>
      <c r="AP69">
        <f>VLOOKUP($B69,Categories!$A$2:$O$48,9,0)</f>
        <v>0</v>
      </c>
      <c r="AQ69">
        <f>VLOOKUP($B69,Categories!$A$2:$O$48,10,0)</f>
        <v>0</v>
      </c>
      <c r="AR69">
        <f>VLOOKUP($B69,Categories!$A$2:$O$48,11,0)</f>
        <v>0</v>
      </c>
      <c r="AS69">
        <f>VLOOKUP($B69,Categories!$A$2:$O$48,12,0)</f>
        <v>0</v>
      </c>
      <c r="AT69">
        <f>VLOOKUP($B69,Categories!$A$2:$O$48,13,0)</f>
        <v>0</v>
      </c>
      <c r="AU69">
        <f>VLOOKUP($B69,Categories!$A$2:$O$48,14,0)</f>
        <v>0</v>
      </c>
      <c r="AV69">
        <f>VLOOKUP($B69,Categories!$A$2:$O$48,15,0)</f>
        <v>0</v>
      </c>
      <c r="AW69">
        <f>VLOOKUP($B69,Categories!$A$2:$Z$48,16,0)</f>
        <v>3.92</v>
      </c>
    </row>
    <row r="70" spans="1:49" x14ac:dyDescent="0.3">
      <c r="A70" s="1">
        <v>44005</v>
      </c>
      <c r="B70" t="s">
        <v>104</v>
      </c>
      <c r="C70" t="s">
        <v>38</v>
      </c>
      <c r="F70">
        <v>2</v>
      </c>
      <c r="G70">
        <v>3</v>
      </c>
      <c r="H70">
        <v>1</v>
      </c>
      <c r="K70" t="str">
        <f t="shared" si="45"/>
        <v>ELT</v>
      </c>
      <c r="L70" t="str">
        <f t="shared" si="46"/>
        <v/>
      </c>
      <c r="M70" t="str">
        <f t="shared" si="47"/>
        <v/>
      </c>
      <c r="N70">
        <f t="shared" si="48"/>
        <v>0</v>
      </c>
      <c r="O70">
        <f t="shared" si="49"/>
        <v>0</v>
      </c>
      <c r="P70">
        <f t="shared" si="50"/>
        <v>1</v>
      </c>
      <c r="Q70" t="str">
        <f t="shared" si="51"/>
        <v/>
      </c>
      <c r="R70" t="str">
        <f t="shared" si="52"/>
        <v/>
      </c>
      <c r="S70" t="str">
        <f t="shared" si="53"/>
        <v/>
      </c>
      <c r="T70" t="str">
        <f t="shared" si="54"/>
        <v/>
      </c>
      <c r="U70">
        <f t="shared" si="55"/>
        <v>0</v>
      </c>
      <c r="V70">
        <f t="shared" si="56"/>
        <v>1</v>
      </c>
      <c r="W70">
        <f t="shared" si="57"/>
        <v>0</v>
      </c>
      <c r="X70" t="str">
        <f t="shared" si="58"/>
        <v/>
      </c>
      <c r="Y70" t="str">
        <f t="shared" si="59"/>
        <v/>
      </c>
      <c r="Z70">
        <f t="shared" si="60"/>
        <v>0</v>
      </c>
      <c r="AA70">
        <f t="shared" si="61"/>
        <v>0</v>
      </c>
      <c r="AB70">
        <f t="shared" si="62"/>
        <v>1</v>
      </c>
      <c r="AC70">
        <f t="shared" si="63"/>
        <v>1</v>
      </c>
      <c r="AD70">
        <f t="shared" si="64"/>
        <v>1</v>
      </c>
      <c r="AE70">
        <f t="shared" si="65"/>
        <v>0</v>
      </c>
      <c r="AF70">
        <f t="shared" si="66"/>
        <v>0</v>
      </c>
      <c r="AG70">
        <f t="shared" si="67"/>
        <v>3</v>
      </c>
      <c r="AH70" t="s">
        <v>63</v>
      </c>
      <c r="AI70">
        <f>VLOOKUP($B70,Categories!$A$2:$O$48,2,0)</f>
        <v>0</v>
      </c>
      <c r="AJ70">
        <f>VLOOKUP($B70,Categories!$A$2:$O$48,3,0)</f>
        <v>0</v>
      </c>
      <c r="AK70">
        <f>VLOOKUP($B70,Categories!$A$2:$O$48,4,0)</f>
        <v>0</v>
      </c>
      <c r="AL70">
        <f>VLOOKUP($B70,Categories!$A$2:$O$48,5,0)</f>
        <v>1</v>
      </c>
      <c r="AM70">
        <f>VLOOKUP($B70,Categories!$A$2:$O$48,6,0)</f>
        <v>0</v>
      </c>
      <c r="AN70">
        <f>VLOOKUP($B70,Categories!$A$2:$O$48,7,0)</f>
        <v>0</v>
      </c>
      <c r="AO70">
        <f>VLOOKUP($B70,Categories!$A$2:$O$48,8,0)</f>
        <v>0</v>
      </c>
      <c r="AP70">
        <f>VLOOKUP($B70,Categories!$A$2:$O$48,9,0)</f>
        <v>0</v>
      </c>
      <c r="AQ70">
        <f>VLOOKUP($B70,Categories!$A$2:$O$48,10,0)</f>
        <v>0</v>
      </c>
      <c r="AR70">
        <f>VLOOKUP($B70,Categories!$A$2:$O$48,11,0)</f>
        <v>0</v>
      </c>
      <c r="AS70">
        <f>VLOOKUP($B70,Categories!$A$2:$O$48,12,0)</f>
        <v>0</v>
      </c>
      <c r="AT70">
        <f>VLOOKUP($B70,Categories!$A$2:$O$48,13,0)</f>
        <v>0</v>
      </c>
      <c r="AU70">
        <f>VLOOKUP($B70,Categories!$A$2:$O$48,14,0)</f>
        <v>0</v>
      </c>
      <c r="AV70">
        <f>VLOOKUP($B70,Categories!$A$2:$O$48,15,0)</f>
        <v>1</v>
      </c>
      <c r="AW70">
        <f>VLOOKUP($B70,Categories!$A$2:$Z$48,16,0)</f>
        <v>1.27</v>
      </c>
    </row>
    <row r="71" spans="1:49" x14ac:dyDescent="0.3">
      <c r="A71" s="1">
        <v>44005</v>
      </c>
      <c r="B71" t="s">
        <v>104</v>
      </c>
      <c r="C71" t="s">
        <v>38</v>
      </c>
      <c r="F71">
        <v>3</v>
      </c>
      <c r="G71">
        <v>1</v>
      </c>
      <c r="H71">
        <v>1</v>
      </c>
      <c r="K71" t="str">
        <f t="shared" si="45"/>
        <v>ELT</v>
      </c>
      <c r="L71" t="str">
        <f t="shared" si="46"/>
        <v/>
      </c>
      <c r="M71" t="str">
        <f t="shared" si="47"/>
        <v/>
      </c>
      <c r="N71">
        <f t="shared" si="48"/>
        <v>0</v>
      </c>
      <c r="O71">
        <f t="shared" si="49"/>
        <v>1</v>
      </c>
      <c r="P71">
        <f t="shared" si="50"/>
        <v>1</v>
      </c>
      <c r="Q71" t="str">
        <f t="shared" si="51"/>
        <v/>
      </c>
      <c r="R71" t="str">
        <f t="shared" si="52"/>
        <v/>
      </c>
      <c r="S71" t="str">
        <f t="shared" si="53"/>
        <v/>
      </c>
      <c r="T71" t="str">
        <f t="shared" si="54"/>
        <v/>
      </c>
      <c r="U71">
        <f t="shared" si="55"/>
        <v>1</v>
      </c>
      <c r="V71">
        <f t="shared" si="56"/>
        <v>0</v>
      </c>
      <c r="W71">
        <f t="shared" si="57"/>
        <v>0</v>
      </c>
      <c r="X71" t="str">
        <f t="shared" si="58"/>
        <v/>
      </c>
      <c r="Y71" t="str">
        <f t="shared" si="59"/>
        <v/>
      </c>
      <c r="Z71">
        <f t="shared" si="60"/>
        <v>0</v>
      </c>
      <c r="AA71">
        <f t="shared" si="61"/>
        <v>0</v>
      </c>
      <c r="AB71">
        <f t="shared" si="62"/>
        <v>1</v>
      </c>
      <c r="AC71">
        <f t="shared" si="63"/>
        <v>1</v>
      </c>
      <c r="AD71">
        <f t="shared" si="64"/>
        <v>1</v>
      </c>
      <c r="AE71">
        <f t="shared" si="65"/>
        <v>0</v>
      </c>
      <c r="AF71">
        <f t="shared" si="66"/>
        <v>0</v>
      </c>
      <c r="AG71">
        <f t="shared" si="67"/>
        <v>3</v>
      </c>
      <c r="AH71" t="s">
        <v>63</v>
      </c>
      <c r="AI71">
        <f>VLOOKUP($B71,Categories!$A$2:$O$48,2,0)</f>
        <v>0</v>
      </c>
      <c r="AJ71">
        <f>VLOOKUP($B71,Categories!$A$2:$O$48,3,0)</f>
        <v>0</v>
      </c>
      <c r="AK71">
        <f>VLOOKUP($B71,Categories!$A$2:$O$48,4,0)</f>
        <v>0</v>
      </c>
      <c r="AL71">
        <f>VLOOKUP($B71,Categories!$A$2:$O$48,5,0)</f>
        <v>1</v>
      </c>
      <c r="AM71">
        <f>VLOOKUP($B71,Categories!$A$2:$O$48,6,0)</f>
        <v>0</v>
      </c>
      <c r="AN71">
        <f>VLOOKUP($B71,Categories!$A$2:$O$48,7,0)</f>
        <v>0</v>
      </c>
      <c r="AO71">
        <f>VLOOKUP($B71,Categories!$A$2:$O$48,8,0)</f>
        <v>0</v>
      </c>
      <c r="AP71">
        <f>VLOOKUP($B71,Categories!$A$2:$O$48,9,0)</f>
        <v>0</v>
      </c>
      <c r="AQ71">
        <f>VLOOKUP($B71,Categories!$A$2:$O$48,10,0)</f>
        <v>0</v>
      </c>
      <c r="AR71">
        <f>VLOOKUP($B71,Categories!$A$2:$O$48,11,0)</f>
        <v>0</v>
      </c>
      <c r="AS71">
        <f>VLOOKUP($B71,Categories!$A$2:$O$48,12,0)</f>
        <v>0</v>
      </c>
      <c r="AT71">
        <f>VLOOKUP($B71,Categories!$A$2:$O$48,13,0)</f>
        <v>0</v>
      </c>
      <c r="AU71">
        <f>VLOOKUP($B71,Categories!$A$2:$O$48,14,0)</f>
        <v>0</v>
      </c>
      <c r="AV71">
        <f>VLOOKUP($B71,Categories!$A$2:$O$48,15,0)</f>
        <v>1</v>
      </c>
      <c r="AW71">
        <f>VLOOKUP($B71,Categories!$A$2:$Z$48,16,0)</f>
        <v>1.27</v>
      </c>
    </row>
    <row r="72" spans="1:49" x14ac:dyDescent="0.3">
      <c r="A72" s="1">
        <v>44011</v>
      </c>
      <c r="B72" t="s">
        <v>222</v>
      </c>
      <c r="C72" t="s">
        <v>38</v>
      </c>
      <c r="F72">
        <v>3</v>
      </c>
      <c r="G72">
        <v>1</v>
      </c>
      <c r="H72">
        <v>2</v>
      </c>
      <c r="K72" t="str">
        <f t="shared" si="45"/>
        <v>ELT</v>
      </c>
      <c r="L72" t="str">
        <f t="shared" si="46"/>
        <v/>
      </c>
      <c r="M72" t="str">
        <f t="shared" si="47"/>
        <v/>
      </c>
      <c r="N72">
        <f t="shared" si="48"/>
        <v>0</v>
      </c>
      <c r="O72">
        <f t="shared" si="49"/>
        <v>1</v>
      </c>
      <c r="P72">
        <f t="shared" si="50"/>
        <v>0</v>
      </c>
      <c r="Q72" t="str">
        <f t="shared" si="51"/>
        <v/>
      </c>
      <c r="R72" t="str">
        <f t="shared" si="52"/>
        <v/>
      </c>
      <c r="S72" t="str">
        <f t="shared" si="53"/>
        <v/>
      </c>
      <c r="T72" t="str">
        <f t="shared" si="54"/>
        <v/>
      </c>
      <c r="U72">
        <f t="shared" si="55"/>
        <v>1</v>
      </c>
      <c r="V72">
        <f t="shared" si="56"/>
        <v>0</v>
      </c>
      <c r="W72">
        <f t="shared" si="57"/>
        <v>0</v>
      </c>
      <c r="X72" t="str">
        <f t="shared" si="58"/>
        <v/>
      </c>
      <c r="Y72" t="str">
        <f t="shared" si="59"/>
        <v/>
      </c>
      <c r="Z72">
        <f t="shared" si="60"/>
        <v>0</v>
      </c>
      <c r="AA72">
        <f t="shared" si="61"/>
        <v>0</v>
      </c>
      <c r="AB72">
        <f t="shared" si="62"/>
        <v>1</v>
      </c>
      <c r="AC72">
        <f t="shared" si="63"/>
        <v>1</v>
      </c>
      <c r="AD72">
        <f t="shared" si="64"/>
        <v>1</v>
      </c>
      <c r="AE72">
        <f t="shared" si="65"/>
        <v>0</v>
      </c>
      <c r="AF72">
        <f t="shared" si="66"/>
        <v>0</v>
      </c>
      <c r="AG72">
        <f t="shared" si="67"/>
        <v>3</v>
      </c>
      <c r="AH72" t="s">
        <v>63</v>
      </c>
      <c r="AI72">
        <f>VLOOKUP($B72,Categories!$A$2:$O$48,2,0)</f>
        <v>0</v>
      </c>
      <c r="AJ72">
        <f>VLOOKUP($B72,Categories!$A$2:$O$48,3,0)</f>
        <v>0</v>
      </c>
      <c r="AK72">
        <f>VLOOKUP($B72,Categories!$A$2:$O$48,4,0)</f>
        <v>0</v>
      </c>
      <c r="AL72">
        <f>VLOOKUP($B72,Categories!$A$2:$O$48,5,0)</f>
        <v>0</v>
      </c>
      <c r="AM72">
        <f>VLOOKUP($B72,Categories!$A$2:$O$48,6,0)</f>
        <v>0</v>
      </c>
      <c r="AN72">
        <f>VLOOKUP($B72,Categories!$A$2:$O$48,7,0)</f>
        <v>0</v>
      </c>
      <c r="AO72">
        <f>VLOOKUP($B72,Categories!$A$2:$O$48,8,0)</f>
        <v>1</v>
      </c>
      <c r="AP72">
        <f>VLOOKUP($B72,Categories!$A$2:$O$48,9,0)</f>
        <v>0</v>
      </c>
      <c r="AQ72">
        <f>VLOOKUP($B72,Categories!$A$2:$O$48,10,0)</f>
        <v>0</v>
      </c>
      <c r="AR72">
        <f>VLOOKUP($B72,Categories!$A$2:$O$48,11,0)</f>
        <v>0</v>
      </c>
      <c r="AS72">
        <f>VLOOKUP($B72,Categories!$A$2:$O$48,12,0)</f>
        <v>0</v>
      </c>
      <c r="AT72">
        <f>VLOOKUP($B72,Categories!$A$2:$O$48,13,0)</f>
        <v>0</v>
      </c>
      <c r="AU72">
        <f>VLOOKUP($B72,Categories!$A$2:$O$48,14,0)</f>
        <v>0</v>
      </c>
      <c r="AV72">
        <f>VLOOKUP($B72,Categories!$A$2:$O$48,15,0)</f>
        <v>0</v>
      </c>
      <c r="AW72">
        <f>VLOOKUP($B72,Categories!$A$2:$Z$48,16,0)</f>
        <v>3.92</v>
      </c>
    </row>
    <row r="73" spans="1:49" x14ac:dyDescent="0.3">
      <c r="A73" s="1">
        <v>44011</v>
      </c>
      <c r="B73" t="s">
        <v>222</v>
      </c>
      <c r="C73" t="s">
        <v>38</v>
      </c>
      <c r="F73">
        <v>2</v>
      </c>
      <c r="G73">
        <v>3</v>
      </c>
      <c r="H73">
        <v>1</v>
      </c>
      <c r="K73" t="str">
        <f t="shared" si="45"/>
        <v>ELT</v>
      </c>
      <c r="L73" t="str">
        <f t="shared" si="46"/>
        <v/>
      </c>
      <c r="M73" t="str">
        <f t="shared" si="47"/>
        <v/>
      </c>
      <c r="N73">
        <f t="shared" si="48"/>
        <v>0</v>
      </c>
      <c r="O73">
        <f t="shared" si="49"/>
        <v>0</v>
      </c>
      <c r="P73">
        <f t="shared" si="50"/>
        <v>1</v>
      </c>
      <c r="Q73" t="str">
        <f t="shared" si="51"/>
        <v/>
      </c>
      <c r="R73" t="str">
        <f t="shared" si="52"/>
        <v/>
      </c>
      <c r="S73" t="str">
        <f t="shared" si="53"/>
        <v/>
      </c>
      <c r="T73" t="str">
        <f t="shared" si="54"/>
        <v/>
      </c>
      <c r="U73">
        <f t="shared" si="55"/>
        <v>0</v>
      </c>
      <c r="V73">
        <f t="shared" si="56"/>
        <v>1</v>
      </c>
      <c r="W73">
        <f t="shared" si="57"/>
        <v>0</v>
      </c>
      <c r="X73" t="str">
        <f t="shared" si="58"/>
        <v/>
      </c>
      <c r="Y73" t="str">
        <f t="shared" si="59"/>
        <v/>
      </c>
      <c r="Z73">
        <f t="shared" si="60"/>
        <v>0</v>
      </c>
      <c r="AA73">
        <f t="shared" si="61"/>
        <v>0</v>
      </c>
      <c r="AB73">
        <f t="shared" si="62"/>
        <v>1</v>
      </c>
      <c r="AC73">
        <f t="shared" si="63"/>
        <v>1</v>
      </c>
      <c r="AD73">
        <f t="shared" si="64"/>
        <v>1</v>
      </c>
      <c r="AE73">
        <f t="shared" si="65"/>
        <v>0</v>
      </c>
      <c r="AF73">
        <f t="shared" si="66"/>
        <v>0</v>
      </c>
      <c r="AG73">
        <f t="shared" si="67"/>
        <v>3</v>
      </c>
      <c r="AH73" t="s">
        <v>63</v>
      </c>
      <c r="AI73">
        <f>VLOOKUP($B73,Categories!$A$2:$O$48,2,0)</f>
        <v>0</v>
      </c>
      <c r="AJ73">
        <f>VLOOKUP($B73,Categories!$A$2:$O$48,3,0)</f>
        <v>0</v>
      </c>
      <c r="AK73">
        <f>VLOOKUP($B73,Categories!$A$2:$O$48,4,0)</f>
        <v>0</v>
      </c>
      <c r="AL73">
        <f>VLOOKUP($B73,Categories!$A$2:$O$48,5,0)</f>
        <v>0</v>
      </c>
      <c r="AM73">
        <f>VLOOKUP($B73,Categories!$A$2:$O$48,6,0)</f>
        <v>0</v>
      </c>
      <c r="AN73">
        <f>VLOOKUP($B73,Categories!$A$2:$O$48,7,0)</f>
        <v>0</v>
      </c>
      <c r="AO73">
        <f>VLOOKUP($B73,Categories!$A$2:$O$48,8,0)</f>
        <v>1</v>
      </c>
      <c r="AP73">
        <f>VLOOKUP($B73,Categories!$A$2:$O$48,9,0)</f>
        <v>0</v>
      </c>
      <c r="AQ73">
        <f>VLOOKUP($B73,Categories!$A$2:$O$48,10,0)</f>
        <v>0</v>
      </c>
      <c r="AR73">
        <f>VLOOKUP($B73,Categories!$A$2:$O$48,11,0)</f>
        <v>0</v>
      </c>
      <c r="AS73">
        <f>VLOOKUP($B73,Categories!$A$2:$O$48,12,0)</f>
        <v>0</v>
      </c>
      <c r="AT73">
        <f>VLOOKUP($B73,Categories!$A$2:$O$48,13,0)</f>
        <v>0</v>
      </c>
      <c r="AU73">
        <f>VLOOKUP($B73,Categories!$A$2:$O$48,14,0)</f>
        <v>0</v>
      </c>
      <c r="AV73">
        <f>VLOOKUP($B73,Categories!$A$2:$O$48,15,0)</f>
        <v>0</v>
      </c>
      <c r="AW73">
        <f>VLOOKUP($B73,Categories!$A$2:$Z$48,16,0)</f>
        <v>3.92</v>
      </c>
    </row>
    <row r="74" spans="1:49" x14ac:dyDescent="0.3">
      <c r="A74" s="1">
        <v>44011</v>
      </c>
      <c r="B74" t="s">
        <v>104</v>
      </c>
      <c r="C74" t="s">
        <v>38</v>
      </c>
      <c r="F74">
        <v>3</v>
      </c>
      <c r="G74">
        <v>2</v>
      </c>
      <c r="H74">
        <v>1</v>
      </c>
      <c r="K74" t="str">
        <f t="shared" si="45"/>
        <v>ELT</v>
      </c>
      <c r="L74" t="str">
        <f t="shared" si="46"/>
        <v/>
      </c>
      <c r="M74" t="str">
        <f t="shared" si="47"/>
        <v/>
      </c>
      <c r="N74">
        <f t="shared" si="48"/>
        <v>0</v>
      </c>
      <c r="O74">
        <f t="shared" si="49"/>
        <v>0</v>
      </c>
      <c r="P74">
        <f t="shared" si="50"/>
        <v>1</v>
      </c>
      <c r="Q74" t="str">
        <f t="shared" si="51"/>
        <v/>
      </c>
      <c r="R74" t="str">
        <f t="shared" si="52"/>
        <v/>
      </c>
      <c r="S74" t="str">
        <f t="shared" si="53"/>
        <v/>
      </c>
      <c r="T74" t="str">
        <f t="shared" si="54"/>
        <v/>
      </c>
      <c r="U74">
        <f t="shared" si="55"/>
        <v>1</v>
      </c>
      <c r="V74">
        <f t="shared" si="56"/>
        <v>0</v>
      </c>
      <c r="W74">
        <f t="shared" si="57"/>
        <v>0</v>
      </c>
      <c r="X74" t="str">
        <f t="shared" si="58"/>
        <v/>
      </c>
      <c r="Y74" t="str">
        <f t="shared" si="59"/>
        <v/>
      </c>
      <c r="Z74">
        <f t="shared" si="60"/>
        <v>0</v>
      </c>
      <c r="AA74">
        <f t="shared" si="61"/>
        <v>0</v>
      </c>
      <c r="AB74">
        <f t="shared" si="62"/>
        <v>1</v>
      </c>
      <c r="AC74">
        <f t="shared" si="63"/>
        <v>1</v>
      </c>
      <c r="AD74">
        <f t="shared" si="64"/>
        <v>1</v>
      </c>
      <c r="AE74">
        <f t="shared" si="65"/>
        <v>0</v>
      </c>
      <c r="AF74">
        <f t="shared" si="66"/>
        <v>0</v>
      </c>
      <c r="AG74">
        <f t="shared" si="67"/>
        <v>3</v>
      </c>
      <c r="AH74" t="s">
        <v>63</v>
      </c>
      <c r="AI74">
        <f>VLOOKUP($B74,Categories!$A$2:$O$48,2,0)</f>
        <v>0</v>
      </c>
      <c r="AJ74">
        <f>VLOOKUP($B74,Categories!$A$2:$O$48,3,0)</f>
        <v>0</v>
      </c>
      <c r="AK74">
        <f>VLOOKUP($B74,Categories!$A$2:$O$48,4,0)</f>
        <v>0</v>
      </c>
      <c r="AL74">
        <f>VLOOKUP($B74,Categories!$A$2:$O$48,5,0)</f>
        <v>1</v>
      </c>
      <c r="AM74">
        <f>VLOOKUP($B74,Categories!$A$2:$O$48,6,0)</f>
        <v>0</v>
      </c>
      <c r="AN74">
        <f>VLOOKUP($B74,Categories!$A$2:$O$48,7,0)</f>
        <v>0</v>
      </c>
      <c r="AO74">
        <f>VLOOKUP($B74,Categories!$A$2:$O$48,8,0)</f>
        <v>0</v>
      </c>
      <c r="AP74">
        <f>VLOOKUP($B74,Categories!$A$2:$O$48,9,0)</f>
        <v>0</v>
      </c>
      <c r="AQ74">
        <f>VLOOKUP($B74,Categories!$A$2:$O$48,10,0)</f>
        <v>0</v>
      </c>
      <c r="AR74">
        <f>VLOOKUP($B74,Categories!$A$2:$O$48,11,0)</f>
        <v>0</v>
      </c>
      <c r="AS74">
        <f>VLOOKUP($B74,Categories!$A$2:$O$48,12,0)</f>
        <v>0</v>
      </c>
      <c r="AT74">
        <f>VLOOKUP($B74,Categories!$A$2:$O$48,13,0)</f>
        <v>0</v>
      </c>
      <c r="AU74">
        <f>VLOOKUP($B74,Categories!$A$2:$O$48,14,0)</f>
        <v>0</v>
      </c>
      <c r="AV74">
        <f>VLOOKUP($B74,Categories!$A$2:$O$48,15,0)</f>
        <v>1</v>
      </c>
      <c r="AW74">
        <f>VLOOKUP($B74,Categories!$A$2:$Z$48,16,0)</f>
        <v>1.27</v>
      </c>
    </row>
    <row r="75" spans="1:49" x14ac:dyDescent="0.3">
      <c r="A75" s="1">
        <v>44019</v>
      </c>
      <c r="B75" t="s">
        <v>102</v>
      </c>
      <c r="C75" t="s">
        <v>5</v>
      </c>
      <c r="E75">
        <v>1</v>
      </c>
      <c r="H75">
        <v>2</v>
      </c>
      <c r="I75">
        <v>3</v>
      </c>
      <c r="K75" t="str">
        <f t="shared" si="45"/>
        <v>HTS</v>
      </c>
      <c r="L75" t="str">
        <f t="shared" si="46"/>
        <v/>
      </c>
      <c r="M75">
        <f t="shared" si="47"/>
        <v>1</v>
      </c>
      <c r="N75" t="str">
        <f t="shared" si="48"/>
        <v/>
      </c>
      <c r="O75" t="str">
        <f t="shared" si="49"/>
        <v/>
      </c>
      <c r="P75">
        <f t="shared" si="50"/>
        <v>0</v>
      </c>
      <c r="Q75">
        <f t="shared" si="51"/>
        <v>0</v>
      </c>
      <c r="R75" t="str">
        <f t="shared" si="52"/>
        <v/>
      </c>
      <c r="S75" t="str">
        <f t="shared" si="53"/>
        <v/>
      </c>
      <c r="T75">
        <f t="shared" si="54"/>
        <v>0</v>
      </c>
      <c r="U75" t="str">
        <f t="shared" si="55"/>
        <v/>
      </c>
      <c r="V75" t="str">
        <f t="shared" si="56"/>
        <v/>
      </c>
      <c r="W75">
        <f t="shared" si="57"/>
        <v>0</v>
      </c>
      <c r="X75">
        <f t="shared" si="58"/>
        <v>1</v>
      </c>
      <c r="Y75" t="str">
        <f t="shared" si="59"/>
        <v/>
      </c>
      <c r="Z75">
        <f t="shared" si="60"/>
        <v>0</v>
      </c>
      <c r="AA75">
        <f t="shared" si="61"/>
        <v>1</v>
      </c>
      <c r="AB75">
        <f t="shared" si="62"/>
        <v>0</v>
      </c>
      <c r="AC75">
        <f t="shared" si="63"/>
        <v>0</v>
      </c>
      <c r="AD75">
        <f t="shared" si="64"/>
        <v>1</v>
      </c>
      <c r="AE75">
        <f t="shared" si="65"/>
        <v>1</v>
      </c>
      <c r="AF75">
        <f t="shared" si="66"/>
        <v>0</v>
      </c>
      <c r="AG75">
        <f t="shared" si="67"/>
        <v>3</v>
      </c>
      <c r="AH75" t="s">
        <v>63</v>
      </c>
      <c r="AI75">
        <f>VLOOKUP($B75,Categories!$A$2:$O$48,2,0)</f>
        <v>0</v>
      </c>
      <c r="AJ75">
        <f>VLOOKUP($B75,Categories!$A$2:$O$48,3,0)</f>
        <v>0</v>
      </c>
      <c r="AK75">
        <f>VLOOKUP($B75,Categories!$A$2:$O$48,4,0)</f>
        <v>1</v>
      </c>
      <c r="AL75">
        <f>VLOOKUP($B75,Categories!$A$2:$O$48,5,0)</f>
        <v>0</v>
      </c>
      <c r="AM75">
        <f>VLOOKUP($B75,Categories!$A$2:$O$48,6,0)</f>
        <v>1</v>
      </c>
      <c r="AN75">
        <f>VLOOKUP($B75,Categories!$A$2:$O$48,7,0)</f>
        <v>1</v>
      </c>
      <c r="AO75">
        <f>VLOOKUP($B75,Categories!$A$2:$O$48,8,0)</f>
        <v>0</v>
      </c>
      <c r="AP75">
        <f>VLOOKUP($B75,Categories!$A$2:$O$48,9,0)</f>
        <v>0</v>
      </c>
      <c r="AQ75">
        <f>VLOOKUP($B75,Categories!$A$2:$O$48,10,0)</f>
        <v>0</v>
      </c>
      <c r="AR75">
        <f>VLOOKUP($B75,Categories!$A$2:$O$48,11,0)</f>
        <v>0</v>
      </c>
      <c r="AS75">
        <f>VLOOKUP($B75,Categories!$A$2:$O$48,12,0)</f>
        <v>0</v>
      </c>
      <c r="AT75">
        <f>VLOOKUP($B75,Categories!$A$2:$O$48,13,0)</f>
        <v>0</v>
      </c>
      <c r="AU75">
        <f>VLOOKUP($B75,Categories!$A$2:$O$48,14,0)</f>
        <v>0</v>
      </c>
      <c r="AV75">
        <f>VLOOKUP($B75,Categories!$A$2:$O$48,15,0)</f>
        <v>0</v>
      </c>
      <c r="AW75">
        <f>VLOOKUP($B75,Categories!$A$2:$Z$48,16,0)</f>
        <v>2.88</v>
      </c>
    </row>
    <row r="76" spans="1:49" x14ac:dyDescent="0.3">
      <c r="A76" s="1">
        <v>44019</v>
      </c>
      <c r="B76" t="s">
        <v>102</v>
      </c>
      <c r="C76" t="s">
        <v>5</v>
      </c>
      <c r="E76">
        <v>3</v>
      </c>
      <c r="H76">
        <v>2</v>
      </c>
      <c r="I76">
        <v>1</v>
      </c>
      <c r="K76" t="str">
        <f t="shared" si="45"/>
        <v>HTS</v>
      </c>
      <c r="L76" t="str">
        <f t="shared" si="46"/>
        <v/>
      </c>
      <c r="M76">
        <f t="shared" si="47"/>
        <v>0</v>
      </c>
      <c r="N76" t="str">
        <f t="shared" si="48"/>
        <v/>
      </c>
      <c r="O76" t="str">
        <f t="shared" si="49"/>
        <v/>
      </c>
      <c r="P76">
        <f t="shared" si="50"/>
        <v>0</v>
      </c>
      <c r="Q76">
        <f t="shared" si="51"/>
        <v>1</v>
      </c>
      <c r="R76" t="str">
        <f t="shared" si="52"/>
        <v/>
      </c>
      <c r="S76" t="str">
        <f t="shared" si="53"/>
        <v/>
      </c>
      <c r="T76">
        <f t="shared" si="54"/>
        <v>1</v>
      </c>
      <c r="U76" t="str">
        <f t="shared" si="55"/>
        <v/>
      </c>
      <c r="V76" t="str">
        <f t="shared" si="56"/>
        <v/>
      </c>
      <c r="W76">
        <f t="shared" si="57"/>
        <v>0</v>
      </c>
      <c r="X76">
        <f t="shared" si="58"/>
        <v>0</v>
      </c>
      <c r="Y76" t="str">
        <f t="shared" si="59"/>
        <v/>
      </c>
      <c r="Z76">
        <f t="shared" si="60"/>
        <v>0</v>
      </c>
      <c r="AA76">
        <f t="shared" si="61"/>
        <v>1</v>
      </c>
      <c r="AB76">
        <f t="shared" si="62"/>
        <v>0</v>
      </c>
      <c r="AC76">
        <f t="shared" si="63"/>
        <v>0</v>
      </c>
      <c r="AD76">
        <f t="shared" si="64"/>
        <v>1</v>
      </c>
      <c r="AE76">
        <f t="shared" si="65"/>
        <v>1</v>
      </c>
      <c r="AF76">
        <f t="shared" si="66"/>
        <v>0</v>
      </c>
      <c r="AG76">
        <f t="shared" si="67"/>
        <v>3</v>
      </c>
      <c r="AH76" t="s">
        <v>63</v>
      </c>
      <c r="AI76">
        <f>VLOOKUP($B76,Categories!$A$2:$O$48,2,0)</f>
        <v>0</v>
      </c>
      <c r="AJ76">
        <f>VLOOKUP($B76,Categories!$A$2:$O$48,3,0)</f>
        <v>0</v>
      </c>
      <c r="AK76">
        <f>VLOOKUP($B76,Categories!$A$2:$O$48,4,0)</f>
        <v>1</v>
      </c>
      <c r="AL76">
        <f>VLOOKUP($B76,Categories!$A$2:$O$48,5,0)</f>
        <v>0</v>
      </c>
      <c r="AM76">
        <f>VLOOKUP($B76,Categories!$A$2:$O$48,6,0)</f>
        <v>1</v>
      </c>
      <c r="AN76">
        <f>VLOOKUP($B76,Categories!$A$2:$O$48,7,0)</f>
        <v>1</v>
      </c>
      <c r="AO76">
        <f>VLOOKUP($B76,Categories!$A$2:$O$48,8,0)</f>
        <v>0</v>
      </c>
      <c r="AP76">
        <f>VLOOKUP($B76,Categories!$A$2:$O$48,9,0)</f>
        <v>0</v>
      </c>
      <c r="AQ76">
        <f>VLOOKUP($B76,Categories!$A$2:$O$48,10,0)</f>
        <v>0</v>
      </c>
      <c r="AR76">
        <f>VLOOKUP($B76,Categories!$A$2:$O$48,11,0)</f>
        <v>0</v>
      </c>
      <c r="AS76">
        <f>VLOOKUP($B76,Categories!$A$2:$O$48,12,0)</f>
        <v>0</v>
      </c>
      <c r="AT76">
        <f>VLOOKUP($B76,Categories!$A$2:$O$48,13,0)</f>
        <v>0</v>
      </c>
      <c r="AU76">
        <f>VLOOKUP($B76,Categories!$A$2:$O$48,14,0)</f>
        <v>0</v>
      </c>
      <c r="AV76">
        <f>VLOOKUP($B76,Categories!$A$2:$O$48,15,0)</f>
        <v>0</v>
      </c>
      <c r="AW76">
        <f>VLOOKUP($B76,Categories!$A$2:$Z$48,16,0)</f>
        <v>2.88</v>
      </c>
    </row>
    <row r="77" spans="1:49" x14ac:dyDescent="0.3">
      <c r="A77" s="1">
        <v>44025</v>
      </c>
      <c r="B77" t="s">
        <v>105</v>
      </c>
      <c r="C77" t="s">
        <v>38</v>
      </c>
      <c r="D77">
        <v>1</v>
      </c>
      <c r="F77">
        <v>3</v>
      </c>
      <c r="H77">
        <v>2</v>
      </c>
      <c r="K77" t="str">
        <f t="shared" si="45"/>
        <v>JET</v>
      </c>
      <c r="L77">
        <f t="shared" si="46"/>
        <v>1</v>
      </c>
      <c r="M77" t="str">
        <f t="shared" si="47"/>
        <v/>
      </c>
      <c r="N77">
        <f t="shared" si="48"/>
        <v>0</v>
      </c>
      <c r="O77" t="str">
        <f t="shared" si="49"/>
        <v/>
      </c>
      <c r="P77">
        <f t="shared" si="50"/>
        <v>0</v>
      </c>
      <c r="Q77" t="str">
        <f t="shared" si="51"/>
        <v/>
      </c>
      <c r="R77" t="str">
        <f t="shared" si="52"/>
        <v/>
      </c>
      <c r="S77">
        <f t="shared" si="53"/>
        <v>0</v>
      </c>
      <c r="T77" t="str">
        <f t="shared" si="54"/>
        <v/>
      </c>
      <c r="U77">
        <f t="shared" si="55"/>
        <v>1</v>
      </c>
      <c r="V77" t="str">
        <f t="shared" si="56"/>
        <v/>
      </c>
      <c r="W77">
        <f t="shared" si="57"/>
        <v>0</v>
      </c>
      <c r="X77" t="str">
        <f t="shared" si="58"/>
        <v/>
      </c>
      <c r="Y77" t="str">
        <f t="shared" si="59"/>
        <v/>
      </c>
      <c r="Z77">
        <f t="shared" si="60"/>
        <v>1</v>
      </c>
      <c r="AA77">
        <f t="shared" si="61"/>
        <v>0</v>
      </c>
      <c r="AB77">
        <f t="shared" si="62"/>
        <v>1</v>
      </c>
      <c r="AC77">
        <f t="shared" si="63"/>
        <v>0</v>
      </c>
      <c r="AD77">
        <f t="shared" si="64"/>
        <v>1</v>
      </c>
      <c r="AE77">
        <f t="shared" si="65"/>
        <v>0</v>
      </c>
      <c r="AF77">
        <f t="shared" si="66"/>
        <v>0</v>
      </c>
      <c r="AG77">
        <f t="shared" si="67"/>
        <v>3</v>
      </c>
      <c r="AH77" t="s">
        <v>63</v>
      </c>
      <c r="AI77">
        <f>VLOOKUP($B77,Categories!$A$2:$O$48,2,0)</f>
        <v>0</v>
      </c>
      <c r="AJ77">
        <f>VLOOKUP($B77,Categories!$A$2:$O$48,3,0)</f>
        <v>0</v>
      </c>
      <c r="AK77">
        <f>VLOOKUP($B77,Categories!$A$2:$O$48,4,0)</f>
        <v>0</v>
      </c>
      <c r="AL77">
        <f>VLOOKUP($B77,Categories!$A$2:$O$48,5,0)</f>
        <v>0</v>
      </c>
      <c r="AM77">
        <f>VLOOKUP($B77,Categories!$A$2:$O$48,6,0)</f>
        <v>0</v>
      </c>
      <c r="AN77">
        <f>VLOOKUP($B77,Categories!$A$2:$O$48,7,0)</f>
        <v>0</v>
      </c>
      <c r="AO77">
        <f>VLOOKUP($B77,Categories!$A$2:$O$48,8,0)</f>
        <v>1</v>
      </c>
      <c r="AP77">
        <f>VLOOKUP($B77,Categories!$A$2:$O$48,9,0)</f>
        <v>0</v>
      </c>
      <c r="AQ77">
        <f>VLOOKUP($B77,Categories!$A$2:$O$48,10,0)</f>
        <v>1</v>
      </c>
      <c r="AR77">
        <f>VLOOKUP($B77,Categories!$A$2:$O$48,11,0)</f>
        <v>0</v>
      </c>
      <c r="AS77">
        <f>VLOOKUP($B77,Categories!$A$2:$O$48,12,0)</f>
        <v>0</v>
      </c>
      <c r="AT77">
        <f>VLOOKUP($B77,Categories!$A$2:$O$48,13,0)</f>
        <v>0</v>
      </c>
      <c r="AU77">
        <f>VLOOKUP($B77,Categories!$A$2:$O$48,14,0)</f>
        <v>0</v>
      </c>
      <c r="AV77">
        <f>VLOOKUP($B77,Categories!$A$2:$O$48,15,0)</f>
        <v>0</v>
      </c>
      <c r="AW77">
        <f>VLOOKUP($B77,Categories!$A$2:$Z$48,16,0)</f>
        <v>3.04</v>
      </c>
    </row>
    <row r="78" spans="1:49" x14ac:dyDescent="0.3">
      <c r="A78" s="1">
        <v>44025</v>
      </c>
      <c r="B78" t="s">
        <v>106</v>
      </c>
      <c r="C78" t="s">
        <v>38</v>
      </c>
      <c r="D78">
        <v>2</v>
      </c>
      <c r="F78">
        <v>1</v>
      </c>
      <c r="H78">
        <v>2</v>
      </c>
      <c r="K78" t="str">
        <f t="shared" si="45"/>
        <v>JET</v>
      </c>
      <c r="L78">
        <f t="shared" si="46"/>
        <v>0</v>
      </c>
      <c r="M78" t="str">
        <f t="shared" si="47"/>
        <v/>
      </c>
      <c r="N78">
        <f t="shared" si="48"/>
        <v>1</v>
      </c>
      <c r="O78" t="str">
        <f t="shared" si="49"/>
        <v/>
      </c>
      <c r="P78">
        <f t="shared" si="50"/>
        <v>0</v>
      </c>
      <c r="Q78" t="str">
        <f t="shared" si="51"/>
        <v/>
      </c>
      <c r="R78" t="str">
        <f t="shared" si="52"/>
        <v/>
      </c>
      <c r="S78">
        <f t="shared" si="53"/>
        <v>1</v>
      </c>
      <c r="T78" t="str">
        <f t="shared" si="54"/>
        <v/>
      </c>
      <c r="U78">
        <f t="shared" si="55"/>
        <v>0</v>
      </c>
      <c r="V78" t="str">
        <f t="shared" si="56"/>
        <v/>
      </c>
      <c r="W78">
        <f t="shared" si="57"/>
        <v>1</v>
      </c>
      <c r="X78" t="str">
        <f t="shared" si="58"/>
        <v/>
      </c>
      <c r="Y78" t="str">
        <f t="shared" si="59"/>
        <v/>
      </c>
      <c r="Z78">
        <f t="shared" si="60"/>
        <v>1</v>
      </c>
      <c r="AA78">
        <f t="shared" si="61"/>
        <v>0</v>
      </c>
      <c r="AB78">
        <f t="shared" si="62"/>
        <v>1</v>
      </c>
      <c r="AC78">
        <f t="shared" si="63"/>
        <v>0</v>
      </c>
      <c r="AD78">
        <f t="shared" si="64"/>
        <v>1</v>
      </c>
      <c r="AE78">
        <f t="shared" si="65"/>
        <v>0</v>
      </c>
      <c r="AF78">
        <f t="shared" si="66"/>
        <v>0</v>
      </c>
      <c r="AG78">
        <f t="shared" si="67"/>
        <v>3</v>
      </c>
      <c r="AH78" t="s">
        <v>63</v>
      </c>
      <c r="AI78">
        <f>VLOOKUP($B78,Categories!$A$2:$O$48,2,0)</f>
        <v>0</v>
      </c>
      <c r="AJ78">
        <f>VLOOKUP($B78,Categories!$A$2:$O$48,3,0)</f>
        <v>0</v>
      </c>
      <c r="AK78">
        <f>VLOOKUP($B78,Categories!$A$2:$O$48,4,0)</f>
        <v>1</v>
      </c>
      <c r="AL78">
        <f>VLOOKUP($B78,Categories!$A$2:$O$48,5,0)</f>
        <v>0</v>
      </c>
      <c r="AM78">
        <f>VLOOKUP($B78,Categories!$A$2:$O$48,6,0)</f>
        <v>1</v>
      </c>
      <c r="AN78">
        <f>VLOOKUP($B78,Categories!$A$2:$O$48,7,0)</f>
        <v>1</v>
      </c>
      <c r="AO78">
        <f>VLOOKUP($B78,Categories!$A$2:$O$48,8,0)</f>
        <v>0</v>
      </c>
      <c r="AP78">
        <f>VLOOKUP($B78,Categories!$A$2:$O$48,9,0)</f>
        <v>0</v>
      </c>
      <c r="AQ78">
        <f>VLOOKUP($B78,Categories!$A$2:$O$48,10,0)</f>
        <v>0</v>
      </c>
      <c r="AR78">
        <f>VLOOKUP($B78,Categories!$A$2:$O$48,11,0)</f>
        <v>0</v>
      </c>
      <c r="AS78">
        <f>VLOOKUP($B78,Categories!$A$2:$O$48,12,0)</f>
        <v>0</v>
      </c>
      <c r="AT78">
        <f>VLOOKUP($B78,Categories!$A$2:$O$48,13,0)</f>
        <v>0</v>
      </c>
      <c r="AU78">
        <f>VLOOKUP($B78,Categories!$A$2:$O$48,14,0)</f>
        <v>0</v>
      </c>
      <c r="AV78">
        <f>VLOOKUP($B78,Categories!$A$2:$O$48,15,0)</f>
        <v>0</v>
      </c>
      <c r="AW78">
        <f>VLOOKUP($B78,Categories!$A$2:$Z$48,16,0)</f>
        <v>2.88</v>
      </c>
    </row>
    <row r="79" spans="1:49" x14ac:dyDescent="0.3">
      <c r="A79" s="1">
        <v>44025</v>
      </c>
      <c r="B79" t="s">
        <v>104</v>
      </c>
      <c r="C79" t="s">
        <v>38</v>
      </c>
      <c r="D79">
        <v>3</v>
      </c>
      <c r="F79">
        <v>1</v>
      </c>
      <c r="H79">
        <v>2</v>
      </c>
      <c r="K79" t="str">
        <f t="shared" si="45"/>
        <v>JET</v>
      </c>
      <c r="L79">
        <f t="shared" si="46"/>
        <v>0</v>
      </c>
      <c r="M79" t="str">
        <f t="shared" si="47"/>
        <v/>
      </c>
      <c r="N79">
        <f t="shared" si="48"/>
        <v>1</v>
      </c>
      <c r="O79" t="str">
        <f t="shared" si="49"/>
        <v/>
      </c>
      <c r="P79">
        <f t="shared" si="50"/>
        <v>0</v>
      </c>
      <c r="Q79" t="str">
        <f t="shared" si="51"/>
        <v/>
      </c>
      <c r="R79" t="str">
        <f t="shared" si="52"/>
        <v/>
      </c>
      <c r="S79">
        <f t="shared" si="53"/>
        <v>1</v>
      </c>
      <c r="T79" t="str">
        <f t="shared" si="54"/>
        <v/>
      </c>
      <c r="U79">
        <f t="shared" si="55"/>
        <v>0</v>
      </c>
      <c r="V79" t="str">
        <f t="shared" si="56"/>
        <v/>
      </c>
      <c r="W79">
        <f t="shared" si="57"/>
        <v>0</v>
      </c>
      <c r="X79" t="str">
        <f t="shared" si="58"/>
        <v/>
      </c>
      <c r="Y79" t="str">
        <f t="shared" si="59"/>
        <v/>
      </c>
      <c r="Z79">
        <f t="shared" si="60"/>
        <v>1</v>
      </c>
      <c r="AA79">
        <f t="shared" si="61"/>
        <v>0</v>
      </c>
      <c r="AB79">
        <f t="shared" si="62"/>
        <v>1</v>
      </c>
      <c r="AC79">
        <f t="shared" si="63"/>
        <v>0</v>
      </c>
      <c r="AD79">
        <f t="shared" si="64"/>
        <v>1</v>
      </c>
      <c r="AE79">
        <f t="shared" si="65"/>
        <v>0</v>
      </c>
      <c r="AF79">
        <f t="shared" si="66"/>
        <v>0</v>
      </c>
      <c r="AG79">
        <f t="shared" si="67"/>
        <v>3</v>
      </c>
      <c r="AH79" t="s">
        <v>63</v>
      </c>
      <c r="AI79">
        <f>VLOOKUP($B79,Categories!$A$2:$O$48,2,0)</f>
        <v>0</v>
      </c>
      <c r="AJ79">
        <f>VLOOKUP($B79,Categories!$A$2:$O$48,3,0)</f>
        <v>0</v>
      </c>
      <c r="AK79">
        <f>VLOOKUP($B79,Categories!$A$2:$O$48,4,0)</f>
        <v>0</v>
      </c>
      <c r="AL79">
        <f>VLOOKUP($B79,Categories!$A$2:$O$48,5,0)</f>
        <v>1</v>
      </c>
      <c r="AM79">
        <f>VLOOKUP($B79,Categories!$A$2:$O$48,6,0)</f>
        <v>0</v>
      </c>
      <c r="AN79">
        <f>VLOOKUP($B79,Categories!$A$2:$O$48,7,0)</f>
        <v>0</v>
      </c>
      <c r="AO79">
        <f>VLOOKUP($B79,Categories!$A$2:$O$48,8,0)</f>
        <v>0</v>
      </c>
      <c r="AP79">
        <f>VLOOKUP($B79,Categories!$A$2:$O$48,9,0)</f>
        <v>0</v>
      </c>
      <c r="AQ79">
        <f>VLOOKUP($B79,Categories!$A$2:$O$48,10,0)</f>
        <v>0</v>
      </c>
      <c r="AR79">
        <f>VLOOKUP($B79,Categories!$A$2:$O$48,11,0)</f>
        <v>0</v>
      </c>
      <c r="AS79">
        <f>VLOOKUP($B79,Categories!$A$2:$O$48,12,0)</f>
        <v>0</v>
      </c>
      <c r="AT79">
        <f>VLOOKUP($B79,Categories!$A$2:$O$48,13,0)</f>
        <v>0</v>
      </c>
      <c r="AU79">
        <f>VLOOKUP($B79,Categories!$A$2:$O$48,14,0)</f>
        <v>0</v>
      </c>
      <c r="AV79">
        <f>VLOOKUP($B79,Categories!$A$2:$O$48,15,0)</f>
        <v>1</v>
      </c>
      <c r="AW79">
        <f>VLOOKUP($B79,Categories!$A$2:$Z$48,16,0)</f>
        <v>1.27</v>
      </c>
    </row>
    <row r="80" spans="1:49" x14ac:dyDescent="0.3">
      <c r="A80" s="1">
        <v>44025</v>
      </c>
      <c r="B80" t="s">
        <v>104</v>
      </c>
      <c r="C80" t="s">
        <v>38</v>
      </c>
      <c r="D80">
        <v>2</v>
      </c>
      <c r="F80">
        <v>3</v>
      </c>
      <c r="H80">
        <v>1</v>
      </c>
      <c r="K80" t="str">
        <f t="shared" si="45"/>
        <v>JET</v>
      </c>
      <c r="L80">
        <f t="shared" si="46"/>
        <v>0</v>
      </c>
      <c r="M80" t="str">
        <f t="shared" si="47"/>
        <v/>
      </c>
      <c r="N80">
        <f t="shared" si="48"/>
        <v>0</v>
      </c>
      <c r="O80" t="str">
        <f t="shared" si="49"/>
        <v/>
      </c>
      <c r="P80">
        <f t="shared" si="50"/>
        <v>1</v>
      </c>
      <c r="Q80" t="str">
        <f t="shared" si="51"/>
        <v/>
      </c>
      <c r="R80" t="str">
        <f t="shared" si="52"/>
        <v/>
      </c>
      <c r="S80">
        <f t="shared" si="53"/>
        <v>0</v>
      </c>
      <c r="T80" t="str">
        <f t="shared" si="54"/>
        <v/>
      </c>
      <c r="U80">
        <f t="shared" si="55"/>
        <v>1</v>
      </c>
      <c r="V80" t="str">
        <f t="shared" si="56"/>
        <v/>
      </c>
      <c r="W80">
        <f t="shared" si="57"/>
        <v>0</v>
      </c>
      <c r="X80" t="str">
        <f t="shared" si="58"/>
        <v/>
      </c>
      <c r="Y80" t="str">
        <f t="shared" si="59"/>
        <v/>
      </c>
      <c r="Z80">
        <f t="shared" si="60"/>
        <v>1</v>
      </c>
      <c r="AA80">
        <f t="shared" si="61"/>
        <v>0</v>
      </c>
      <c r="AB80">
        <f t="shared" si="62"/>
        <v>1</v>
      </c>
      <c r="AC80">
        <f t="shared" si="63"/>
        <v>0</v>
      </c>
      <c r="AD80">
        <f t="shared" si="64"/>
        <v>1</v>
      </c>
      <c r="AE80">
        <f t="shared" si="65"/>
        <v>0</v>
      </c>
      <c r="AF80">
        <f t="shared" si="66"/>
        <v>0</v>
      </c>
      <c r="AG80">
        <f t="shared" si="67"/>
        <v>3</v>
      </c>
      <c r="AH80" t="s">
        <v>63</v>
      </c>
      <c r="AI80">
        <f>VLOOKUP($B80,Categories!$A$2:$O$48,2,0)</f>
        <v>0</v>
      </c>
      <c r="AJ80">
        <f>VLOOKUP($B80,Categories!$A$2:$O$48,3,0)</f>
        <v>0</v>
      </c>
      <c r="AK80">
        <f>VLOOKUP($B80,Categories!$A$2:$O$48,4,0)</f>
        <v>0</v>
      </c>
      <c r="AL80">
        <f>VLOOKUP($B80,Categories!$A$2:$O$48,5,0)</f>
        <v>1</v>
      </c>
      <c r="AM80">
        <f>VLOOKUP($B80,Categories!$A$2:$O$48,6,0)</f>
        <v>0</v>
      </c>
      <c r="AN80">
        <f>VLOOKUP($B80,Categories!$A$2:$O$48,7,0)</f>
        <v>0</v>
      </c>
      <c r="AO80">
        <f>VLOOKUP($B80,Categories!$A$2:$O$48,8,0)</f>
        <v>0</v>
      </c>
      <c r="AP80">
        <f>VLOOKUP($B80,Categories!$A$2:$O$48,9,0)</f>
        <v>0</v>
      </c>
      <c r="AQ80">
        <f>VLOOKUP($B80,Categories!$A$2:$O$48,10,0)</f>
        <v>0</v>
      </c>
      <c r="AR80">
        <f>VLOOKUP($B80,Categories!$A$2:$O$48,11,0)</f>
        <v>0</v>
      </c>
      <c r="AS80">
        <f>VLOOKUP($B80,Categories!$A$2:$O$48,12,0)</f>
        <v>0</v>
      </c>
      <c r="AT80">
        <f>VLOOKUP($B80,Categories!$A$2:$O$48,13,0)</f>
        <v>0</v>
      </c>
      <c r="AU80">
        <f>VLOOKUP($B80,Categories!$A$2:$O$48,14,0)</f>
        <v>0</v>
      </c>
      <c r="AV80">
        <f>VLOOKUP($B80,Categories!$A$2:$O$48,15,0)</f>
        <v>1</v>
      </c>
      <c r="AW80">
        <f>VLOOKUP($B80,Categories!$A$2:$Z$48,16,0)</f>
        <v>1.27</v>
      </c>
    </row>
    <row r="81" spans="1:49" x14ac:dyDescent="0.3">
      <c r="A81" s="1">
        <v>44033</v>
      </c>
      <c r="B81" t="s">
        <v>91</v>
      </c>
      <c r="C81" t="s">
        <v>5</v>
      </c>
      <c r="E81">
        <v>4</v>
      </c>
      <c r="G81">
        <v>1</v>
      </c>
      <c r="H81">
        <v>2</v>
      </c>
      <c r="I81">
        <v>3</v>
      </c>
      <c r="K81" t="str">
        <f t="shared" si="45"/>
        <v>HLTS</v>
      </c>
      <c r="L81" t="str">
        <f t="shared" si="46"/>
        <v/>
      </c>
      <c r="M81">
        <f t="shared" si="47"/>
        <v>0</v>
      </c>
      <c r="N81" t="str">
        <f t="shared" si="48"/>
        <v/>
      </c>
      <c r="O81">
        <f t="shared" si="49"/>
        <v>1</v>
      </c>
      <c r="P81">
        <f t="shared" si="50"/>
        <v>0</v>
      </c>
      <c r="Q81">
        <f t="shared" si="51"/>
        <v>0</v>
      </c>
      <c r="R81" t="str">
        <f t="shared" si="52"/>
        <v/>
      </c>
      <c r="S81" t="str">
        <f t="shared" si="53"/>
        <v/>
      </c>
      <c r="T81">
        <f t="shared" si="54"/>
        <v>1</v>
      </c>
      <c r="U81" t="str">
        <f t="shared" si="55"/>
        <v/>
      </c>
      <c r="V81">
        <f t="shared" si="56"/>
        <v>0</v>
      </c>
      <c r="W81">
        <f t="shared" si="57"/>
        <v>0</v>
      </c>
      <c r="X81">
        <f t="shared" si="58"/>
        <v>0</v>
      </c>
      <c r="Y81" t="str">
        <f t="shared" si="59"/>
        <v/>
      </c>
      <c r="Z81">
        <f t="shared" si="60"/>
        <v>0</v>
      </c>
      <c r="AA81">
        <f t="shared" si="61"/>
        <v>1</v>
      </c>
      <c r="AB81">
        <f t="shared" si="62"/>
        <v>0</v>
      </c>
      <c r="AC81">
        <f t="shared" si="63"/>
        <v>1</v>
      </c>
      <c r="AD81">
        <f t="shared" si="64"/>
        <v>1</v>
      </c>
      <c r="AE81">
        <f t="shared" si="65"/>
        <v>1</v>
      </c>
      <c r="AF81">
        <f t="shared" si="66"/>
        <v>0</v>
      </c>
      <c r="AG81">
        <f t="shared" si="67"/>
        <v>4</v>
      </c>
      <c r="AH81" t="s">
        <v>63</v>
      </c>
      <c r="AI81">
        <f>VLOOKUP($B81,Categories!$A$2:$O$48,2,0)</f>
        <v>0</v>
      </c>
      <c r="AJ81">
        <f>VLOOKUP($B81,Categories!$A$2:$O$48,3,0)</f>
        <v>0</v>
      </c>
      <c r="AK81">
        <f>VLOOKUP($B81,Categories!$A$2:$O$48,4,0)</f>
        <v>1</v>
      </c>
      <c r="AL81">
        <f>VLOOKUP($B81,Categories!$A$2:$O$48,5,0)</f>
        <v>0</v>
      </c>
      <c r="AM81">
        <f>VLOOKUP($B81,Categories!$A$2:$O$48,6,0)</f>
        <v>1</v>
      </c>
      <c r="AN81">
        <f>VLOOKUP($B81,Categories!$A$2:$O$48,7,0)</f>
        <v>0</v>
      </c>
      <c r="AO81">
        <f>VLOOKUP($B81,Categories!$A$2:$O$48,8,0)</f>
        <v>1</v>
      </c>
      <c r="AP81">
        <f>VLOOKUP($B81,Categories!$A$2:$O$48,9,0)</f>
        <v>1</v>
      </c>
      <c r="AQ81">
        <f>VLOOKUP($B81,Categories!$A$2:$O$48,10,0)</f>
        <v>0</v>
      </c>
      <c r="AR81">
        <f>VLOOKUP($B81,Categories!$A$2:$O$48,11,0)</f>
        <v>0</v>
      </c>
      <c r="AS81">
        <f>VLOOKUP($B81,Categories!$A$2:$O$48,12,0)</f>
        <v>0</v>
      </c>
      <c r="AT81">
        <f>VLOOKUP($B81,Categories!$A$2:$O$48,13,0)</f>
        <v>0</v>
      </c>
      <c r="AU81">
        <f>VLOOKUP($B81,Categories!$A$2:$O$48,14,0)</f>
        <v>0</v>
      </c>
      <c r="AV81">
        <f>VLOOKUP($B81,Categories!$A$2:$O$48,15,0)</f>
        <v>0</v>
      </c>
      <c r="AW81">
        <f>VLOOKUP($B81,Categories!$A$2:$Z$48,16,0)</f>
        <v>3.7</v>
      </c>
    </row>
    <row r="82" spans="1:49" x14ac:dyDescent="0.3">
      <c r="A82" s="1">
        <v>44040</v>
      </c>
      <c r="B82" t="s">
        <v>91</v>
      </c>
      <c r="C82" t="s">
        <v>5</v>
      </c>
      <c r="E82">
        <v>4</v>
      </c>
      <c r="F82">
        <v>1</v>
      </c>
      <c r="G82">
        <v>2</v>
      </c>
      <c r="H82">
        <v>3</v>
      </c>
      <c r="I82">
        <v>5</v>
      </c>
      <c r="K82" t="str">
        <f t="shared" ref="K82" si="68">IF(D82&lt;&gt;"","J","")&amp;IF(E82&lt;&gt;"","H","")&amp;IF(F82&lt;&gt;"","E","")&amp;IF(G82&lt;&gt;"","L","")&amp;IF(H82&lt;&gt;"","T","")&amp;IF(I82&lt;&gt;"","S","")&amp;IF(J82&lt;&gt;"","O","")</f>
        <v>HELTS</v>
      </c>
      <c r="L82" t="str">
        <f t="shared" si="46"/>
        <v/>
      </c>
      <c r="M82">
        <f t="shared" si="47"/>
        <v>0</v>
      </c>
      <c r="N82">
        <f t="shared" si="48"/>
        <v>1</v>
      </c>
      <c r="O82">
        <f t="shared" si="49"/>
        <v>0</v>
      </c>
      <c r="P82">
        <f t="shared" si="50"/>
        <v>0</v>
      </c>
      <c r="Q82">
        <f t="shared" si="51"/>
        <v>0</v>
      </c>
      <c r="R82" t="str">
        <f t="shared" si="52"/>
        <v/>
      </c>
      <c r="S82" t="str">
        <f t="shared" si="53"/>
        <v/>
      </c>
      <c r="T82">
        <f t="shared" si="54"/>
        <v>0</v>
      </c>
      <c r="U82">
        <f t="shared" si="55"/>
        <v>0</v>
      </c>
      <c r="V82">
        <f t="shared" si="56"/>
        <v>0</v>
      </c>
      <c r="W82">
        <f t="shared" si="57"/>
        <v>0</v>
      </c>
      <c r="X82">
        <f t="shared" si="58"/>
        <v>1</v>
      </c>
      <c r="Y82" t="str">
        <f t="shared" si="59"/>
        <v/>
      </c>
      <c r="Z82">
        <f t="shared" si="60"/>
        <v>0</v>
      </c>
      <c r="AA82">
        <f t="shared" si="61"/>
        <v>1</v>
      </c>
      <c r="AB82">
        <f t="shared" si="62"/>
        <v>1</v>
      </c>
      <c r="AC82">
        <f t="shared" si="63"/>
        <v>1</v>
      </c>
      <c r="AD82">
        <f t="shared" si="64"/>
        <v>1</v>
      </c>
      <c r="AE82">
        <f t="shared" si="65"/>
        <v>1</v>
      </c>
      <c r="AF82">
        <f t="shared" si="66"/>
        <v>0</v>
      </c>
      <c r="AG82">
        <f t="shared" si="67"/>
        <v>5</v>
      </c>
      <c r="AH82" t="s">
        <v>63</v>
      </c>
      <c r="AI82">
        <f>VLOOKUP($B82,Categories!$A$2:$O$48,2,0)</f>
        <v>0</v>
      </c>
      <c r="AJ82">
        <f>VLOOKUP($B82,Categories!$A$2:$O$48,3,0)</f>
        <v>0</v>
      </c>
      <c r="AK82">
        <f>VLOOKUP($B82,Categories!$A$2:$O$48,4,0)</f>
        <v>1</v>
      </c>
      <c r="AL82">
        <f>VLOOKUP($B82,Categories!$A$2:$O$48,5,0)</f>
        <v>0</v>
      </c>
      <c r="AM82">
        <f>VLOOKUP($B82,Categories!$A$2:$O$48,6,0)</f>
        <v>1</v>
      </c>
      <c r="AN82">
        <f>VLOOKUP($B82,Categories!$A$2:$O$48,7,0)</f>
        <v>0</v>
      </c>
      <c r="AO82">
        <f>VLOOKUP($B82,Categories!$A$2:$O$48,8,0)</f>
        <v>1</v>
      </c>
      <c r="AP82">
        <f>VLOOKUP($B82,Categories!$A$2:$O$48,9,0)</f>
        <v>1</v>
      </c>
      <c r="AQ82">
        <f>VLOOKUP($B82,Categories!$A$2:$O$48,10,0)</f>
        <v>0</v>
      </c>
      <c r="AR82">
        <f>VLOOKUP($B82,Categories!$A$2:$O$48,11,0)</f>
        <v>0</v>
      </c>
      <c r="AS82">
        <f>VLOOKUP($B82,Categories!$A$2:$O$48,12,0)</f>
        <v>0</v>
      </c>
      <c r="AT82">
        <f>VLOOKUP($B82,Categories!$A$2:$O$48,13,0)</f>
        <v>0</v>
      </c>
      <c r="AU82">
        <f>VLOOKUP($B82,Categories!$A$2:$O$48,14,0)</f>
        <v>0</v>
      </c>
      <c r="AV82">
        <f>VLOOKUP($B82,Categories!$A$2:$O$48,15,0)</f>
        <v>0</v>
      </c>
      <c r="AW82">
        <f>VLOOKUP($B82,Categories!$A$2:$Z$48,16,0)</f>
        <v>3.7</v>
      </c>
    </row>
    <row r="83" spans="1:49" x14ac:dyDescent="0.3">
      <c r="A83" s="1">
        <v>44047</v>
      </c>
      <c r="B83" t="s">
        <v>141</v>
      </c>
      <c r="C83" t="s">
        <v>38</v>
      </c>
      <c r="F83">
        <v>3</v>
      </c>
      <c r="H83">
        <v>1</v>
      </c>
      <c r="J83">
        <v>2</v>
      </c>
      <c r="K83" t="str">
        <f t="shared" ref="K83" si="69">IF(D83&lt;&gt;"","J","")&amp;IF(E83&lt;&gt;"","H","")&amp;IF(F83&lt;&gt;"","E","")&amp;IF(G83&lt;&gt;"","L","")&amp;IF(H83&lt;&gt;"","T","")&amp;IF(I83&lt;&gt;"","S","")&amp;IF(J83&lt;&gt;"","O","")</f>
        <v>ETO</v>
      </c>
      <c r="L83" t="str">
        <f t="shared" si="46"/>
        <v/>
      </c>
      <c r="M83" t="str">
        <f t="shared" si="47"/>
        <v/>
      </c>
      <c r="N83">
        <f t="shared" si="48"/>
        <v>0</v>
      </c>
      <c r="O83" t="str">
        <f t="shared" si="49"/>
        <v/>
      </c>
      <c r="P83">
        <f t="shared" si="50"/>
        <v>1</v>
      </c>
      <c r="Q83" t="str">
        <f t="shared" si="51"/>
        <v/>
      </c>
      <c r="R83">
        <f t="shared" si="52"/>
        <v>0</v>
      </c>
      <c r="S83" t="str">
        <f t="shared" si="53"/>
        <v/>
      </c>
      <c r="T83" t="str">
        <f t="shared" si="54"/>
        <v/>
      </c>
      <c r="U83">
        <f t="shared" si="55"/>
        <v>1</v>
      </c>
      <c r="V83" t="str">
        <f t="shared" si="56"/>
        <v/>
      </c>
      <c r="W83">
        <f t="shared" si="57"/>
        <v>0</v>
      </c>
      <c r="X83" t="str">
        <f t="shared" si="58"/>
        <v/>
      </c>
      <c r="Y83">
        <f t="shared" si="59"/>
        <v>0</v>
      </c>
      <c r="Z83">
        <f t="shared" si="60"/>
        <v>0</v>
      </c>
      <c r="AA83">
        <f t="shared" si="61"/>
        <v>0</v>
      </c>
      <c r="AB83">
        <f t="shared" si="62"/>
        <v>1</v>
      </c>
      <c r="AC83">
        <f t="shared" si="63"/>
        <v>0</v>
      </c>
      <c r="AD83">
        <f t="shared" si="64"/>
        <v>1</v>
      </c>
      <c r="AE83">
        <f t="shared" si="65"/>
        <v>0</v>
      </c>
      <c r="AF83">
        <f t="shared" si="66"/>
        <v>1</v>
      </c>
      <c r="AG83">
        <f t="shared" si="67"/>
        <v>3</v>
      </c>
      <c r="AH83" t="s">
        <v>63</v>
      </c>
      <c r="AI83">
        <f>VLOOKUP($B83,Categories!$A$2:$O$48,2,0)</f>
        <v>1</v>
      </c>
      <c r="AJ83">
        <f>VLOOKUP($B83,Categories!$A$2:$O$48,3,0)</f>
        <v>0</v>
      </c>
      <c r="AK83">
        <f>VLOOKUP($B83,Categories!$A$2:$O$48,4,0)</f>
        <v>0</v>
      </c>
      <c r="AL83">
        <f>VLOOKUP($B83,Categories!$A$2:$O$48,5,0)</f>
        <v>0</v>
      </c>
      <c r="AM83">
        <f>VLOOKUP($B83,Categories!$A$2:$O$48,6,0)</f>
        <v>0</v>
      </c>
      <c r="AN83">
        <f>VLOOKUP($B83,Categories!$A$2:$O$48,7,0)</f>
        <v>1</v>
      </c>
      <c r="AO83">
        <f>VLOOKUP($B83,Categories!$A$2:$O$48,8,0)</f>
        <v>0</v>
      </c>
      <c r="AP83">
        <f>VLOOKUP($B83,Categories!$A$2:$O$48,9,0)</f>
        <v>0</v>
      </c>
      <c r="AQ83">
        <f>VLOOKUP($B83,Categories!$A$2:$O$48,10,0)</f>
        <v>0</v>
      </c>
      <c r="AR83">
        <f>VLOOKUP($B83,Categories!$A$2:$O$48,11,0)</f>
        <v>0</v>
      </c>
      <c r="AS83">
        <f>VLOOKUP($B83,Categories!$A$2:$O$48,12,0)</f>
        <v>0</v>
      </c>
      <c r="AT83">
        <f>VLOOKUP($B83,Categories!$A$2:$O$48,13,0)</f>
        <v>0</v>
      </c>
      <c r="AU83">
        <f>VLOOKUP($B83,Categories!$A$2:$O$48,14,0)</f>
        <v>0</v>
      </c>
      <c r="AV83">
        <f>VLOOKUP($B83,Categories!$A$2:$O$48,15,0)</f>
        <v>0</v>
      </c>
      <c r="AW83">
        <f>VLOOKUP($B83,Categories!$A$2:$Z$48,16,0)</f>
        <v>2.33</v>
      </c>
    </row>
    <row r="84" spans="1:49" x14ac:dyDescent="0.3">
      <c r="A84" s="1">
        <v>44047</v>
      </c>
      <c r="B84" t="s">
        <v>141</v>
      </c>
      <c r="C84" t="s">
        <v>38</v>
      </c>
      <c r="F84">
        <v>1</v>
      </c>
      <c r="G84">
        <v>4</v>
      </c>
      <c r="H84">
        <v>2</v>
      </c>
      <c r="J84">
        <v>3</v>
      </c>
      <c r="K84" t="str">
        <f t="shared" ref="K84" si="70">IF(D84&lt;&gt;"","J","")&amp;IF(E84&lt;&gt;"","H","")&amp;IF(F84&lt;&gt;"","E","")&amp;IF(G84&lt;&gt;"","L","")&amp;IF(H84&lt;&gt;"","T","")&amp;IF(I84&lt;&gt;"","S","")&amp;IF(J84&lt;&gt;"","O","")</f>
        <v>ELTO</v>
      </c>
      <c r="L84" t="str">
        <f t="shared" si="46"/>
        <v/>
      </c>
      <c r="M84" t="str">
        <f t="shared" si="47"/>
        <v/>
      </c>
      <c r="N84">
        <f t="shared" si="48"/>
        <v>1</v>
      </c>
      <c r="O84">
        <f t="shared" si="49"/>
        <v>0</v>
      </c>
      <c r="P84">
        <f t="shared" si="50"/>
        <v>0</v>
      </c>
      <c r="Q84" t="str">
        <f t="shared" si="51"/>
        <v/>
      </c>
      <c r="R84">
        <f t="shared" si="52"/>
        <v>0</v>
      </c>
      <c r="S84" t="str">
        <f t="shared" si="53"/>
        <v/>
      </c>
      <c r="T84" t="str">
        <f t="shared" si="54"/>
        <v/>
      </c>
      <c r="U84">
        <f t="shared" si="55"/>
        <v>0</v>
      </c>
      <c r="V84">
        <f t="shared" si="56"/>
        <v>1</v>
      </c>
      <c r="W84">
        <f t="shared" si="57"/>
        <v>0</v>
      </c>
      <c r="X84" t="str">
        <f t="shared" si="58"/>
        <v/>
      </c>
      <c r="Y84">
        <f t="shared" si="59"/>
        <v>0</v>
      </c>
      <c r="Z84">
        <f t="shared" si="60"/>
        <v>0</v>
      </c>
      <c r="AA84">
        <f t="shared" si="61"/>
        <v>0</v>
      </c>
      <c r="AB84">
        <f t="shared" si="62"/>
        <v>1</v>
      </c>
      <c r="AC84">
        <f t="shared" si="63"/>
        <v>1</v>
      </c>
      <c r="AD84">
        <f t="shared" si="64"/>
        <v>1</v>
      </c>
      <c r="AE84">
        <f t="shared" si="65"/>
        <v>0</v>
      </c>
      <c r="AF84">
        <f t="shared" si="66"/>
        <v>1</v>
      </c>
      <c r="AG84">
        <f t="shared" si="67"/>
        <v>4</v>
      </c>
      <c r="AH84" t="s">
        <v>63</v>
      </c>
      <c r="AI84">
        <f>VLOOKUP($B84,Categories!$A$2:$O$48,2,0)</f>
        <v>1</v>
      </c>
      <c r="AJ84">
        <f>VLOOKUP($B84,Categories!$A$2:$O$48,3,0)</f>
        <v>0</v>
      </c>
      <c r="AK84">
        <f>VLOOKUP($B84,Categories!$A$2:$O$48,4,0)</f>
        <v>0</v>
      </c>
      <c r="AL84">
        <f>VLOOKUP($B84,Categories!$A$2:$O$48,5,0)</f>
        <v>0</v>
      </c>
      <c r="AM84">
        <f>VLOOKUP($B84,Categories!$A$2:$O$48,6,0)</f>
        <v>0</v>
      </c>
      <c r="AN84">
        <f>VLOOKUP($B84,Categories!$A$2:$O$48,7,0)</f>
        <v>1</v>
      </c>
      <c r="AO84">
        <f>VLOOKUP($B84,Categories!$A$2:$O$48,8,0)</f>
        <v>0</v>
      </c>
      <c r="AP84">
        <f>VLOOKUP($B84,Categories!$A$2:$O$48,9,0)</f>
        <v>0</v>
      </c>
      <c r="AQ84">
        <f>VLOOKUP($B84,Categories!$A$2:$O$48,10,0)</f>
        <v>0</v>
      </c>
      <c r="AR84">
        <f>VLOOKUP($B84,Categories!$A$2:$O$48,11,0)</f>
        <v>0</v>
      </c>
      <c r="AS84">
        <f>VLOOKUP($B84,Categories!$A$2:$O$48,12,0)</f>
        <v>0</v>
      </c>
      <c r="AT84">
        <f>VLOOKUP($B84,Categories!$A$2:$O$48,13,0)</f>
        <v>0</v>
      </c>
      <c r="AU84">
        <f>VLOOKUP($B84,Categories!$A$2:$O$48,14,0)</f>
        <v>0</v>
      </c>
      <c r="AV84">
        <f>VLOOKUP($B84,Categories!$A$2:$O$48,15,0)</f>
        <v>0</v>
      </c>
      <c r="AW84">
        <f>VLOOKUP($B84,Categories!$A$2:$Z$48,16,0)</f>
        <v>2.33</v>
      </c>
    </row>
    <row r="85" spans="1:49" x14ac:dyDescent="0.3">
      <c r="A85" s="1">
        <v>44047</v>
      </c>
      <c r="B85" t="s">
        <v>141</v>
      </c>
      <c r="C85" t="s">
        <v>38</v>
      </c>
      <c r="F85">
        <v>4</v>
      </c>
      <c r="G85">
        <v>2</v>
      </c>
      <c r="H85">
        <v>1</v>
      </c>
      <c r="J85">
        <v>3</v>
      </c>
      <c r="K85" t="str">
        <f t="shared" ref="K85" si="71">IF(D85&lt;&gt;"","J","")&amp;IF(E85&lt;&gt;"","H","")&amp;IF(F85&lt;&gt;"","E","")&amp;IF(G85&lt;&gt;"","L","")&amp;IF(H85&lt;&gt;"","T","")&amp;IF(I85&lt;&gt;"","S","")&amp;IF(J85&lt;&gt;"","O","")</f>
        <v>ELTO</v>
      </c>
      <c r="L85" t="str">
        <f t="shared" si="46"/>
        <v/>
      </c>
      <c r="M85" t="str">
        <f t="shared" si="47"/>
        <v/>
      </c>
      <c r="N85">
        <f t="shared" si="48"/>
        <v>0</v>
      </c>
      <c r="O85">
        <f t="shared" si="49"/>
        <v>0</v>
      </c>
      <c r="P85">
        <f t="shared" si="50"/>
        <v>1</v>
      </c>
      <c r="Q85" t="str">
        <f t="shared" si="51"/>
        <v/>
      </c>
      <c r="R85">
        <f t="shared" si="52"/>
        <v>0</v>
      </c>
      <c r="S85" t="str">
        <f t="shared" si="53"/>
        <v/>
      </c>
      <c r="T85" t="str">
        <f t="shared" si="54"/>
        <v/>
      </c>
      <c r="U85">
        <f t="shared" si="55"/>
        <v>1</v>
      </c>
      <c r="V85">
        <f t="shared" si="56"/>
        <v>0</v>
      </c>
      <c r="W85">
        <f t="shared" si="57"/>
        <v>0</v>
      </c>
      <c r="X85" t="str">
        <f t="shared" si="58"/>
        <v/>
      </c>
      <c r="Y85">
        <f t="shared" si="59"/>
        <v>0</v>
      </c>
      <c r="Z85">
        <f t="shared" si="60"/>
        <v>0</v>
      </c>
      <c r="AA85">
        <f t="shared" si="61"/>
        <v>0</v>
      </c>
      <c r="AB85">
        <f t="shared" si="62"/>
        <v>1</v>
      </c>
      <c r="AC85">
        <f t="shared" si="63"/>
        <v>1</v>
      </c>
      <c r="AD85">
        <f t="shared" si="64"/>
        <v>1</v>
      </c>
      <c r="AE85">
        <f t="shared" si="65"/>
        <v>0</v>
      </c>
      <c r="AF85">
        <f t="shared" si="66"/>
        <v>1</v>
      </c>
      <c r="AG85">
        <f t="shared" si="67"/>
        <v>4</v>
      </c>
      <c r="AH85" t="s">
        <v>63</v>
      </c>
      <c r="AI85">
        <f>VLOOKUP($B85,Categories!$A$2:$O$48,2,0)</f>
        <v>1</v>
      </c>
      <c r="AJ85">
        <f>VLOOKUP($B85,Categories!$A$2:$O$48,3,0)</f>
        <v>0</v>
      </c>
      <c r="AK85">
        <f>VLOOKUP($B85,Categories!$A$2:$O$48,4,0)</f>
        <v>0</v>
      </c>
      <c r="AL85">
        <f>VLOOKUP($B85,Categories!$A$2:$O$48,5,0)</f>
        <v>0</v>
      </c>
      <c r="AM85">
        <f>VLOOKUP($B85,Categories!$A$2:$O$48,6,0)</f>
        <v>0</v>
      </c>
      <c r="AN85">
        <f>VLOOKUP($B85,Categories!$A$2:$O$48,7,0)</f>
        <v>1</v>
      </c>
      <c r="AO85">
        <f>VLOOKUP($B85,Categories!$A$2:$O$48,8,0)</f>
        <v>0</v>
      </c>
      <c r="AP85">
        <f>VLOOKUP($B85,Categories!$A$2:$O$48,9,0)</f>
        <v>0</v>
      </c>
      <c r="AQ85">
        <f>VLOOKUP($B85,Categories!$A$2:$O$48,10,0)</f>
        <v>0</v>
      </c>
      <c r="AR85">
        <f>VLOOKUP($B85,Categories!$A$2:$O$48,11,0)</f>
        <v>0</v>
      </c>
      <c r="AS85">
        <f>VLOOKUP($B85,Categories!$A$2:$O$48,12,0)</f>
        <v>0</v>
      </c>
      <c r="AT85">
        <f>VLOOKUP($B85,Categories!$A$2:$O$48,13,0)</f>
        <v>0</v>
      </c>
      <c r="AU85">
        <f>VLOOKUP($B85,Categories!$A$2:$O$48,14,0)</f>
        <v>0</v>
      </c>
      <c r="AV85">
        <f>VLOOKUP($B85,Categories!$A$2:$O$48,15,0)</f>
        <v>0</v>
      </c>
      <c r="AW85">
        <f>VLOOKUP($B85,Categories!$A$2:$Z$48,16,0)</f>
        <v>2.33</v>
      </c>
    </row>
    <row r="86" spans="1:49" x14ac:dyDescent="0.3">
      <c r="A86" s="1">
        <v>44047</v>
      </c>
      <c r="B86" t="s">
        <v>141</v>
      </c>
      <c r="C86" t="s">
        <v>38</v>
      </c>
      <c r="F86">
        <v>2</v>
      </c>
      <c r="G86">
        <v>1</v>
      </c>
      <c r="H86">
        <v>3</v>
      </c>
      <c r="J86">
        <v>4</v>
      </c>
      <c r="K86" t="str">
        <f t="shared" ref="K86" si="72">IF(D86&lt;&gt;"","J","")&amp;IF(E86&lt;&gt;"","H","")&amp;IF(F86&lt;&gt;"","E","")&amp;IF(G86&lt;&gt;"","L","")&amp;IF(H86&lt;&gt;"","T","")&amp;IF(I86&lt;&gt;"","S","")&amp;IF(J86&lt;&gt;"","O","")</f>
        <v>ELTO</v>
      </c>
      <c r="L86" t="str">
        <f t="shared" si="46"/>
        <v/>
      </c>
      <c r="M86" t="str">
        <f t="shared" si="47"/>
        <v/>
      </c>
      <c r="N86">
        <f t="shared" si="48"/>
        <v>0</v>
      </c>
      <c r="O86">
        <f t="shared" si="49"/>
        <v>1</v>
      </c>
      <c r="P86">
        <f t="shared" si="50"/>
        <v>0</v>
      </c>
      <c r="Q86" t="str">
        <f t="shared" si="51"/>
        <v/>
      </c>
      <c r="R86">
        <f t="shared" si="52"/>
        <v>0</v>
      </c>
      <c r="S86" t="str">
        <f t="shared" si="53"/>
        <v/>
      </c>
      <c r="T86" t="str">
        <f t="shared" si="54"/>
        <v/>
      </c>
      <c r="U86">
        <f t="shared" si="55"/>
        <v>0</v>
      </c>
      <c r="V86">
        <f t="shared" si="56"/>
        <v>0</v>
      </c>
      <c r="W86">
        <f t="shared" si="57"/>
        <v>0</v>
      </c>
      <c r="X86" t="str">
        <f t="shared" si="58"/>
        <v/>
      </c>
      <c r="Y86">
        <f t="shared" si="59"/>
        <v>1</v>
      </c>
      <c r="Z86">
        <f t="shared" si="60"/>
        <v>0</v>
      </c>
      <c r="AA86">
        <f t="shared" si="61"/>
        <v>0</v>
      </c>
      <c r="AB86">
        <f t="shared" si="62"/>
        <v>1</v>
      </c>
      <c r="AC86">
        <f t="shared" si="63"/>
        <v>1</v>
      </c>
      <c r="AD86">
        <f t="shared" si="64"/>
        <v>1</v>
      </c>
      <c r="AE86">
        <f t="shared" si="65"/>
        <v>0</v>
      </c>
      <c r="AF86">
        <f t="shared" si="66"/>
        <v>1</v>
      </c>
      <c r="AG86">
        <f t="shared" si="67"/>
        <v>4</v>
      </c>
      <c r="AH86" t="s">
        <v>63</v>
      </c>
      <c r="AI86">
        <f>VLOOKUP($B86,Categories!$A$2:$O$48,2,0)</f>
        <v>1</v>
      </c>
      <c r="AJ86">
        <f>VLOOKUP($B86,Categories!$A$2:$O$48,3,0)</f>
        <v>0</v>
      </c>
      <c r="AK86">
        <f>VLOOKUP($B86,Categories!$A$2:$O$48,4,0)</f>
        <v>0</v>
      </c>
      <c r="AL86">
        <f>VLOOKUP($B86,Categories!$A$2:$O$48,5,0)</f>
        <v>0</v>
      </c>
      <c r="AM86">
        <f>VLOOKUP($B86,Categories!$A$2:$O$48,6,0)</f>
        <v>0</v>
      </c>
      <c r="AN86">
        <f>VLOOKUP($B86,Categories!$A$2:$O$48,7,0)</f>
        <v>1</v>
      </c>
      <c r="AO86">
        <f>VLOOKUP($B86,Categories!$A$2:$O$48,8,0)</f>
        <v>0</v>
      </c>
      <c r="AP86">
        <f>VLOOKUP($B86,Categories!$A$2:$O$48,9,0)</f>
        <v>0</v>
      </c>
      <c r="AQ86">
        <f>VLOOKUP($B86,Categories!$A$2:$O$48,10,0)</f>
        <v>0</v>
      </c>
      <c r="AR86">
        <f>VLOOKUP($B86,Categories!$A$2:$O$48,11,0)</f>
        <v>0</v>
      </c>
      <c r="AS86">
        <f>VLOOKUP($B86,Categories!$A$2:$O$48,12,0)</f>
        <v>0</v>
      </c>
      <c r="AT86">
        <f>VLOOKUP($B86,Categories!$A$2:$O$48,13,0)</f>
        <v>0</v>
      </c>
      <c r="AU86">
        <f>VLOOKUP($B86,Categories!$A$2:$O$48,14,0)</f>
        <v>0</v>
      </c>
      <c r="AV86">
        <f>VLOOKUP($B86,Categories!$A$2:$O$48,15,0)</f>
        <v>0</v>
      </c>
      <c r="AW86">
        <f>VLOOKUP($B86,Categories!$A$2:$Z$48,16,0)</f>
        <v>2.33</v>
      </c>
    </row>
    <row r="87" spans="1:49" x14ac:dyDescent="0.3">
      <c r="A87" s="1">
        <v>44047</v>
      </c>
      <c r="B87" t="s">
        <v>47</v>
      </c>
      <c r="C87" t="s">
        <v>38</v>
      </c>
      <c r="F87">
        <v>2</v>
      </c>
      <c r="G87">
        <v>1</v>
      </c>
      <c r="H87">
        <v>3</v>
      </c>
      <c r="J87">
        <v>4</v>
      </c>
      <c r="K87" t="str">
        <f t="shared" ref="K87" si="73">IF(D87&lt;&gt;"","J","")&amp;IF(E87&lt;&gt;"","H","")&amp;IF(F87&lt;&gt;"","E","")&amp;IF(G87&lt;&gt;"","L","")&amp;IF(H87&lt;&gt;"","T","")&amp;IF(I87&lt;&gt;"","S","")&amp;IF(J87&lt;&gt;"","O","")</f>
        <v>ELTO</v>
      </c>
      <c r="L87" t="str">
        <f t="shared" si="46"/>
        <v/>
      </c>
      <c r="M87" t="str">
        <f t="shared" si="47"/>
        <v/>
      </c>
      <c r="N87">
        <f t="shared" si="48"/>
        <v>0</v>
      </c>
      <c r="O87">
        <f t="shared" si="49"/>
        <v>1</v>
      </c>
      <c r="P87">
        <f t="shared" si="50"/>
        <v>0</v>
      </c>
      <c r="Q87" t="str">
        <f t="shared" si="51"/>
        <v/>
      </c>
      <c r="R87">
        <f t="shared" si="52"/>
        <v>0</v>
      </c>
      <c r="S87" t="str">
        <f t="shared" si="53"/>
        <v/>
      </c>
      <c r="T87" t="str">
        <f t="shared" si="54"/>
        <v/>
      </c>
      <c r="U87">
        <f t="shared" si="55"/>
        <v>0</v>
      </c>
      <c r="V87">
        <f t="shared" si="56"/>
        <v>0</v>
      </c>
      <c r="W87">
        <f t="shared" si="57"/>
        <v>0</v>
      </c>
      <c r="X87" t="str">
        <f t="shared" si="58"/>
        <v/>
      </c>
      <c r="Y87">
        <f t="shared" si="59"/>
        <v>1</v>
      </c>
      <c r="Z87">
        <f t="shared" si="60"/>
        <v>0</v>
      </c>
      <c r="AA87">
        <f t="shared" si="61"/>
        <v>0</v>
      </c>
      <c r="AB87">
        <f t="shared" si="62"/>
        <v>1</v>
      </c>
      <c r="AC87">
        <f t="shared" si="63"/>
        <v>1</v>
      </c>
      <c r="AD87">
        <f t="shared" si="64"/>
        <v>1</v>
      </c>
      <c r="AE87">
        <f t="shared" si="65"/>
        <v>0</v>
      </c>
      <c r="AF87">
        <f t="shared" si="66"/>
        <v>1</v>
      </c>
      <c r="AG87">
        <f t="shared" si="67"/>
        <v>4</v>
      </c>
      <c r="AH87" t="s">
        <v>63</v>
      </c>
      <c r="AI87">
        <f>VLOOKUP($B87,Categories!$A$2:$O$48,2,0)</f>
        <v>0</v>
      </c>
      <c r="AJ87">
        <f>VLOOKUP($B87,Categories!$A$2:$O$48,3,0)</f>
        <v>0</v>
      </c>
      <c r="AK87">
        <f>VLOOKUP($B87,Categories!$A$2:$O$48,4,0)</f>
        <v>0</v>
      </c>
      <c r="AL87">
        <f>VLOOKUP($B87,Categories!$A$2:$O$48,5,0)</f>
        <v>1</v>
      </c>
      <c r="AM87">
        <f>VLOOKUP($B87,Categories!$A$2:$O$48,6,0)</f>
        <v>0</v>
      </c>
      <c r="AN87">
        <f>VLOOKUP($B87,Categories!$A$2:$O$48,7,0)</f>
        <v>0</v>
      </c>
      <c r="AO87">
        <f>VLOOKUP($B87,Categories!$A$2:$O$48,8,0)</f>
        <v>0</v>
      </c>
      <c r="AP87">
        <f>VLOOKUP($B87,Categories!$A$2:$O$48,9,0)</f>
        <v>0</v>
      </c>
      <c r="AQ87">
        <f>VLOOKUP($B87,Categories!$A$2:$O$48,10,0)</f>
        <v>0</v>
      </c>
      <c r="AR87">
        <f>VLOOKUP($B87,Categories!$A$2:$O$48,11,0)</f>
        <v>0</v>
      </c>
      <c r="AS87">
        <f>VLOOKUP($B87,Categories!$A$2:$O$48,12,0)</f>
        <v>1</v>
      </c>
      <c r="AT87">
        <f>VLOOKUP($B87,Categories!$A$2:$O$48,13,0)</f>
        <v>0</v>
      </c>
      <c r="AU87">
        <f>VLOOKUP($B87,Categories!$A$2:$O$48,14,0)</f>
        <v>0</v>
      </c>
      <c r="AV87">
        <f>VLOOKUP($B87,Categories!$A$2:$O$48,15,0)</f>
        <v>0</v>
      </c>
      <c r="AW87">
        <f>VLOOKUP($B87,Categories!$A$2:$Z$48,16,0)</f>
        <v>2.11</v>
      </c>
    </row>
    <row r="88" spans="1:49" x14ac:dyDescent="0.3">
      <c r="A88" s="1">
        <v>44068</v>
      </c>
      <c r="B88" t="s">
        <v>145</v>
      </c>
      <c r="C88" t="s">
        <v>38</v>
      </c>
      <c r="F88">
        <v>2</v>
      </c>
      <c r="G88">
        <v>1</v>
      </c>
      <c r="J88">
        <v>3</v>
      </c>
      <c r="K88" t="str">
        <f t="shared" ref="K88" si="74">IF(D88&lt;&gt;"","J","")&amp;IF(E88&lt;&gt;"","H","")&amp;IF(F88&lt;&gt;"","E","")&amp;IF(G88&lt;&gt;"","L","")&amp;IF(H88&lt;&gt;"","T","")&amp;IF(I88&lt;&gt;"","S","")&amp;IF(J88&lt;&gt;"","O","")</f>
        <v>ELO</v>
      </c>
      <c r="L88" t="str">
        <f t="shared" si="46"/>
        <v/>
      </c>
      <c r="M88" t="str">
        <f t="shared" si="47"/>
        <v/>
      </c>
      <c r="N88">
        <f t="shared" si="48"/>
        <v>0</v>
      </c>
      <c r="O88">
        <f t="shared" si="49"/>
        <v>1</v>
      </c>
      <c r="P88" t="str">
        <f t="shared" si="50"/>
        <v/>
      </c>
      <c r="Q88" t="str">
        <f t="shared" si="51"/>
        <v/>
      </c>
      <c r="R88">
        <f t="shared" si="52"/>
        <v>0</v>
      </c>
      <c r="S88" t="str">
        <f t="shared" si="53"/>
        <v/>
      </c>
      <c r="T88" t="str">
        <f t="shared" si="54"/>
        <v/>
      </c>
      <c r="U88">
        <f t="shared" si="55"/>
        <v>0</v>
      </c>
      <c r="V88">
        <f t="shared" si="56"/>
        <v>0</v>
      </c>
      <c r="W88" t="str">
        <f t="shared" si="57"/>
        <v/>
      </c>
      <c r="X88" t="str">
        <f t="shared" si="58"/>
        <v/>
      </c>
      <c r="Y88">
        <f t="shared" si="59"/>
        <v>1</v>
      </c>
      <c r="Z88">
        <f t="shared" si="60"/>
        <v>0</v>
      </c>
      <c r="AA88">
        <f t="shared" si="61"/>
        <v>0</v>
      </c>
      <c r="AB88">
        <f t="shared" si="62"/>
        <v>1</v>
      </c>
      <c r="AC88">
        <f t="shared" si="63"/>
        <v>1</v>
      </c>
      <c r="AD88">
        <f t="shared" si="64"/>
        <v>0</v>
      </c>
      <c r="AE88">
        <f t="shared" si="65"/>
        <v>0</v>
      </c>
      <c r="AF88">
        <f t="shared" si="66"/>
        <v>1</v>
      </c>
      <c r="AG88">
        <f t="shared" si="67"/>
        <v>3</v>
      </c>
      <c r="AH88" t="s">
        <v>63</v>
      </c>
      <c r="AI88">
        <f>VLOOKUP($B88,Categories!$A$2:$O$48,2,0)</f>
        <v>0</v>
      </c>
      <c r="AJ88">
        <f>VLOOKUP($B88,Categories!$A$2:$O$48,3,0)</f>
        <v>0</v>
      </c>
      <c r="AK88">
        <f>VLOOKUP($B88,Categories!$A$2:$O$48,4,0)</f>
        <v>0</v>
      </c>
      <c r="AL88">
        <f>VLOOKUP($B88,Categories!$A$2:$O$48,5,0)</f>
        <v>0</v>
      </c>
      <c r="AM88">
        <f>VLOOKUP($B88,Categories!$A$2:$O$48,6,0)</f>
        <v>0</v>
      </c>
      <c r="AN88">
        <f>VLOOKUP($B88,Categories!$A$2:$O$48,7,0)</f>
        <v>0</v>
      </c>
      <c r="AO88">
        <f>VLOOKUP($B88,Categories!$A$2:$O$48,8,0)</f>
        <v>0</v>
      </c>
      <c r="AP88">
        <f>VLOOKUP($B88,Categories!$A$2:$O$48,9,0)</f>
        <v>0</v>
      </c>
      <c r="AQ88">
        <f>VLOOKUP($B88,Categories!$A$2:$O$48,10,0)</f>
        <v>0</v>
      </c>
      <c r="AR88">
        <f>VLOOKUP($B88,Categories!$A$2:$O$48,11,0)</f>
        <v>0</v>
      </c>
      <c r="AS88">
        <f>VLOOKUP($B88,Categories!$A$2:$O$48,12,0)</f>
        <v>0</v>
      </c>
      <c r="AT88">
        <f>VLOOKUP($B88,Categories!$A$2:$O$48,13,0)</f>
        <v>0</v>
      </c>
      <c r="AU88">
        <f>VLOOKUP($B88,Categories!$A$2:$O$48,14,0)</f>
        <v>0</v>
      </c>
      <c r="AV88">
        <f>VLOOKUP($B88,Categories!$A$2:$O$48,15,0)</f>
        <v>0</v>
      </c>
      <c r="AW88">
        <f>VLOOKUP($B88,Categories!$A$2:$Z$48,16,0)</f>
        <v>4.28</v>
      </c>
    </row>
    <row r="89" spans="1:49" x14ac:dyDescent="0.3">
      <c r="A89" s="1">
        <v>44537</v>
      </c>
      <c r="B89" t="s">
        <v>222</v>
      </c>
      <c r="C89" t="s">
        <v>152</v>
      </c>
      <c r="F89">
        <v>1</v>
      </c>
      <c r="G89">
        <v>2</v>
      </c>
      <c r="H89">
        <v>3</v>
      </c>
      <c r="K89" t="str">
        <f t="shared" ref="K89" si="75">IF(D89&lt;&gt;"","J","")&amp;IF(E89&lt;&gt;"","H","")&amp;IF(F89&lt;&gt;"","E","")&amp;IF(G89&lt;&gt;"","L","")&amp;IF(H89&lt;&gt;"","T","")&amp;IF(I89&lt;&gt;"","S","")&amp;IF(J89&lt;&gt;"","O","")</f>
        <v>ELT</v>
      </c>
      <c r="L89" t="str">
        <f t="shared" si="46"/>
        <v/>
      </c>
      <c r="M89" t="str">
        <f t="shared" si="47"/>
        <v/>
      </c>
      <c r="N89">
        <f t="shared" si="48"/>
        <v>1</v>
      </c>
      <c r="O89">
        <f t="shared" si="49"/>
        <v>0</v>
      </c>
      <c r="P89">
        <f t="shared" si="50"/>
        <v>0</v>
      </c>
      <c r="Q89" t="str">
        <f t="shared" si="51"/>
        <v/>
      </c>
      <c r="R89" t="str">
        <f t="shared" si="52"/>
        <v/>
      </c>
      <c r="S89" t="str">
        <f t="shared" si="53"/>
        <v/>
      </c>
      <c r="T89" t="str">
        <f t="shared" si="54"/>
        <v/>
      </c>
      <c r="U89">
        <f t="shared" si="55"/>
        <v>0</v>
      </c>
      <c r="V89">
        <f t="shared" si="56"/>
        <v>0</v>
      </c>
      <c r="W89">
        <f t="shared" si="57"/>
        <v>1</v>
      </c>
      <c r="X89" t="str">
        <f t="shared" si="58"/>
        <v/>
      </c>
      <c r="Y89" t="str">
        <f t="shared" si="59"/>
        <v/>
      </c>
      <c r="Z89">
        <f t="shared" si="60"/>
        <v>0</v>
      </c>
      <c r="AA89">
        <f t="shared" si="61"/>
        <v>0</v>
      </c>
      <c r="AB89">
        <f t="shared" si="62"/>
        <v>1</v>
      </c>
      <c r="AC89">
        <f t="shared" si="63"/>
        <v>1</v>
      </c>
      <c r="AD89">
        <f t="shared" si="64"/>
        <v>1</v>
      </c>
      <c r="AE89">
        <f t="shared" si="65"/>
        <v>0</v>
      </c>
      <c r="AF89">
        <f t="shared" si="66"/>
        <v>0</v>
      </c>
      <c r="AG89">
        <f t="shared" si="67"/>
        <v>3</v>
      </c>
      <c r="AH89" t="s">
        <v>63</v>
      </c>
      <c r="AI89">
        <f>VLOOKUP($B89,Categories!$A$2:$O$48,2,0)</f>
        <v>0</v>
      </c>
      <c r="AJ89">
        <f>VLOOKUP($B89,Categories!$A$2:$O$48,3,0)</f>
        <v>0</v>
      </c>
      <c r="AK89">
        <f>VLOOKUP($B89,Categories!$A$2:$O$48,4,0)</f>
        <v>0</v>
      </c>
      <c r="AL89">
        <f>VLOOKUP($B89,Categories!$A$2:$O$48,5,0)</f>
        <v>0</v>
      </c>
      <c r="AM89">
        <f>VLOOKUP($B89,Categories!$A$2:$O$48,6,0)</f>
        <v>0</v>
      </c>
      <c r="AN89">
        <f>VLOOKUP($B89,Categories!$A$2:$O$48,7,0)</f>
        <v>0</v>
      </c>
      <c r="AO89">
        <f>VLOOKUP($B89,Categories!$A$2:$O$48,8,0)</f>
        <v>1</v>
      </c>
      <c r="AP89">
        <f>VLOOKUP($B89,Categories!$A$2:$O$48,9,0)</f>
        <v>0</v>
      </c>
      <c r="AQ89">
        <f>VLOOKUP($B89,Categories!$A$2:$O$48,10,0)</f>
        <v>0</v>
      </c>
      <c r="AR89">
        <f>VLOOKUP($B89,Categories!$A$2:$O$48,11,0)</f>
        <v>0</v>
      </c>
      <c r="AS89">
        <f>VLOOKUP($B89,Categories!$A$2:$O$48,12,0)</f>
        <v>0</v>
      </c>
      <c r="AT89">
        <f>VLOOKUP($B89,Categories!$A$2:$O$48,13,0)</f>
        <v>0</v>
      </c>
      <c r="AU89">
        <f>VLOOKUP($B89,Categories!$A$2:$O$48,14,0)</f>
        <v>0</v>
      </c>
      <c r="AV89">
        <f>VLOOKUP($B89,Categories!$A$2:$O$48,15,0)</f>
        <v>0</v>
      </c>
      <c r="AW89">
        <f>VLOOKUP($B89,Categories!$A$2:$Z$48,16,0)</f>
        <v>3.92</v>
      </c>
    </row>
    <row r="90" spans="1:49" x14ac:dyDescent="0.3">
      <c r="A90" s="1">
        <v>44551</v>
      </c>
      <c r="B90" t="s">
        <v>222</v>
      </c>
      <c r="C90" t="s">
        <v>153</v>
      </c>
      <c r="F90">
        <v>1</v>
      </c>
      <c r="G90">
        <v>2</v>
      </c>
      <c r="H90">
        <v>3</v>
      </c>
      <c r="K90" t="str">
        <f t="shared" ref="K90" si="76">IF(D90&lt;&gt;"","J","")&amp;IF(E90&lt;&gt;"","H","")&amp;IF(F90&lt;&gt;"","E","")&amp;IF(G90&lt;&gt;"","L","")&amp;IF(H90&lt;&gt;"","T","")&amp;IF(I90&lt;&gt;"","S","")&amp;IF(J90&lt;&gt;"","O","")</f>
        <v>ELT</v>
      </c>
      <c r="L90" t="str">
        <f t="shared" si="46"/>
        <v/>
      </c>
      <c r="M90" t="str">
        <f t="shared" si="47"/>
        <v/>
      </c>
      <c r="N90">
        <f t="shared" si="48"/>
        <v>1</v>
      </c>
      <c r="O90">
        <f t="shared" si="49"/>
        <v>0</v>
      </c>
      <c r="P90">
        <f t="shared" si="50"/>
        <v>0</v>
      </c>
      <c r="Q90" t="str">
        <f t="shared" si="51"/>
        <v/>
      </c>
      <c r="R90" t="str">
        <f t="shared" si="52"/>
        <v/>
      </c>
      <c r="S90" t="str">
        <f t="shared" si="53"/>
        <v/>
      </c>
      <c r="T90" t="str">
        <f t="shared" si="54"/>
        <v/>
      </c>
      <c r="U90">
        <f t="shared" si="55"/>
        <v>0</v>
      </c>
      <c r="V90">
        <f t="shared" si="56"/>
        <v>0</v>
      </c>
      <c r="W90">
        <f t="shared" si="57"/>
        <v>1</v>
      </c>
      <c r="X90" t="str">
        <f t="shared" si="58"/>
        <v/>
      </c>
      <c r="Y90" t="str">
        <f t="shared" si="59"/>
        <v/>
      </c>
      <c r="Z90">
        <f t="shared" si="60"/>
        <v>0</v>
      </c>
      <c r="AA90">
        <f t="shared" si="61"/>
        <v>0</v>
      </c>
      <c r="AB90">
        <f t="shared" si="62"/>
        <v>1</v>
      </c>
      <c r="AC90">
        <f t="shared" si="63"/>
        <v>1</v>
      </c>
      <c r="AD90">
        <f t="shared" si="64"/>
        <v>1</v>
      </c>
      <c r="AE90">
        <f t="shared" si="65"/>
        <v>0</v>
      </c>
      <c r="AF90">
        <f t="shared" si="66"/>
        <v>0</v>
      </c>
      <c r="AG90">
        <f t="shared" si="67"/>
        <v>3</v>
      </c>
      <c r="AH90" t="s">
        <v>63</v>
      </c>
      <c r="AI90">
        <f>VLOOKUP($B90,Categories!$A$2:$O$48,2,0)</f>
        <v>0</v>
      </c>
      <c r="AJ90">
        <f>VLOOKUP($B90,Categories!$A$2:$O$48,3,0)</f>
        <v>0</v>
      </c>
      <c r="AK90">
        <f>VLOOKUP($B90,Categories!$A$2:$O$48,4,0)</f>
        <v>0</v>
      </c>
      <c r="AL90">
        <f>VLOOKUP($B90,Categories!$A$2:$O$48,5,0)</f>
        <v>0</v>
      </c>
      <c r="AM90">
        <f>VLOOKUP($B90,Categories!$A$2:$O$48,6,0)</f>
        <v>0</v>
      </c>
      <c r="AN90">
        <f>VLOOKUP($B90,Categories!$A$2:$O$48,7,0)</f>
        <v>0</v>
      </c>
      <c r="AO90">
        <f>VLOOKUP($B90,Categories!$A$2:$O$48,8,0)</f>
        <v>1</v>
      </c>
      <c r="AP90">
        <f>VLOOKUP($B90,Categories!$A$2:$O$48,9,0)</f>
        <v>0</v>
      </c>
      <c r="AQ90">
        <f>VLOOKUP($B90,Categories!$A$2:$O$48,10,0)</f>
        <v>0</v>
      </c>
      <c r="AR90">
        <f>VLOOKUP($B90,Categories!$A$2:$O$48,11,0)</f>
        <v>0</v>
      </c>
      <c r="AS90">
        <f>VLOOKUP($B90,Categories!$A$2:$O$48,12,0)</f>
        <v>0</v>
      </c>
      <c r="AT90">
        <f>VLOOKUP($B90,Categories!$A$2:$O$48,13,0)</f>
        <v>0</v>
      </c>
      <c r="AU90">
        <f>VLOOKUP($B90,Categories!$A$2:$O$48,14,0)</f>
        <v>0</v>
      </c>
      <c r="AV90">
        <f>VLOOKUP($B90,Categories!$A$2:$O$48,15,0)</f>
        <v>0</v>
      </c>
      <c r="AW90">
        <f>VLOOKUP($B90,Categories!$A$2:$Z$48,16,0)</f>
        <v>3.92</v>
      </c>
    </row>
    <row r="91" spans="1:49" x14ac:dyDescent="0.3">
      <c r="A91" s="1">
        <v>44599</v>
      </c>
      <c r="B91" t="s">
        <v>154</v>
      </c>
      <c r="C91" t="s">
        <v>152</v>
      </c>
      <c r="D91">
        <v>3</v>
      </c>
      <c r="G91">
        <v>2</v>
      </c>
      <c r="H91">
        <v>1</v>
      </c>
      <c r="K91" t="str">
        <f t="shared" ref="K91" si="77">IF(D91&lt;&gt;"","J","")&amp;IF(E91&lt;&gt;"","H","")&amp;IF(F91&lt;&gt;"","E","")&amp;IF(G91&lt;&gt;"","L","")&amp;IF(H91&lt;&gt;"","T","")&amp;IF(I91&lt;&gt;"","S","")&amp;IF(J91&lt;&gt;"","O","")</f>
        <v>JLT</v>
      </c>
      <c r="L91">
        <f t="shared" si="46"/>
        <v>0</v>
      </c>
      <c r="M91" t="str">
        <f t="shared" si="47"/>
        <v/>
      </c>
      <c r="N91" t="str">
        <f t="shared" si="48"/>
        <v/>
      </c>
      <c r="O91">
        <f t="shared" si="49"/>
        <v>0</v>
      </c>
      <c r="P91">
        <f t="shared" si="50"/>
        <v>1</v>
      </c>
      <c r="Q91" t="str">
        <f t="shared" si="51"/>
        <v/>
      </c>
      <c r="R91" t="str">
        <f t="shared" si="52"/>
        <v/>
      </c>
      <c r="S91">
        <f t="shared" si="53"/>
        <v>1</v>
      </c>
      <c r="T91" t="str">
        <f t="shared" si="54"/>
        <v/>
      </c>
      <c r="U91" t="str">
        <f t="shared" si="55"/>
        <v/>
      </c>
      <c r="V91">
        <f t="shared" si="56"/>
        <v>0</v>
      </c>
      <c r="W91">
        <f t="shared" si="57"/>
        <v>0</v>
      </c>
      <c r="X91" t="str">
        <f t="shared" si="58"/>
        <v/>
      </c>
      <c r="Y91" t="str">
        <f t="shared" si="59"/>
        <v/>
      </c>
      <c r="Z91">
        <f t="shared" si="60"/>
        <v>1</v>
      </c>
      <c r="AA91">
        <f t="shared" si="61"/>
        <v>0</v>
      </c>
      <c r="AB91">
        <f t="shared" si="62"/>
        <v>0</v>
      </c>
      <c r="AC91">
        <f t="shared" si="63"/>
        <v>1</v>
      </c>
      <c r="AD91">
        <f t="shared" si="64"/>
        <v>1</v>
      </c>
      <c r="AE91">
        <f t="shared" si="65"/>
        <v>0</v>
      </c>
      <c r="AF91">
        <f t="shared" si="66"/>
        <v>0</v>
      </c>
      <c r="AG91">
        <f t="shared" si="67"/>
        <v>3</v>
      </c>
      <c r="AH91" t="s">
        <v>63</v>
      </c>
      <c r="AI91">
        <f>VLOOKUP($B91,Categories!$A$2:$O$48,2,0)</f>
        <v>1</v>
      </c>
      <c r="AJ91">
        <f>VLOOKUP($B91,Categories!$A$2:$O$48,3,0)</f>
        <v>0</v>
      </c>
      <c r="AK91">
        <f>VLOOKUP($B91,Categories!$A$2:$O$48,4,0)</f>
        <v>1</v>
      </c>
      <c r="AL91">
        <f>VLOOKUP($B91,Categories!$A$2:$O$48,5,0)</f>
        <v>0</v>
      </c>
      <c r="AM91">
        <f>VLOOKUP($B91,Categories!$A$2:$O$48,6,0)</f>
        <v>0</v>
      </c>
      <c r="AN91">
        <f>VLOOKUP($B91,Categories!$A$2:$O$48,7,0)</f>
        <v>0</v>
      </c>
      <c r="AO91">
        <f>VLOOKUP($B91,Categories!$A$2:$O$48,8,0)</f>
        <v>1</v>
      </c>
      <c r="AP91">
        <f>VLOOKUP($B91,Categories!$A$2:$O$48,9,0)</f>
        <v>0</v>
      </c>
      <c r="AQ91">
        <f>VLOOKUP($B91,Categories!$A$2:$O$48,10,0)</f>
        <v>0</v>
      </c>
      <c r="AR91">
        <f>VLOOKUP($B91,Categories!$A$2:$O$48,11,0)</f>
        <v>0</v>
      </c>
      <c r="AS91">
        <f>VLOOKUP($B91,Categories!$A$2:$O$48,12,0)</f>
        <v>0</v>
      </c>
      <c r="AT91">
        <f>VLOOKUP($B91,Categories!$A$2:$O$48,13,0)</f>
        <v>0</v>
      </c>
      <c r="AU91">
        <f>VLOOKUP($B91,Categories!$A$2:$O$48,14,0)</f>
        <v>0</v>
      </c>
      <c r="AV91">
        <f>VLOOKUP($B91,Categories!$A$2:$O$48,15,0)</f>
        <v>0</v>
      </c>
      <c r="AW91">
        <f>VLOOKUP($B91,Categories!$A$2:$Z$48,16,0)</f>
        <v>4.37</v>
      </c>
    </row>
    <row r="92" spans="1:49" x14ac:dyDescent="0.3">
      <c r="A92" s="1">
        <v>44631</v>
      </c>
      <c r="B92" t="s">
        <v>154</v>
      </c>
      <c r="C92" t="s">
        <v>5</v>
      </c>
      <c r="F92">
        <v>2</v>
      </c>
      <c r="G92">
        <v>1</v>
      </c>
      <c r="H92">
        <v>3</v>
      </c>
      <c r="K92" t="str">
        <f t="shared" ref="K92:K93" si="78">IF(D92&lt;&gt;"","J","")&amp;IF(E92&lt;&gt;"","H","")&amp;IF(F92&lt;&gt;"","E","")&amp;IF(G92&lt;&gt;"","L","")&amp;IF(H92&lt;&gt;"","T","")&amp;IF(I92&lt;&gt;"","S","")&amp;IF(J92&lt;&gt;"","O","")</f>
        <v>ELT</v>
      </c>
      <c r="L92" t="str">
        <f t="shared" si="46"/>
        <v/>
      </c>
      <c r="M92" t="str">
        <f t="shared" si="47"/>
        <v/>
      </c>
      <c r="N92">
        <f t="shared" si="48"/>
        <v>0</v>
      </c>
      <c r="O92">
        <f t="shared" si="49"/>
        <v>1</v>
      </c>
      <c r="P92">
        <f t="shared" si="50"/>
        <v>0</v>
      </c>
      <c r="Q92" t="str">
        <f t="shared" si="51"/>
        <v/>
      </c>
      <c r="R92" t="str">
        <f t="shared" si="52"/>
        <v/>
      </c>
      <c r="S92" t="str">
        <f t="shared" si="53"/>
        <v/>
      </c>
      <c r="T92" t="str">
        <f t="shared" si="54"/>
        <v/>
      </c>
      <c r="U92">
        <f t="shared" si="55"/>
        <v>0</v>
      </c>
      <c r="V92">
        <f t="shared" si="56"/>
        <v>0</v>
      </c>
      <c r="W92">
        <f t="shared" si="57"/>
        <v>1</v>
      </c>
      <c r="X92" t="str">
        <f t="shared" si="58"/>
        <v/>
      </c>
      <c r="Y92" t="str">
        <f t="shared" si="59"/>
        <v/>
      </c>
      <c r="Z92">
        <f t="shared" si="60"/>
        <v>0</v>
      </c>
      <c r="AA92">
        <f t="shared" si="61"/>
        <v>0</v>
      </c>
      <c r="AB92">
        <f t="shared" si="62"/>
        <v>1</v>
      </c>
      <c r="AC92">
        <f t="shared" si="63"/>
        <v>1</v>
      </c>
      <c r="AD92">
        <f t="shared" si="64"/>
        <v>1</v>
      </c>
      <c r="AE92">
        <f t="shared" si="65"/>
        <v>0</v>
      </c>
      <c r="AF92">
        <f t="shared" si="66"/>
        <v>0</v>
      </c>
      <c r="AG92">
        <f t="shared" si="67"/>
        <v>3</v>
      </c>
      <c r="AH92" t="s">
        <v>63</v>
      </c>
      <c r="AI92">
        <f>VLOOKUP($B92,Categories!$A$2:$O$48,2,0)</f>
        <v>1</v>
      </c>
      <c r="AJ92">
        <f>VLOOKUP($B92,Categories!$A$2:$O$48,3,0)</f>
        <v>0</v>
      </c>
      <c r="AK92">
        <f>VLOOKUP($B92,Categories!$A$2:$O$48,4,0)</f>
        <v>1</v>
      </c>
      <c r="AL92">
        <f>VLOOKUP($B92,Categories!$A$2:$O$48,5,0)</f>
        <v>0</v>
      </c>
      <c r="AM92">
        <f>VLOOKUP($B92,Categories!$A$2:$O$48,6,0)</f>
        <v>0</v>
      </c>
      <c r="AN92">
        <f>VLOOKUP($B92,Categories!$A$2:$O$48,7,0)</f>
        <v>0</v>
      </c>
      <c r="AO92">
        <f>VLOOKUP($B92,Categories!$A$2:$O$48,8,0)</f>
        <v>1</v>
      </c>
      <c r="AP92">
        <f>VLOOKUP($B92,Categories!$A$2:$O$48,9,0)</f>
        <v>0</v>
      </c>
      <c r="AQ92">
        <f>VLOOKUP($B92,Categories!$A$2:$O$48,10,0)</f>
        <v>0</v>
      </c>
      <c r="AR92">
        <f>VLOOKUP($B92,Categories!$A$2:$O$48,11,0)</f>
        <v>0</v>
      </c>
      <c r="AS92">
        <f>VLOOKUP($B92,Categories!$A$2:$O$48,12,0)</f>
        <v>0</v>
      </c>
      <c r="AT92">
        <f>VLOOKUP($B92,Categories!$A$2:$O$48,13,0)</f>
        <v>0</v>
      </c>
      <c r="AU92">
        <f>VLOOKUP($B92,Categories!$A$2:$O$48,14,0)</f>
        <v>0</v>
      </c>
      <c r="AV92">
        <f>VLOOKUP($B92,Categories!$A$2:$O$48,15,0)</f>
        <v>0</v>
      </c>
      <c r="AW92">
        <f>VLOOKUP($B92,Categories!$A$2:$Z$48,16,0)</f>
        <v>4.37</v>
      </c>
    </row>
    <row r="93" spans="1:49" x14ac:dyDescent="0.3">
      <c r="A93" s="1">
        <v>44631</v>
      </c>
      <c r="B93" t="s">
        <v>155</v>
      </c>
      <c r="C93" t="s">
        <v>5</v>
      </c>
      <c r="F93">
        <v>3</v>
      </c>
      <c r="G93">
        <v>2</v>
      </c>
      <c r="H93">
        <v>1</v>
      </c>
      <c r="K93" t="str">
        <f t="shared" si="78"/>
        <v>ELT</v>
      </c>
      <c r="L93" t="str">
        <f t="shared" si="46"/>
        <v/>
      </c>
      <c r="M93" t="str">
        <f t="shared" si="47"/>
        <v/>
      </c>
      <c r="N93">
        <f t="shared" si="48"/>
        <v>0</v>
      </c>
      <c r="O93">
        <f t="shared" si="49"/>
        <v>0</v>
      </c>
      <c r="P93">
        <f t="shared" si="50"/>
        <v>1</v>
      </c>
      <c r="Q93" t="str">
        <f t="shared" si="51"/>
        <v/>
      </c>
      <c r="R93" t="str">
        <f t="shared" si="52"/>
        <v/>
      </c>
      <c r="S93" t="str">
        <f t="shared" si="53"/>
        <v/>
      </c>
      <c r="T93" t="str">
        <f t="shared" si="54"/>
        <v/>
      </c>
      <c r="U93">
        <f t="shared" si="55"/>
        <v>1</v>
      </c>
      <c r="V93">
        <f t="shared" si="56"/>
        <v>0</v>
      </c>
      <c r="W93">
        <f t="shared" si="57"/>
        <v>0</v>
      </c>
      <c r="X93" t="str">
        <f t="shared" si="58"/>
        <v/>
      </c>
      <c r="Y93" t="str">
        <f t="shared" si="59"/>
        <v/>
      </c>
      <c r="Z93">
        <f t="shared" si="60"/>
        <v>0</v>
      </c>
      <c r="AA93">
        <f t="shared" si="61"/>
        <v>0</v>
      </c>
      <c r="AB93">
        <f t="shared" si="62"/>
        <v>1</v>
      </c>
      <c r="AC93">
        <f t="shared" si="63"/>
        <v>1</v>
      </c>
      <c r="AD93">
        <f t="shared" si="64"/>
        <v>1</v>
      </c>
      <c r="AE93">
        <f t="shared" si="65"/>
        <v>0</v>
      </c>
      <c r="AF93">
        <f t="shared" si="66"/>
        <v>0</v>
      </c>
      <c r="AG93">
        <f t="shared" si="67"/>
        <v>3</v>
      </c>
      <c r="AH93" t="s">
        <v>63</v>
      </c>
      <c r="AI93">
        <f>VLOOKUP($B93,Categories!$A$2:$O$48,2,0)</f>
        <v>0</v>
      </c>
      <c r="AJ93">
        <f>VLOOKUP($B93,Categories!$A$2:$O$48,3,0)</f>
        <v>0</v>
      </c>
      <c r="AK93">
        <f>VLOOKUP($B93,Categories!$A$2:$O$48,4,0)</f>
        <v>1</v>
      </c>
      <c r="AL93">
        <f>VLOOKUP($B93,Categories!$A$2:$O$48,5,0)</f>
        <v>0</v>
      </c>
      <c r="AM93">
        <f>VLOOKUP($B93,Categories!$A$2:$O$48,6,0)</f>
        <v>0</v>
      </c>
      <c r="AN93">
        <f>VLOOKUP($B93,Categories!$A$2:$O$48,7,0)</f>
        <v>0</v>
      </c>
      <c r="AO93">
        <f>VLOOKUP($B93,Categories!$A$2:$O$48,8,0)</f>
        <v>0</v>
      </c>
      <c r="AP93">
        <f>VLOOKUP($B93,Categories!$A$2:$O$48,9,0)</f>
        <v>0</v>
      </c>
      <c r="AQ93">
        <f>VLOOKUP($B93,Categories!$A$2:$O$48,10,0)</f>
        <v>0</v>
      </c>
      <c r="AR93">
        <f>VLOOKUP($B93,Categories!$A$2:$O$48,11,0)</f>
        <v>0</v>
      </c>
      <c r="AS93">
        <f>VLOOKUP($B93,Categories!$A$2:$O$48,12,0)</f>
        <v>1</v>
      </c>
      <c r="AT93">
        <f>VLOOKUP($B93,Categories!$A$2:$O$48,13,0)</f>
        <v>0</v>
      </c>
      <c r="AU93">
        <f>VLOOKUP($B93,Categories!$A$2:$O$48,14,0)</f>
        <v>0</v>
      </c>
      <c r="AV93">
        <f>VLOOKUP($B93,Categories!$A$2:$O$48,15,0)</f>
        <v>0</v>
      </c>
      <c r="AW93">
        <f>VLOOKUP($B93,Categories!$A$2:$Z$48,16,0)</f>
        <v>2.08</v>
      </c>
    </row>
    <row r="94" spans="1:49" x14ac:dyDescent="0.3">
      <c r="A94" s="1">
        <v>44697</v>
      </c>
      <c r="B94" t="s">
        <v>156</v>
      </c>
      <c r="C94" t="s">
        <v>5</v>
      </c>
      <c r="F94">
        <v>2</v>
      </c>
      <c r="H94">
        <v>3</v>
      </c>
      <c r="I94">
        <v>1</v>
      </c>
      <c r="K94" t="str">
        <f t="shared" ref="K94" si="79">IF(D94&lt;&gt;"","J","")&amp;IF(E94&lt;&gt;"","H","")&amp;IF(F94&lt;&gt;"","E","")&amp;IF(G94&lt;&gt;"","L","")&amp;IF(H94&lt;&gt;"","T","")&amp;IF(I94&lt;&gt;"","S","")&amp;IF(J94&lt;&gt;"","O","")</f>
        <v>ETS</v>
      </c>
      <c r="L94" t="str">
        <f t="shared" si="46"/>
        <v/>
      </c>
      <c r="M94" t="str">
        <f t="shared" si="47"/>
        <v/>
      </c>
      <c r="N94">
        <f t="shared" si="48"/>
        <v>0</v>
      </c>
      <c r="O94" t="str">
        <f t="shared" si="49"/>
        <v/>
      </c>
      <c r="P94">
        <f t="shared" si="50"/>
        <v>0</v>
      </c>
      <c r="Q94">
        <f t="shared" si="51"/>
        <v>1</v>
      </c>
      <c r="R94" t="str">
        <f t="shared" si="52"/>
        <v/>
      </c>
      <c r="S94" t="str">
        <f t="shared" si="53"/>
        <v/>
      </c>
      <c r="T94" t="str">
        <f t="shared" si="54"/>
        <v/>
      </c>
      <c r="U94">
        <f t="shared" si="55"/>
        <v>0</v>
      </c>
      <c r="V94" t="str">
        <f t="shared" si="56"/>
        <v/>
      </c>
      <c r="W94">
        <f t="shared" si="57"/>
        <v>1</v>
      </c>
      <c r="X94">
        <f t="shared" si="58"/>
        <v>0</v>
      </c>
      <c r="Y94" t="str">
        <f t="shared" si="59"/>
        <v/>
      </c>
      <c r="Z94">
        <f t="shared" si="60"/>
        <v>0</v>
      </c>
      <c r="AA94">
        <f t="shared" si="61"/>
        <v>0</v>
      </c>
      <c r="AB94">
        <f t="shared" si="62"/>
        <v>1</v>
      </c>
      <c r="AC94">
        <f t="shared" si="63"/>
        <v>0</v>
      </c>
      <c r="AD94">
        <f t="shared" si="64"/>
        <v>1</v>
      </c>
      <c r="AE94">
        <f t="shared" si="65"/>
        <v>1</v>
      </c>
      <c r="AF94">
        <f t="shared" si="66"/>
        <v>0</v>
      </c>
      <c r="AG94">
        <f t="shared" si="67"/>
        <v>3</v>
      </c>
      <c r="AH94" t="s">
        <v>63</v>
      </c>
      <c r="AI94">
        <f>VLOOKUP($B94,Categories!$A$2:$O$48,2,0)</f>
        <v>1</v>
      </c>
      <c r="AJ94">
        <f>VLOOKUP($B94,Categories!$A$2:$O$48,3,0)</f>
        <v>0</v>
      </c>
      <c r="AK94">
        <f>VLOOKUP($B94,Categories!$A$2:$O$48,4,0)</f>
        <v>0</v>
      </c>
      <c r="AL94">
        <f>VLOOKUP($B94,Categories!$A$2:$O$48,5,0)</f>
        <v>0</v>
      </c>
      <c r="AM94">
        <f>VLOOKUP($B94,Categories!$A$2:$O$48,6,0)</f>
        <v>0</v>
      </c>
      <c r="AN94">
        <f>VLOOKUP($B94,Categories!$A$2:$O$48,7,0)</f>
        <v>0</v>
      </c>
      <c r="AO94">
        <f>VLOOKUP($B94,Categories!$A$2:$O$48,8,0)</f>
        <v>0</v>
      </c>
      <c r="AP94">
        <f>VLOOKUP($B94,Categories!$A$2:$O$48,9,0)</f>
        <v>1</v>
      </c>
      <c r="AQ94">
        <f>VLOOKUP($B94,Categories!$A$2:$O$48,10,0)</f>
        <v>0</v>
      </c>
      <c r="AR94">
        <f>VLOOKUP($B94,Categories!$A$2:$O$48,11,0)</f>
        <v>0</v>
      </c>
      <c r="AS94">
        <f>VLOOKUP($B94,Categories!$A$2:$O$48,12,0)</f>
        <v>0</v>
      </c>
      <c r="AT94">
        <f>VLOOKUP($B94,Categories!$A$2:$O$48,13,0)</f>
        <v>0</v>
      </c>
      <c r="AU94">
        <f>VLOOKUP($B94,Categories!$A$2:$O$48,14,0)</f>
        <v>0</v>
      </c>
      <c r="AV94">
        <f>VLOOKUP($B94,Categories!$A$2:$O$48,15,0)</f>
        <v>0</v>
      </c>
      <c r="AW94">
        <f>VLOOKUP($B94,Categories!$A$2:$Z$48,16,0)</f>
        <v>1.95</v>
      </c>
    </row>
    <row r="95" spans="1:49" x14ac:dyDescent="0.3">
      <c r="A95" s="1">
        <v>44721</v>
      </c>
      <c r="B95" t="s">
        <v>159</v>
      </c>
      <c r="C95" t="s">
        <v>5</v>
      </c>
      <c r="F95">
        <v>1</v>
      </c>
      <c r="H95">
        <v>2</v>
      </c>
      <c r="K95" t="str">
        <f t="shared" ref="K95" si="80">IF(D95&lt;&gt;"","J","")&amp;IF(E95&lt;&gt;"","H","")&amp;IF(F95&lt;&gt;"","E","")&amp;IF(G95&lt;&gt;"","L","")&amp;IF(H95&lt;&gt;"","T","")&amp;IF(I95&lt;&gt;"","S","")&amp;IF(J95&lt;&gt;"","O","")</f>
        <v>ET</v>
      </c>
      <c r="L95" t="str">
        <f t="shared" si="46"/>
        <v/>
      </c>
      <c r="M95" t="str">
        <f t="shared" si="47"/>
        <v/>
      </c>
      <c r="N95">
        <f t="shared" si="48"/>
        <v>1</v>
      </c>
      <c r="O95" t="str">
        <f t="shared" si="49"/>
        <v/>
      </c>
      <c r="P95">
        <f t="shared" si="50"/>
        <v>0</v>
      </c>
      <c r="Q95" t="str">
        <f t="shared" si="51"/>
        <v/>
      </c>
      <c r="R95" t="str">
        <f t="shared" si="52"/>
        <v/>
      </c>
      <c r="S95" t="str">
        <f t="shared" si="53"/>
        <v/>
      </c>
      <c r="T95" t="str">
        <f t="shared" si="54"/>
        <v/>
      </c>
      <c r="U95">
        <f t="shared" si="55"/>
        <v>0</v>
      </c>
      <c r="V95" t="str">
        <f t="shared" si="56"/>
        <v/>
      </c>
      <c r="W95">
        <f t="shared" si="57"/>
        <v>1</v>
      </c>
      <c r="X95" t="str">
        <f t="shared" si="58"/>
        <v/>
      </c>
      <c r="Y95" t="str">
        <f t="shared" si="59"/>
        <v/>
      </c>
      <c r="Z95">
        <f t="shared" si="60"/>
        <v>0</v>
      </c>
      <c r="AA95">
        <f t="shared" si="61"/>
        <v>0</v>
      </c>
      <c r="AB95">
        <f t="shared" si="62"/>
        <v>1</v>
      </c>
      <c r="AC95">
        <f t="shared" si="63"/>
        <v>0</v>
      </c>
      <c r="AD95">
        <f t="shared" si="64"/>
        <v>1</v>
      </c>
      <c r="AE95">
        <f t="shared" si="65"/>
        <v>0</v>
      </c>
      <c r="AF95">
        <f t="shared" si="66"/>
        <v>0</v>
      </c>
      <c r="AG95">
        <f t="shared" si="67"/>
        <v>2</v>
      </c>
      <c r="AH95" t="s">
        <v>63</v>
      </c>
      <c r="AI95">
        <f>VLOOKUP($B95,Categories!$A$2:$O$48,2,0)</f>
        <v>1</v>
      </c>
      <c r="AJ95">
        <f>VLOOKUP($B95,Categories!$A$2:$O$48,3,0)</f>
        <v>1</v>
      </c>
      <c r="AK95">
        <f>VLOOKUP($B95,Categories!$A$2:$O$48,4,0)</f>
        <v>0</v>
      </c>
      <c r="AL95">
        <f>VLOOKUP($B95,Categories!$A$2:$O$48,5,0)</f>
        <v>0</v>
      </c>
      <c r="AM95">
        <f>VLOOKUP($B95,Categories!$A$2:$O$48,6,0)</f>
        <v>0</v>
      </c>
      <c r="AN95">
        <f>VLOOKUP($B95,Categories!$A$2:$O$48,7,0)</f>
        <v>0</v>
      </c>
      <c r="AO95">
        <f>VLOOKUP($B95,Categories!$A$2:$O$48,8,0)</f>
        <v>0</v>
      </c>
      <c r="AP95">
        <f>VLOOKUP($B95,Categories!$A$2:$O$48,9,0)</f>
        <v>0</v>
      </c>
      <c r="AQ95">
        <f>VLOOKUP($B95,Categories!$A$2:$O$48,10,0)</f>
        <v>0</v>
      </c>
      <c r="AR95">
        <f>VLOOKUP($B95,Categories!$A$2:$O$48,11,0)</f>
        <v>0</v>
      </c>
      <c r="AS95">
        <f>VLOOKUP($B95,Categories!$A$2:$O$48,12,0)</f>
        <v>0</v>
      </c>
      <c r="AT95">
        <f>VLOOKUP($B95,Categories!$A$2:$O$48,13,0)</f>
        <v>0</v>
      </c>
      <c r="AU95">
        <f>VLOOKUP($B95,Categories!$A$2:$O$48,14,0)</f>
        <v>1</v>
      </c>
      <c r="AV95">
        <f>VLOOKUP($B95,Categories!$A$2:$O$48,15,0)</f>
        <v>0</v>
      </c>
      <c r="AW95">
        <f>VLOOKUP($B95,Categories!$A$2:$Z$48,16,0)</f>
        <v>3.71</v>
      </c>
    </row>
    <row r="96" spans="1:49" x14ac:dyDescent="0.3">
      <c r="A96" s="1">
        <v>44750</v>
      </c>
      <c r="B96" t="s">
        <v>159</v>
      </c>
      <c r="C96" t="s">
        <v>5</v>
      </c>
      <c r="F96">
        <v>2</v>
      </c>
      <c r="H96">
        <v>1</v>
      </c>
      <c r="K96" t="str">
        <f t="shared" ref="K96:K97" si="81">IF(D96&lt;&gt;"","J","")&amp;IF(E96&lt;&gt;"","H","")&amp;IF(F96&lt;&gt;"","E","")&amp;IF(G96&lt;&gt;"","L","")&amp;IF(H96&lt;&gt;"","T","")&amp;IF(I96&lt;&gt;"","S","")&amp;IF(J96&lt;&gt;"","O","")</f>
        <v>ET</v>
      </c>
      <c r="L96" t="str">
        <f t="shared" si="46"/>
        <v/>
      </c>
      <c r="M96" t="str">
        <f t="shared" si="47"/>
        <v/>
      </c>
      <c r="N96">
        <f t="shared" si="48"/>
        <v>0</v>
      </c>
      <c r="O96" t="str">
        <f t="shared" si="49"/>
        <v/>
      </c>
      <c r="P96">
        <f t="shared" si="50"/>
        <v>1</v>
      </c>
      <c r="Q96" t="str">
        <f t="shared" si="51"/>
        <v/>
      </c>
      <c r="R96" t="str">
        <f t="shared" si="52"/>
        <v/>
      </c>
      <c r="S96" t="str">
        <f t="shared" si="53"/>
        <v/>
      </c>
      <c r="T96" t="str">
        <f t="shared" si="54"/>
        <v/>
      </c>
      <c r="U96">
        <f t="shared" si="55"/>
        <v>1</v>
      </c>
      <c r="V96" t="str">
        <f t="shared" si="56"/>
        <v/>
      </c>
      <c r="W96">
        <f t="shared" si="57"/>
        <v>0</v>
      </c>
      <c r="X96" t="str">
        <f t="shared" si="58"/>
        <v/>
      </c>
      <c r="Y96" t="str">
        <f t="shared" si="59"/>
        <v/>
      </c>
      <c r="Z96">
        <f t="shared" si="60"/>
        <v>0</v>
      </c>
      <c r="AA96">
        <f t="shared" si="61"/>
        <v>0</v>
      </c>
      <c r="AB96">
        <f t="shared" si="62"/>
        <v>1</v>
      </c>
      <c r="AC96">
        <f t="shared" si="63"/>
        <v>0</v>
      </c>
      <c r="AD96">
        <f t="shared" si="64"/>
        <v>1</v>
      </c>
      <c r="AE96">
        <f t="shared" si="65"/>
        <v>0</v>
      </c>
      <c r="AF96">
        <f t="shared" si="66"/>
        <v>0</v>
      </c>
      <c r="AG96">
        <f t="shared" si="67"/>
        <v>2</v>
      </c>
      <c r="AH96" t="s">
        <v>63</v>
      </c>
      <c r="AI96">
        <f>VLOOKUP($B96,Categories!$A$2:$O$48,2,0)</f>
        <v>1</v>
      </c>
      <c r="AJ96">
        <f>VLOOKUP($B96,Categories!$A$2:$O$48,3,0)</f>
        <v>1</v>
      </c>
      <c r="AK96">
        <f>VLOOKUP($B96,Categories!$A$2:$O$48,4,0)</f>
        <v>0</v>
      </c>
      <c r="AL96">
        <f>VLOOKUP($B96,Categories!$A$2:$O$48,5,0)</f>
        <v>0</v>
      </c>
      <c r="AM96">
        <f>VLOOKUP($B96,Categories!$A$2:$O$48,6,0)</f>
        <v>0</v>
      </c>
      <c r="AN96">
        <f>VLOOKUP($B96,Categories!$A$2:$O$48,7,0)</f>
        <v>0</v>
      </c>
      <c r="AO96">
        <f>VLOOKUP($B96,Categories!$A$2:$O$48,8,0)</f>
        <v>0</v>
      </c>
      <c r="AP96">
        <f>VLOOKUP($B96,Categories!$A$2:$O$48,9,0)</f>
        <v>0</v>
      </c>
      <c r="AQ96">
        <f>VLOOKUP($B96,Categories!$A$2:$O$48,10,0)</f>
        <v>0</v>
      </c>
      <c r="AR96">
        <f>VLOOKUP($B96,Categories!$A$2:$O$48,11,0)</f>
        <v>0</v>
      </c>
      <c r="AS96">
        <f>VLOOKUP($B96,Categories!$A$2:$O$48,12,0)</f>
        <v>0</v>
      </c>
      <c r="AT96">
        <f>VLOOKUP($B96,Categories!$A$2:$O$48,13,0)</f>
        <v>0</v>
      </c>
      <c r="AU96">
        <f>VLOOKUP($B96,Categories!$A$2:$O$48,14,0)</f>
        <v>1</v>
      </c>
      <c r="AV96">
        <f>VLOOKUP($B96,Categories!$A$2:$O$48,15,0)</f>
        <v>0</v>
      </c>
      <c r="AW96">
        <f>VLOOKUP($B96,Categories!$A$2:$Z$48,16,0)</f>
        <v>3.71</v>
      </c>
    </row>
    <row r="97" spans="1:49" x14ac:dyDescent="0.3">
      <c r="A97" s="1">
        <v>44750</v>
      </c>
      <c r="B97" t="s">
        <v>159</v>
      </c>
      <c r="C97" t="s">
        <v>5</v>
      </c>
      <c r="F97">
        <v>1</v>
      </c>
      <c r="H97">
        <v>2</v>
      </c>
      <c r="K97" t="str">
        <f t="shared" si="81"/>
        <v>ET</v>
      </c>
      <c r="L97" t="str">
        <f t="shared" si="46"/>
        <v/>
      </c>
      <c r="M97" t="str">
        <f t="shared" si="47"/>
        <v/>
      </c>
      <c r="N97">
        <f t="shared" si="48"/>
        <v>1</v>
      </c>
      <c r="O97" t="str">
        <f t="shared" si="49"/>
        <v/>
      </c>
      <c r="P97">
        <f t="shared" si="50"/>
        <v>0</v>
      </c>
      <c r="Q97" t="str">
        <f t="shared" si="51"/>
        <v/>
      </c>
      <c r="R97" t="str">
        <f t="shared" si="52"/>
        <v/>
      </c>
      <c r="S97" t="str">
        <f t="shared" si="53"/>
        <v/>
      </c>
      <c r="T97" t="str">
        <f t="shared" si="54"/>
        <v/>
      </c>
      <c r="U97">
        <f t="shared" si="55"/>
        <v>0</v>
      </c>
      <c r="V97" t="str">
        <f t="shared" si="56"/>
        <v/>
      </c>
      <c r="W97">
        <f t="shared" si="57"/>
        <v>1</v>
      </c>
      <c r="X97" t="str">
        <f t="shared" si="58"/>
        <v/>
      </c>
      <c r="Y97" t="str">
        <f t="shared" si="59"/>
        <v/>
      </c>
      <c r="Z97">
        <f t="shared" si="60"/>
        <v>0</v>
      </c>
      <c r="AA97">
        <f t="shared" si="61"/>
        <v>0</v>
      </c>
      <c r="AB97">
        <f t="shared" si="62"/>
        <v>1</v>
      </c>
      <c r="AC97">
        <f t="shared" si="63"/>
        <v>0</v>
      </c>
      <c r="AD97">
        <f t="shared" si="64"/>
        <v>1</v>
      </c>
      <c r="AE97">
        <f t="shared" si="65"/>
        <v>0</v>
      </c>
      <c r="AF97">
        <f t="shared" si="66"/>
        <v>0</v>
      </c>
      <c r="AG97">
        <f t="shared" si="67"/>
        <v>2</v>
      </c>
      <c r="AH97" t="s">
        <v>63</v>
      </c>
      <c r="AI97">
        <f>VLOOKUP($B97,Categories!$A$2:$O$48,2,0)</f>
        <v>1</v>
      </c>
      <c r="AJ97">
        <f>VLOOKUP($B97,Categories!$A$2:$O$48,3,0)</f>
        <v>1</v>
      </c>
      <c r="AK97">
        <f>VLOOKUP($B97,Categories!$A$2:$O$48,4,0)</f>
        <v>0</v>
      </c>
      <c r="AL97">
        <f>VLOOKUP($B97,Categories!$A$2:$O$48,5,0)</f>
        <v>0</v>
      </c>
      <c r="AM97">
        <f>VLOOKUP($B97,Categories!$A$2:$O$48,6,0)</f>
        <v>0</v>
      </c>
      <c r="AN97">
        <f>VLOOKUP($B97,Categories!$A$2:$O$48,7,0)</f>
        <v>0</v>
      </c>
      <c r="AO97">
        <f>VLOOKUP($B97,Categories!$A$2:$O$48,8,0)</f>
        <v>0</v>
      </c>
      <c r="AP97">
        <f>VLOOKUP($B97,Categories!$A$2:$O$48,9,0)</f>
        <v>0</v>
      </c>
      <c r="AQ97">
        <f>VLOOKUP($B97,Categories!$A$2:$O$48,10,0)</f>
        <v>0</v>
      </c>
      <c r="AR97">
        <f>VLOOKUP($B97,Categories!$A$2:$O$48,11,0)</f>
        <v>0</v>
      </c>
      <c r="AS97">
        <f>VLOOKUP($B97,Categories!$A$2:$O$48,12,0)</f>
        <v>0</v>
      </c>
      <c r="AT97">
        <f>VLOOKUP($B97,Categories!$A$2:$O$48,13,0)</f>
        <v>0</v>
      </c>
      <c r="AU97">
        <f>VLOOKUP($B97,Categories!$A$2:$O$48,14,0)</f>
        <v>1</v>
      </c>
      <c r="AV97">
        <f>VLOOKUP($B97,Categories!$A$2:$O$48,15,0)</f>
        <v>0</v>
      </c>
      <c r="AW97">
        <f>VLOOKUP($B97,Categories!$A$2:$Z$48,16,0)</f>
        <v>3.71</v>
      </c>
    </row>
    <row r="98" spans="1:49" x14ac:dyDescent="0.3">
      <c r="A98" s="1">
        <v>44778</v>
      </c>
      <c r="B98" t="s">
        <v>159</v>
      </c>
      <c r="C98" t="s">
        <v>5</v>
      </c>
      <c r="F98">
        <v>2</v>
      </c>
      <c r="H98">
        <v>1</v>
      </c>
      <c r="K98" t="str">
        <f t="shared" ref="K98" si="82">IF(D98&lt;&gt;"","J","")&amp;IF(E98&lt;&gt;"","H","")&amp;IF(F98&lt;&gt;"","E","")&amp;IF(G98&lt;&gt;"","L","")&amp;IF(H98&lt;&gt;"","T","")&amp;IF(I98&lt;&gt;"","S","")&amp;IF(J98&lt;&gt;"","O","")</f>
        <v>ET</v>
      </c>
      <c r="L98" t="str">
        <f t="shared" si="46"/>
        <v/>
      </c>
      <c r="M98" t="str">
        <f t="shared" si="47"/>
        <v/>
      </c>
      <c r="N98">
        <f t="shared" si="48"/>
        <v>0</v>
      </c>
      <c r="O98" t="str">
        <f t="shared" si="49"/>
        <v/>
      </c>
      <c r="P98">
        <f t="shared" si="50"/>
        <v>1</v>
      </c>
      <c r="Q98" t="str">
        <f t="shared" si="51"/>
        <v/>
      </c>
      <c r="R98" t="str">
        <f t="shared" si="52"/>
        <v/>
      </c>
      <c r="S98" t="str">
        <f t="shared" si="53"/>
        <v/>
      </c>
      <c r="T98" t="str">
        <f t="shared" si="54"/>
        <v/>
      </c>
      <c r="U98">
        <f t="shared" si="55"/>
        <v>1</v>
      </c>
      <c r="V98" t="str">
        <f t="shared" si="56"/>
        <v/>
      </c>
      <c r="W98">
        <f t="shared" si="57"/>
        <v>0</v>
      </c>
      <c r="X98" t="str">
        <f t="shared" si="58"/>
        <v/>
      </c>
      <c r="Y98" t="str">
        <f t="shared" si="59"/>
        <v/>
      </c>
      <c r="Z98">
        <f t="shared" si="60"/>
        <v>0</v>
      </c>
      <c r="AA98">
        <f t="shared" si="61"/>
        <v>0</v>
      </c>
      <c r="AB98">
        <f t="shared" si="62"/>
        <v>1</v>
      </c>
      <c r="AC98">
        <f t="shared" si="63"/>
        <v>0</v>
      </c>
      <c r="AD98">
        <f t="shared" si="64"/>
        <v>1</v>
      </c>
      <c r="AE98">
        <f t="shared" si="65"/>
        <v>0</v>
      </c>
      <c r="AF98">
        <f t="shared" si="66"/>
        <v>0</v>
      </c>
      <c r="AG98">
        <f t="shared" si="67"/>
        <v>2</v>
      </c>
      <c r="AH98" t="s">
        <v>63</v>
      </c>
      <c r="AI98">
        <f>VLOOKUP($B98,Categories!$A$2:$O$48,2,0)</f>
        <v>1</v>
      </c>
      <c r="AJ98">
        <f>VLOOKUP($B98,Categories!$A$2:$O$48,3,0)</f>
        <v>1</v>
      </c>
      <c r="AK98">
        <f>VLOOKUP($B98,Categories!$A$2:$O$48,4,0)</f>
        <v>0</v>
      </c>
      <c r="AL98">
        <f>VLOOKUP($B98,Categories!$A$2:$O$48,5,0)</f>
        <v>0</v>
      </c>
      <c r="AM98">
        <f>VLOOKUP($B98,Categories!$A$2:$O$48,6,0)</f>
        <v>0</v>
      </c>
      <c r="AN98">
        <f>VLOOKUP($B98,Categories!$A$2:$O$48,7,0)</f>
        <v>0</v>
      </c>
      <c r="AO98">
        <f>VLOOKUP($B98,Categories!$A$2:$O$48,8,0)</f>
        <v>0</v>
      </c>
      <c r="AP98">
        <f>VLOOKUP($B98,Categories!$A$2:$O$48,9,0)</f>
        <v>0</v>
      </c>
      <c r="AQ98">
        <f>VLOOKUP($B98,Categories!$A$2:$O$48,10,0)</f>
        <v>0</v>
      </c>
      <c r="AR98">
        <f>VLOOKUP($B98,Categories!$A$2:$O$48,11,0)</f>
        <v>0</v>
      </c>
      <c r="AS98">
        <f>VLOOKUP($B98,Categories!$A$2:$O$48,12,0)</f>
        <v>0</v>
      </c>
      <c r="AT98">
        <f>VLOOKUP($B98,Categories!$A$2:$O$48,13,0)</f>
        <v>0</v>
      </c>
      <c r="AU98">
        <f>VLOOKUP($B98,Categories!$A$2:$O$48,14,0)</f>
        <v>1</v>
      </c>
      <c r="AV98">
        <f>VLOOKUP($B98,Categories!$A$2:$O$48,15,0)</f>
        <v>0</v>
      </c>
      <c r="AW98">
        <f>VLOOKUP($B98,Categories!$A$2:$Z$48,16,0)</f>
        <v>3.71</v>
      </c>
    </row>
    <row r="99" spans="1:49" x14ac:dyDescent="0.3">
      <c r="A99" s="1">
        <v>44778</v>
      </c>
      <c r="B99" t="s">
        <v>163</v>
      </c>
      <c r="C99" t="s">
        <v>5</v>
      </c>
      <c r="F99">
        <v>1</v>
      </c>
      <c r="H99">
        <v>2</v>
      </c>
      <c r="K99" t="str">
        <f t="shared" ref="K99:K106" si="83">IF(D99&lt;&gt;"","J","")&amp;IF(E99&lt;&gt;"","H","")&amp;IF(F99&lt;&gt;"","E","")&amp;IF(G99&lt;&gt;"","L","")&amp;IF(H99&lt;&gt;"","T","")&amp;IF(I99&lt;&gt;"","S","")&amp;IF(J99&lt;&gt;"","O","")</f>
        <v>ET</v>
      </c>
      <c r="L99" t="str">
        <f t="shared" si="46"/>
        <v/>
      </c>
      <c r="M99" t="str">
        <f t="shared" si="47"/>
        <v/>
      </c>
      <c r="N99">
        <f t="shared" si="48"/>
        <v>1</v>
      </c>
      <c r="O99" t="str">
        <f t="shared" si="49"/>
        <v/>
      </c>
      <c r="P99">
        <f t="shared" si="50"/>
        <v>0</v>
      </c>
      <c r="Q99" t="str">
        <f t="shared" si="51"/>
        <v/>
      </c>
      <c r="R99" t="str">
        <f t="shared" si="52"/>
        <v/>
      </c>
      <c r="S99" t="str">
        <f t="shared" si="53"/>
        <v/>
      </c>
      <c r="T99" t="str">
        <f t="shared" si="54"/>
        <v/>
      </c>
      <c r="U99">
        <f t="shared" si="55"/>
        <v>0</v>
      </c>
      <c r="V99" t="str">
        <f t="shared" si="56"/>
        <v/>
      </c>
      <c r="W99">
        <f t="shared" si="57"/>
        <v>1</v>
      </c>
      <c r="X99" t="str">
        <f t="shared" si="58"/>
        <v/>
      </c>
      <c r="Y99" t="str">
        <f t="shared" si="59"/>
        <v/>
      </c>
      <c r="Z99">
        <f t="shared" si="60"/>
        <v>0</v>
      </c>
      <c r="AA99">
        <f t="shared" si="61"/>
        <v>0</v>
      </c>
      <c r="AB99">
        <f t="shared" si="62"/>
        <v>1</v>
      </c>
      <c r="AC99">
        <f t="shared" si="63"/>
        <v>0</v>
      </c>
      <c r="AD99">
        <f t="shared" si="64"/>
        <v>1</v>
      </c>
      <c r="AE99">
        <f t="shared" si="65"/>
        <v>0</v>
      </c>
      <c r="AF99">
        <f t="shared" si="66"/>
        <v>0</v>
      </c>
      <c r="AG99">
        <f t="shared" si="67"/>
        <v>2</v>
      </c>
      <c r="AH99" t="s">
        <v>63</v>
      </c>
      <c r="AI99">
        <f>VLOOKUP($B99,Categories!$A$2:$O$48,2,0)</f>
        <v>0</v>
      </c>
      <c r="AJ99">
        <f>VLOOKUP($B99,Categories!$A$2:$O$48,3,0)</f>
        <v>1</v>
      </c>
      <c r="AK99">
        <f>VLOOKUP($B99,Categories!$A$2:$O$48,4,0)</f>
        <v>0</v>
      </c>
      <c r="AL99">
        <f>VLOOKUP($B99,Categories!$A$2:$O$48,5,0)</f>
        <v>0</v>
      </c>
      <c r="AM99">
        <f>VLOOKUP($B99,Categories!$A$2:$O$48,6,0)</f>
        <v>0</v>
      </c>
      <c r="AN99">
        <f>VLOOKUP($B99,Categories!$A$2:$O$48,7,0)</f>
        <v>0</v>
      </c>
      <c r="AO99">
        <f>VLOOKUP($B99,Categories!$A$2:$O$48,8,0)</f>
        <v>0</v>
      </c>
      <c r="AP99">
        <f>VLOOKUP($B99,Categories!$A$2:$O$48,9,0)</f>
        <v>1</v>
      </c>
      <c r="AQ99">
        <f>VLOOKUP($B99,Categories!$A$2:$O$48,10,0)</f>
        <v>0</v>
      </c>
      <c r="AR99">
        <f>VLOOKUP($B99,Categories!$A$2:$O$48,11,0)</f>
        <v>0</v>
      </c>
      <c r="AS99">
        <f>VLOOKUP($B99,Categories!$A$2:$O$48,12,0)</f>
        <v>0</v>
      </c>
      <c r="AT99">
        <f>VLOOKUP($B99,Categories!$A$2:$O$48,13,0)</f>
        <v>0</v>
      </c>
      <c r="AU99">
        <f>VLOOKUP($B99,Categories!$A$2:$O$48,14,0)</f>
        <v>0</v>
      </c>
      <c r="AV99">
        <f>VLOOKUP($B99,Categories!$A$2:$O$48,15,0)</f>
        <v>0</v>
      </c>
      <c r="AW99">
        <f>VLOOKUP($B99,Categories!$A$2:$Z$48,16,0)</f>
        <v>3</v>
      </c>
    </row>
    <row r="100" spans="1:49" x14ac:dyDescent="0.3">
      <c r="A100" s="1">
        <v>44778</v>
      </c>
      <c r="B100" t="s">
        <v>163</v>
      </c>
      <c r="C100" t="s">
        <v>5</v>
      </c>
      <c r="F100">
        <v>1</v>
      </c>
      <c r="H100">
        <v>2</v>
      </c>
      <c r="K100" t="str">
        <f t="shared" si="83"/>
        <v>ET</v>
      </c>
      <c r="L100" t="str">
        <f t="shared" si="46"/>
        <v/>
      </c>
      <c r="M100" t="str">
        <f t="shared" si="47"/>
        <v/>
      </c>
      <c r="N100">
        <f t="shared" si="48"/>
        <v>1</v>
      </c>
      <c r="O100" t="str">
        <f t="shared" si="49"/>
        <v/>
      </c>
      <c r="P100">
        <f t="shared" si="50"/>
        <v>0</v>
      </c>
      <c r="Q100" t="str">
        <f t="shared" si="51"/>
        <v/>
      </c>
      <c r="R100" t="str">
        <f t="shared" si="52"/>
        <v/>
      </c>
      <c r="S100" t="str">
        <f t="shared" si="53"/>
        <v/>
      </c>
      <c r="T100" t="str">
        <f t="shared" si="54"/>
        <v/>
      </c>
      <c r="U100">
        <f t="shared" si="55"/>
        <v>0</v>
      </c>
      <c r="V100" t="str">
        <f t="shared" si="56"/>
        <v/>
      </c>
      <c r="W100">
        <f t="shared" si="57"/>
        <v>1</v>
      </c>
      <c r="X100" t="str">
        <f t="shared" si="58"/>
        <v/>
      </c>
      <c r="Y100" t="str">
        <f t="shared" si="59"/>
        <v/>
      </c>
      <c r="Z100">
        <f t="shared" si="60"/>
        <v>0</v>
      </c>
      <c r="AA100">
        <f t="shared" si="61"/>
        <v>0</v>
      </c>
      <c r="AB100">
        <f t="shared" si="62"/>
        <v>1</v>
      </c>
      <c r="AC100">
        <f t="shared" si="63"/>
        <v>0</v>
      </c>
      <c r="AD100">
        <f t="shared" si="64"/>
        <v>1</v>
      </c>
      <c r="AE100">
        <f t="shared" si="65"/>
        <v>0</v>
      </c>
      <c r="AF100">
        <f t="shared" si="66"/>
        <v>0</v>
      </c>
      <c r="AG100">
        <f t="shared" si="67"/>
        <v>2</v>
      </c>
      <c r="AH100" t="s">
        <v>63</v>
      </c>
      <c r="AI100">
        <f>VLOOKUP($B100,Categories!$A$2:$O$48,2,0)</f>
        <v>0</v>
      </c>
      <c r="AJ100">
        <f>VLOOKUP($B100,Categories!$A$2:$O$48,3,0)</f>
        <v>1</v>
      </c>
      <c r="AK100">
        <f>VLOOKUP($B100,Categories!$A$2:$O$48,4,0)</f>
        <v>0</v>
      </c>
      <c r="AL100">
        <f>VLOOKUP($B100,Categories!$A$2:$O$48,5,0)</f>
        <v>0</v>
      </c>
      <c r="AM100">
        <f>VLOOKUP($B100,Categories!$A$2:$O$48,6,0)</f>
        <v>0</v>
      </c>
      <c r="AN100">
        <f>VLOOKUP($B100,Categories!$A$2:$O$48,7,0)</f>
        <v>0</v>
      </c>
      <c r="AO100">
        <f>VLOOKUP($B100,Categories!$A$2:$O$48,8,0)</f>
        <v>0</v>
      </c>
      <c r="AP100">
        <f>VLOOKUP($B100,Categories!$A$2:$O$48,9,0)</f>
        <v>1</v>
      </c>
      <c r="AQ100">
        <f>VLOOKUP($B100,Categories!$A$2:$O$48,10,0)</f>
        <v>0</v>
      </c>
      <c r="AR100">
        <f>VLOOKUP($B100,Categories!$A$2:$O$48,11,0)</f>
        <v>0</v>
      </c>
      <c r="AS100">
        <f>VLOOKUP($B100,Categories!$A$2:$O$48,12,0)</f>
        <v>0</v>
      </c>
      <c r="AT100">
        <f>VLOOKUP($B100,Categories!$A$2:$O$48,13,0)</f>
        <v>0</v>
      </c>
      <c r="AU100">
        <f>VLOOKUP($B100,Categories!$A$2:$O$48,14,0)</f>
        <v>0</v>
      </c>
      <c r="AV100">
        <f>VLOOKUP($B100,Categories!$A$2:$O$48,15,0)</f>
        <v>0</v>
      </c>
      <c r="AW100">
        <f>VLOOKUP($B100,Categories!$A$2:$Z$48,16,0)</f>
        <v>3</v>
      </c>
    </row>
    <row r="101" spans="1:49" x14ac:dyDescent="0.3">
      <c r="A101" s="1">
        <v>44785</v>
      </c>
      <c r="B101" t="s">
        <v>164</v>
      </c>
      <c r="C101" t="s">
        <v>5</v>
      </c>
      <c r="F101">
        <v>1</v>
      </c>
      <c r="H101">
        <v>2</v>
      </c>
      <c r="K101" t="str">
        <f t="shared" si="83"/>
        <v>ET</v>
      </c>
      <c r="L101" t="str">
        <f t="shared" si="46"/>
        <v/>
      </c>
      <c r="M101" t="str">
        <f t="shared" si="47"/>
        <v/>
      </c>
      <c r="N101">
        <f t="shared" si="48"/>
        <v>1</v>
      </c>
      <c r="O101" t="str">
        <f t="shared" si="49"/>
        <v/>
      </c>
      <c r="P101">
        <f t="shared" si="50"/>
        <v>0</v>
      </c>
      <c r="Q101" t="str">
        <f t="shared" si="51"/>
        <v/>
      </c>
      <c r="R101" t="str">
        <f t="shared" si="52"/>
        <v/>
      </c>
      <c r="S101" t="str">
        <f t="shared" si="53"/>
        <v/>
      </c>
      <c r="T101" t="str">
        <f t="shared" si="54"/>
        <v/>
      </c>
      <c r="U101">
        <f t="shared" si="55"/>
        <v>0</v>
      </c>
      <c r="V101" t="str">
        <f t="shared" si="56"/>
        <v/>
      </c>
      <c r="W101">
        <f t="shared" si="57"/>
        <v>1</v>
      </c>
      <c r="X101" t="str">
        <f t="shared" si="58"/>
        <v/>
      </c>
      <c r="Y101" t="str">
        <f t="shared" si="59"/>
        <v/>
      </c>
      <c r="Z101">
        <f t="shared" si="60"/>
        <v>0</v>
      </c>
      <c r="AA101">
        <f t="shared" si="61"/>
        <v>0</v>
      </c>
      <c r="AB101">
        <f t="shared" si="62"/>
        <v>1</v>
      </c>
      <c r="AC101">
        <f t="shared" si="63"/>
        <v>0</v>
      </c>
      <c r="AD101">
        <f t="shared" si="64"/>
        <v>1</v>
      </c>
      <c r="AE101">
        <f t="shared" si="65"/>
        <v>0</v>
      </c>
      <c r="AF101">
        <f t="shared" si="66"/>
        <v>0</v>
      </c>
      <c r="AG101">
        <f t="shared" si="67"/>
        <v>2</v>
      </c>
      <c r="AH101" t="s">
        <v>63</v>
      </c>
      <c r="AI101">
        <f>VLOOKUP($B101,Categories!$A$2:$O$48,2,0)</f>
        <v>0</v>
      </c>
      <c r="AJ101">
        <f>VLOOKUP($B101,Categories!$A$2:$O$48,3,0)</f>
        <v>0</v>
      </c>
      <c r="AK101">
        <f>VLOOKUP($B101,Categories!$A$2:$O$48,4,0)</f>
        <v>0</v>
      </c>
      <c r="AL101">
        <f>VLOOKUP($B101,Categories!$A$2:$O$48,5,0)</f>
        <v>0</v>
      </c>
      <c r="AM101">
        <f>VLOOKUP($B101,Categories!$A$2:$O$48,6,0)</f>
        <v>0</v>
      </c>
      <c r="AN101">
        <f>VLOOKUP($B101,Categories!$A$2:$O$48,7,0)</f>
        <v>0</v>
      </c>
      <c r="AO101">
        <f>VLOOKUP($B101,Categories!$A$2:$O$48,8,0)</f>
        <v>0</v>
      </c>
      <c r="AP101">
        <f>VLOOKUP($B101,Categories!$A$2:$O$48,9,0)</f>
        <v>0</v>
      </c>
      <c r="AQ101">
        <f>VLOOKUP($B101,Categories!$A$2:$O$48,10,0)</f>
        <v>0</v>
      </c>
      <c r="AR101">
        <f>VLOOKUP($B101,Categories!$A$2:$O$48,11,0)</f>
        <v>1</v>
      </c>
      <c r="AS101">
        <f>VLOOKUP($B101,Categories!$A$2:$O$48,12,0)</f>
        <v>0</v>
      </c>
      <c r="AT101">
        <f>VLOOKUP($B101,Categories!$A$2:$O$48,13,0)</f>
        <v>1</v>
      </c>
      <c r="AU101">
        <f>VLOOKUP($B101,Categories!$A$2:$O$48,14,0)</f>
        <v>0</v>
      </c>
      <c r="AV101">
        <f>VLOOKUP($B101,Categories!$A$2:$O$48,15,0)</f>
        <v>1</v>
      </c>
      <c r="AW101">
        <f>VLOOKUP($B101,Categories!$A$2:$Z$48,16,0)</f>
        <v>2.38</v>
      </c>
    </row>
    <row r="102" spans="1:49" x14ac:dyDescent="0.3">
      <c r="A102" s="1">
        <v>44785</v>
      </c>
      <c r="B102" t="s">
        <v>164</v>
      </c>
      <c r="C102" t="s">
        <v>5</v>
      </c>
      <c r="F102">
        <v>1</v>
      </c>
      <c r="H102">
        <v>2</v>
      </c>
      <c r="K102" t="str">
        <f t="shared" si="83"/>
        <v>ET</v>
      </c>
      <c r="L102" t="str">
        <f t="shared" si="46"/>
        <v/>
      </c>
      <c r="M102" t="str">
        <f t="shared" si="47"/>
        <v/>
      </c>
      <c r="N102">
        <f t="shared" si="48"/>
        <v>1</v>
      </c>
      <c r="O102" t="str">
        <f t="shared" si="49"/>
        <v/>
      </c>
      <c r="P102">
        <f t="shared" si="50"/>
        <v>0</v>
      </c>
      <c r="Q102" t="str">
        <f t="shared" si="51"/>
        <v/>
      </c>
      <c r="R102" t="str">
        <f t="shared" si="52"/>
        <v/>
      </c>
      <c r="S102" t="str">
        <f t="shared" si="53"/>
        <v/>
      </c>
      <c r="T102" t="str">
        <f t="shared" si="54"/>
        <v/>
      </c>
      <c r="U102">
        <f t="shared" si="55"/>
        <v>0</v>
      </c>
      <c r="V102" t="str">
        <f t="shared" si="56"/>
        <v/>
      </c>
      <c r="W102">
        <f t="shared" si="57"/>
        <v>1</v>
      </c>
      <c r="X102" t="str">
        <f t="shared" si="58"/>
        <v/>
      </c>
      <c r="Y102" t="str">
        <f t="shared" si="59"/>
        <v/>
      </c>
      <c r="Z102">
        <f t="shared" si="60"/>
        <v>0</v>
      </c>
      <c r="AA102">
        <f t="shared" si="61"/>
        <v>0</v>
      </c>
      <c r="AB102">
        <f t="shared" si="62"/>
        <v>1</v>
      </c>
      <c r="AC102">
        <f t="shared" si="63"/>
        <v>0</v>
      </c>
      <c r="AD102">
        <f t="shared" si="64"/>
        <v>1</v>
      </c>
      <c r="AE102">
        <f t="shared" si="65"/>
        <v>0</v>
      </c>
      <c r="AF102">
        <f t="shared" si="66"/>
        <v>0</v>
      </c>
      <c r="AG102">
        <f t="shared" si="67"/>
        <v>2</v>
      </c>
      <c r="AH102" t="s">
        <v>63</v>
      </c>
      <c r="AI102">
        <f>VLOOKUP($B102,Categories!$A$2:$O$48,2,0)</f>
        <v>0</v>
      </c>
      <c r="AJ102">
        <f>VLOOKUP($B102,Categories!$A$2:$O$48,3,0)</f>
        <v>0</v>
      </c>
      <c r="AK102">
        <f>VLOOKUP($B102,Categories!$A$2:$O$48,4,0)</f>
        <v>0</v>
      </c>
      <c r="AL102">
        <f>VLOOKUP($B102,Categories!$A$2:$O$48,5,0)</f>
        <v>0</v>
      </c>
      <c r="AM102">
        <f>VLOOKUP($B102,Categories!$A$2:$O$48,6,0)</f>
        <v>0</v>
      </c>
      <c r="AN102">
        <f>VLOOKUP($B102,Categories!$A$2:$O$48,7,0)</f>
        <v>0</v>
      </c>
      <c r="AO102">
        <f>VLOOKUP($B102,Categories!$A$2:$O$48,8,0)</f>
        <v>0</v>
      </c>
      <c r="AP102">
        <f>VLOOKUP($B102,Categories!$A$2:$O$48,9,0)</f>
        <v>0</v>
      </c>
      <c r="AQ102">
        <f>VLOOKUP($B102,Categories!$A$2:$O$48,10,0)</f>
        <v>0</v>
      </c>
      <c r="AR102">
        <f>VLOOKUP($B102,Categories!$A$2:$O$48,11,0)</f>
        <v>1</v>
      </c>
      <c r="AS102">
        <f>VLOOKUP($B102,Categories!$A$2:$O$48,12,0)</f>
        <v>0</v>
      </c>
      <c r="AT102">
        <f>VLOOKUP($B102,Categories!$A$2:$O$48,13,0)</f>
        <v>1</v>
      </c>
      <c r="AU102">
        <f>VLOOKUP($B102,Categories!$A$2:$O$48,14,0)</f>
        <v>0</v>
      </c>
      <c r="AV102">
        <f>VLOOKUP($B102,Categories!$A$2:$O$48,15,0)</f>
        <v>1</v>
      </c>
      <c r="AW102">
        <f>VLOOKUP($B102,Categories!$A$2:$Z$48,16,0)</f>
        <v>2.38</v>
      </c>
    </row>
    <row r="103" spans="1:49" x14ac:dyDescent="0.3">
      <c r="A103" s="1">
        <v>44785</v>
      </c>
      <c r="B103" t="s">
        <v>164</v>
      </c>
      <c r="C103" t="s">
        <v>5</v>
      </c>
      <c r="F103">
        <v>1</v>
      </c>
      <c r="H103">
        <v>2</v>
      </c>
      <c r="K103" t="str">
        <f t="shared" si="83"/>
        <v>ET</v>
      </c>
      <c r="L103" t="str">
        <f t="shared" si="46"/>
        <v/>
      </c>
      <c r="M103" t="str">
        <f t="shared" si="47"/>
        <v/>
      </c>
      <c r="N103">
        <f t="shared" si="48"/>
        <v>1</v>
      </c>
      <c r="O103" t="str">
        <f t="shared" si="49"/>
        <v/>
      </c>
      <c r="P103">
        <f t="shared" si="50"/>
        <v>0</v>
      </c>
      <c r="Q103" t="str">
        <f t="shared" si="51"/>
        <v/>
      </c>
      <c r="R103" t="str">
        <f t="shared" si="52"/>
        <v/>
      </c>
      <c r="S103" t="str">
        <f t="shared" si="53"/>
        <v/>
      </c>
      <c r="T103" t="str">
        <f t="shared" si="54"/>
        <v/>
      </c>
      <c r="U103">
        <f t="shared" si="55"/>
        <v>0</v>
      </c>
      <c r="V103" t="str">
        <f t="shared" si="56"/>
        <v/>
      </c>
      <c r="W103">
        <f t="shared" si="57"/>
        <v>1</v>
      </c>
      <c r="X103" t="str">
        <f t="shared" si="58"/>
        <v/>
      </c>
      <c r="Y103" t="str">
        <f t="shared" si="59"/>
        <v/>
      </c>
      <c r="Z103">
        <f t="shared" si="60"/>
        <v>0</v>
      </c>
      <c r="AA103">
        <f t="shared" si="61"/>
        <v>0</v>
      </c>
      <c r="AB103">
        <f t="shared" si="62"/>
        <v>1</v>
      </c>
      <c r="AC103">
        <f t="shared" si="63"/>
        <v>0</v>
      </c>
      <c r="AD103">
        <f t="shared" si="64"/>
        <v>1</v>
      </c>
      <c r="AE103">
        <f t="shared" si="65"/>
        <v>0</v>
      </c>
      <c r="AF103">
        <f t="shared" si="66"/>
        <v>0</v>
      </c>
      <c r="AG103">
        <f t="shared" si="67"/>
        <v>2</v>
      </c>
      <c r="AH103" t="s">
        <v>63</v>
      </c>
      <c r="AI103">
        <f>VLOOKUP($B103,Categories!$A$2:$O$48,2,0)</f>
        <v>0</v>
      </c>
      <c r="AJ103">
        <f>VLOOKUP($B103,Categories!$A$2:$O$48,3,0)</f>
        <v>0</v>
      </c>
      <c r="AK103">
        <f>VLOOKUP($B103,Categories!$A$2:$O$48,4,0)</f>
        <v>0</v>
      </c>
      <c r="AL103">
        <f>VLOOKUP($B103,Categories!$A$2:$O$48,5,0)</f>
        <v>0</v>
      </c>
      <c r="AM103">
        <f>VLOOKUP($B103,Categories!$A$2:$O$48,6,0)</f>
        <v>0</v>
      </c>
      <c r="AN103">
        <f>VLOOKUP($B103,Categories!$A$2:$O$48,7,0)</f>
        <v>0</v>
      </c>
      <c r="AO103">
        <f>VLOOKUP($B103,Categories!$A$2:$O$48,8,0)</f>
        <v>0</v>
      </c>
      <c r="AP103">
        <f>VLOOKUP($B103,Categories!$A$2:$O$48,9,0)</f>
        <v>0</v>
      </c>
      <c r="AQ103">
        <f>VLOOKUP($B103,Categories!$A$2:$O$48,10,0)</f>
        <v>0</v>
      </c>
      <c r="AR103">
        <f>VLOOKUP($B103,Categories!$A$2:$O$48,11,0)</f>
        <v>1</v>
      </c>
      <c r="AS103">
        <f>VLOOKUP($B103,Categories!$A$2:$O$48,12,0)</f>
        <v>0</v>
      </c>
      <c r="AT103">
        <f>VLOOKUP($B103,Categories!$A$2:$O$48,13,0)</f>
        <v>1</v>
      </c>
      <c r="AU103">
        <f>VLOOKUP($B103,Categories!$A$2:$O$48,14,0)</f>
        <v>0</v>
      </c>
      <c r="AV103">
        <f>VLOOKUP($B103,Categories!$A$2:$O$48,15,0)</f>
        <v>1</v>
      </c>
      <c r="AW103">
        <f>VLOOKUP($B103,Categories!$A$2:$Z$48,16,0)</f>
        <v>2.38</v>
      </c>
    </row>
    <row r="104" spans="1:49" x14ac:dyDescent="0.3">
      <c r="A104" s="1">
        <v>44785</v>
      </c>
      <c r="B104" t="s">
        <v>164</v>
      </c>
      <c r="C104" t="s">
        <v>5</v>
      </c>
      <c r="F104">
        <v>2</v>
      </c>
      <c r="H104">
        <v>1</v>
      </c>
      <c r="K104" t="str">
        <f t="shared" si="83"/>
        <v>ET</v>
      </c>
      <c r="L104" t="str">
        <f t="shared" si="46"/>
        <v/>
      </c>
      <c r="M104" t="str">
        <f t="shared" si="47"/>
        <v/>
      </c>
      <c r="N104">
        <f t="shared" si="48"/>
        <v>0</v>
      </c>
      <c r="O104" t="str">
        <f t="shared" si="49"/>
        <v/>
      </c>
      <c r="P104">
        <f t="shared" si="50"/>
        <v>1</v>
      </c>
      <c r="Q104" t="str">
        <f t="shared" si="51"/>
        <v/>
      </c>
      <c r="R104" t="str">
        <f t="shared" si="52"/>
        <v/>
      </c>
      <c r="S104" t="str">
        <f t="shared" si="53"/>
        <v/>
      </c>
      <c r="T104" t="str">
        <f t="shared" si="54"/>
        <v/>
      </c>
      <c r="U104">
        <f t="shared" si="55"/>
        <v>1</v>
      </c>
      <c r="V104" t="str">
        <f t="shared" si="56"/>
        <v/>
      </c>
      <c r="W104">
        <f t="shared" si="57"/>
        <v>0</v>
      </c>
      <c r="X104" t="str">
        <f t="shared" si="58"/>
        <v/>
      </c>
      <c r="Y104" t="str">
        <f t="shared" si="59"/>
        <v/>
      </c>
      <c r="Z104">
        <f t="shared" si="60"/>
        <v>0</v>
      </c>
      <c r="AA104">
        <f t="shared" si="61"/>
        <v>0</v>
      </c>
      <c r="AB104">
        <f t="shared" si="62"/>
        <v>1</v>
      </c>
      <c r="AC104">
        <f t="shared" si="63"/>
        <v>0</v>
      </c>
      <c r="AD104">
        <f t="shared" si="64"/>
        <v>1</v>
      </c>
      <c r="AE104">
        <f t="shared" si="65"/>
        <v>0</v>
      </c>
      <c r="AF104">
        <f t="shared" si="66"/>
        <v>0</v>
      </c>
      <c r="AG104">
        <f t="shared" si="67"/>
        <v>2</v>
      </c>
      <c r="AH104" t="s">
        <v>63</v>
      </c>
      <c r="AI104">
        <f>VLOOKUP($B104,Categories!$A$2:$O$48,2,0)</f>
        <v>0</v>
      </c>
      <c r="AJ104">
        <f>VLOOKUP($B104,Categories!$A$2:$O$48,3,0)</f>
        <v>0</v>
      </c>
      <c r="AK104">
        <f>VLOOKUP($B104,Categories!$A$2:$O$48,4,0)</f>
        <v>0</v>
      </c>
      <c r="AL104">
        <f>VLOOKUP($B104,Categories!$A$2:$O$48,5,0)</f>
        <v>0</v>
      </c>
      <c r="AM104">
        <f>VLOOKUP($B104,Categories!$A$2:$O$48,6,0)</f>
        <v>0</v>
      </c>
      <c r="AN104">
        <f>VLOOKUP($B104,Categories!$A$2:$O$48,7,0)</f>
        <v>0</v>
      </c>
      <c r="AO104">
        <f>VLOOKUP($B104,Categories!$A$2:$O$48,8,0)</f>
        <v>0</v>
      </c>
      <c r="AP104">
        <f>VLOOKUP($B104,Categories!$A$2:$O$48,9,0)</f>
        <v>0</v>
      </c>
      <c r="AQ104">
        <f>VLOOKUP($B104,Categories!$A$2:$O$48,10,0)</f>
        <v>0</v>
      </c>
      <c r="AR104">
        <f>VLOOKUP($B104,Categories!$A$2:$O$48,11,0)</f>
        <v>1</v>
      </c>
      <c r="AS104">
        <f>VLOOKUP($B104,Categories!$A$2:$O$48,12,0)</f>
        <v>0</v>
      </c>
      <c r="AT104">
        <f>VLOOKUP($B104,Categories!$A$2:$O$48,13,0)</f>
        <v>1</v>
      </c>
      <c r="AU104">
        <f>VLOOKUP($B104,Categories!$A$2:$O$48,14,0)</f>
        <v>0</v>
      </c>
      <c r="AV104">
        <f>VLOOKUP($B104,Categories!$A$2:$O$48,15,0)</f>
        <v>1</v>
      </c>
      <c r="AW104">
        <f>VLOOKUP($B104,Categories!$A$2:$Z$48,16,0)</f>
        <v>2.38</v>
      </c>
    </row>
    <row r="105" spans="1:49" x14ac:dyDescent="0.3">
      <c r="A105" s="1">
        <v>44806</v>
      </c>
      <c r="B105" t="s">
        <v>165</v>
      </c>
      <c r="C105" t="s">
        <v>5</v>
      </c>
      <c r="F105">
        <v>1</v>
      </c>
      <c r="H105">
        <v>2</v>
      </c>
      <c r="K105" t="str">
        <f t="shared" si="83"/>
        <v>ET</v>
      </c>
      <c r="L105" t="str">
        <f t="shared" si="46"/>
        <v/>
      </c>
      <c r="M105" t="str">
        <f t="shared" si="47"/>
        <v/>
      </c>
      <c r="N105">
        <f t="shared" si="48"/>
        <v>1</v>
      </c>
      <c r="O105" t="str">
        <f t="shared" si="49"/>
        <v/>
      </c>
      <c r="P105">
        <f t="shared" si="50"/>
        <v>0</v>
      </c>
      <c r="Q105" t="str">
        <f t="shared" si="51"/>
        <v/>
      </c>
      <c r="R105" t="str">
        <f t="shared" si="52"/>
        <v/>
      </c>
      <c r="S105" t="str">
        <f t="shared" si="53"/>
        <v/>
      </c>
      <c r="T105" t="str">
        <f t="shared" si="54"/>
        <v/>
      </c>
      <c r="U105">
        <f t="shared" si="55"/>
        <v>0</v>
      </c>
      <c r="V105" t="str">
        <f t="shared" si="56"/>
        <v/>
      </c>
      <c r="W105">
        <f t="shared" si="57"/>
        <v>1</v>
      </c>
      <c r="X105" t="str">
        <f t="shared" si="58"/>
        <v/>
      </c>
      <c r="Y105" t="str">
        <f t="shared" si="59"/>
        <v/>
      </c>
      <c r="Z105">
        <f t="shared" si="60"/>
        <v>0</v>
      </c>
      <c r="AA105">
        <f t="shared" si="61"/>
        <v>0</v>
      </c>
      <c r="AB105">
        <f t="shared" si="62"/>
        <v>1</v>
      </c>
      <c r="AC105">
        <f t="shared" si="63"/>
        <v>0</v>
      </c>
      <c r="AD105">
        <f t="shared" si="64"/>
        <v>1</v>
      </c>
      <c r="AE105">
        <f t="shared" si="65"/>
        <v>0</v>
      </c>
      <c r="AF105">
        <f t="shared" si="66"/>
        <v>0</v>
      </c>
      <c r="AG105">
        <f t="shared" si="67"/>
        <v>2</v>
      </c>
      <c r="AH105" t="s">
        <v>63</v>
      </c>
      <c r="AI105">
        <f>VLOOKUP($B105,Categories!$A$2:$O$48,2,0)</f>
        <v>1</v>
      </c>
      <c r="AJ105">
        <f>VLOOKUP($B105,Categories!$A$2:$O$48,3,0)</f>
        <v>1</v>
      </c>
      <c r="AK105">
        <f>VLOOKUP($B105,Categories!$A$2:$O$48,4,0)</f>
        <v>0</v>
      </c>
      <c r="AL105">
        <f>VLOOKUP($B105,Categories!$A$2:$O$48,5,0)</f>
        <v>0</v>
      </c>
      <c r="AM105">
        <f>VLOOKUP($B105,Categories!$A$2:$O$48,6,0)</f>
        <v>0</v>
      </c>
      <c r="AN105">
        <f>VLOOKUP($B105,Categories!$A$2:$O$48,7,0)</f>
        <v>0</v>
      </c>
      <c r="AO105">
        <f>VLOOKUP($B105,Categories!$A$2:$O$48,8,0)</f>
        <v>0</v>
      </c>
      <c r="AP105">
        <f>VLOOKUP($B105,Categories!$A$2:$O$48,9,0)</f>
        <v>0</v>
      </c>
      <c r="AQ105">
        <f>VLOOKUP($B105,Categories!$A$2:$O$48,10,0)</f>
        <v>1</v>
      </c>
      <c r="AR105">
        <f>VLOOKUP($B105,Categories!$A$2:$O$48,11,0)</f>
        <v>0</v>
      </c>
      <c r="AS105">
        <f>VLOOKUP($B105,Categories!$A$2:$O$48,12,0)</f>
        <v>0</v>
      </c>
      <c r="AT105">
        <f>VLOOKUP($B105,Categories!$A$2:$O$48,13,0)</f>
        <v>0</v>
      </c>
      <c r="AU105">
        <f>VLOOKUP($B105,Categories!$A$2:$O$48,14,0)</f>
        <v>0</v>
      </c>
      <c r="AV105">
        <f>VLOOKUP($B105,Categories!$A$2:$O$48,15,0)</f>
        <v>0</v>
      </c>
      <c r="AW105">
        <f>VLOOKUP($B105,Categories!$A$2:$Z$48,16,0)</f>
        <v>3.04</v>
      </c>
    </row>
    <row r="106" spans="1:49" x14ac:dyDescent="0.3">
      <c r="A106" s="1">
        <v>44806</v>
      </c>
      <c r="B106" t="s">
        <v>165</v>
      </c>
      <c r="C106" t="s">
        <v>5</v>
      </c>
      <c r="F106">
        <v>2</v>
      </c>
      <c r="H106">
        <v>1</v>
      </c>
      <c r="K106" t="str">
        <f t="shared" si="83"/>
        <v>ET</v>
      </c>
      <c r="L106" t="str">
        <f t="shared" si="46"/>
        <v/>
      </c>
      <c r="M106" t="str">
        <f t="shared" si="47"/>
        <v/>
      </c>
      <c r="N106">
        <f t="shared" si="48"/>
        <v>0</v>
      </c>
      <c r="O106" t="str">
        <f t="shared" si="49"/>
        <v/>
      </c>
      <c r="P106">
        <f t="shared" si="50"/>
        <v>1</v>
      </c>
      <c r="Q106" t="str">
        <f t="shared" si="51"/>
        <v/>
      </c>
      <c r="R106" t="str">
        <f t="shared" si="52"/>
        <v/>
      </c>
      <c r="S106" t="str">
        <f t="shared" si="53"/>
        <v/>
      </c>
      <c r="T106" t="str">
        <f t="shared" si="54"/>
        <v/>
      </c>
      <c r="U106">
        <f t="shared" si="55"/>
        <v>1</v>
      </c>
      <c r="V106" t="str">
        <f t="shared" si="56"/>
        <v/>
      </c>
      <c r="W106">
        <f t="shared" si="57"/>
        <v>0</v>
      </c>
      <c r="X106" t="str">
        <f t="shared" si="58"/>
        <v/>
      </c>
      <c r="Y106" t="str">
        <f t="shared" si="59"/>
        <v/>
      </c>
      <c r="Z106">
        <f t="shared" si="60"/>
        <v>0</v>
      </c>
      <c r="AA106">
        <f t="shared" si="61"/>
        <v>0</v>
      </c>
      <c r="AB106">
        <f t="shared" si="62"/>
        <v>1</v>
      </c>
      <c r="AC106">
        <f t="shared" si="63"/>
        <v>0</v>
      </c>
      <c r="AD106">
        <f t="shared" si="64"/>
        <v>1</v>
      </c>
      <c r="AE106">
        <f t="shared" si="65"/>
        <v>0</v>
      </c>
      <c r="AF106">
        <f t="shared" si="66"/>
        <v>0</v>
      </c>
      <c r="AG106">
        <f t="shared" si="67"/>
        <v>2</v>
      </c>
      <c r="AH106" t="s">
        <v>63</v>
      </c>
      <c r="AI106">
        <f>VLOOKUP($B106,Categories!$A$2:$O$48,2,0)</f>
        <v>1</v>
      </c>
      <c r="AJ106">
        <f>VLOOKUP($B106,Categories!$A$2:$O$48,3,0)</f>
        <v>1</v>
      </c>
      <c r="AK106">
        <f>VLOOKUP($B106,Categories!$A$2:$O$48,4,0)</f>
        <v>0</v>
      </c>
      <c r="AL106">
        <f>VLOOKUP($B106,Categories!$A$2:$O$48,5,0)</f>
        <v>0</v>
      </c>
      <c r="AM106">
        <f>VLOOKUP($B106,Categories!$A$2:$O$48,6,0)</f>
        <v>0</v>
      </c>
      <c r="AN106">
        <f>VLOOKUP($B106,Categories!$A$2:$O$48,7,0)</f>
        <v>0</v>
      </c>
      <c r="AO106">
        <f>VLOOKUP($B106,Categories!$A$2:$O$48,8,0)</f>
        <v>0</v>
      </c>
      <c r="AP106">
        <f>VLOOKUP($B106,Categories!$A$2:$O$48,9,0)</f>
        <v>0</v>
      </c>
      <c r="AQ106">
        <f>VLOOKUP($B106,Categories!$A$2:$O$48,10,0)</f>
        <v>1</v>
      </c>
      <c r="AR106">
        <f>VLOOKUP($B106,Categories!$A$2:$O$48,11,0)</f>
        <v>0</v>
      </c>
      <c r="AS106">
        <f>VLOOKUP($B106,Categories!$A$2:$O$48,12,0)</f>
        <v>0</v>
      </c>
      <c r="AT106">
        <f>VLOOKUP($B106,Categories!$A$2:$O$48,13,0)</f>
        <v>0</v>
      </c>
      <c r="AU106">
        <f>VLOOKUP($B106,Categories!$A$2:$O$48,14,0)</f>
        <v>0</v>
      </c>
      <c r="AV106">
        <f>VLOOKUP($B106,Categories!$A$2:$O$48,15,0)</f>
        <v>0</v>
      </c>
      <c r="AW106">
        <f>VLOOKUP($B106,Categories!$A$2:$Z$48,16,0)</f>
        <v>3.04</v>
      </c>
    </row>
    <row r="107" spans="1:49" x14ac:dyDescent="0.3">
      <c r="A107" s="1">
        <v>44827</v>
      </c>
      <c r="B107" t="s">
        <v>166</v>
      </c>
      <c r="C107" t="s">
        <v>5</v>
      </c>
      <c r="D107">
        <v>4</v>
      </c>
      <c r="F107">
        <v>1</v>
      </c>
      <c r="G107">
        <v>2</v>
      </c>
      <c r="H107">
        <v>3</v>
      </c>
      <c r="K107" t="str">
        <f t="shared" ref="K107" si="84">IF(D107&lt;&gt;"","J","")&amp;IF(E107&lt;&gt;"","H","")&amp;IF(F107&lt;&gt;"","E","")&amp;IF(G107&lt;&gt;"","L","")&amp;IF(H107&lt;&gt;"","T","")&amp;IF(I107&lt;&gt;"","S","")&amp;IF(J107&lt;&gt;"","O","")</f>
        <v>JELT</v>
      </c>
      <c r="L107">
        <f t="shared" si="46"/>
        <v>0</v>
      </c>
      <c r="M107" t="str">
        <f t="shared" si="47"/>
        <v/>
      </c>
      <c r="N107">
        <f t="shared" si="48"/>
        <v>1</v>
      </c>
      <c r="O107">
        <f t="shared" si="49"/>
        <v>0</v>
      </c>
      <c r="P107">
        <f t="shared" si="50"/>
        <v>0</v>
      </c>
      <c r="Q107" t="str">
        <f t="shared" si="51"/>
        <v/>
      </c>
      <c r="R107" t="str">
        <f t="shared" si="52"/>
        <v/>
      </c>
      <c r="S107">
        <f t="shared" si="53"/>
        <v>1</v>
      </c>
      <c r="T107" t="str">
        <f t="shared" si="54"/>
        <v/>
      </c>
      <c r="U107">
        <f t="shared" si="55"/>
        <v>0</v>
      </c>
      <c r="V107">
        <f t="shared" si="56"/>
        <v>0</v>
      </c>
      <c r="W107">
        <f t="shared" si="57"/>
        <v>0</v>
      </c>
      <c r="X107" t="str">
        <f t="shared" si="58"/>
        <v/>
      </c>
      <c r="Y107" t="str">
        <f t="shared" si="59"/>
        <v/>
      </c>
      <c r="Z107">
        <f t="shared" si="60"/>
        <v>1</v>
      </c>
      <c r="AA107">
        <f t="shared" si="61"/>
        <v>0</v>
      </c>
      <c r="AB107">
        <f t="shared" si="62"/>
        <v>1</v>
      </c>
      <c r="AC107">
        <f t="shared" si="63"/>
        <v>1</v>
      </c>
      <c r="AD107">
        <f t="shared" si="64"/>
        <v>1</v>
      </c>
      <c r="AE107">
        <f t="shared" si="65"/>
        <v>0</v>
      </c>
      <c r="AF107">
        <f t="shared" si="66"/>
        <v>0</v>
      </c>
      <c r="AG107">
        <f t="shared" si="67"/>
        <v>4</v>
      </c>
      <c r="AH107" t="s">
        <v>63</v>
      </c>
      <c r="AI107">
        <f>VLOOKUP($B107,Categories!$A$2:$O$48,2,0)</f>
        <v>1</v>
      </c>
      <c r="AJ107">
        <f>VLOOKUP($B107,Categories!$A$2:$O$48,3,0)</f>
        <v>1</v>
      </c>
      <c r="AK107">
        <f>VLOOKUP($B107,Categories!$A$2:$O$48,4,0)</f>
        <v>0</v>
      </c>
      <c r="AL107">
        <f>VLOOKUP($B107,Categories!$A$2:$O$48,5,0)</f>
        <v>0</v>
      </c>
      <c r="AM107">
        <f>VLOOKUP($B107,Categories!$A$2:$O$48,6,0)</f>
        <v>0</v>
      </c>
      <c r="AN107">
        <f>VLOOKUP($B107,Categories!$A$2:$O$48,7,0)</f>
        <v>0</v>
      </c>
      <c r="AO107">
        <f>VLOOKUP($B107,Categories!$A$2:$O$48,8,0)</f>
        <v>1</v>
      </c>
      <c r="AP107">
        <f>VLOOKUP($B107,Categories!$A$2:$O$48,9,0)</f>
        <v>0</v>
      </c>
      <c r="AQ107">
        <f>VLOOKUP($B107,Categories!$A$2:$O$48,10,0)</f>
        <v>0</v>
      </c>
      <c r="AR107">
        <f>VLOOKUP($B107,Categories!$A$2:$O$48,11,0)</f>
        <v>0</v>
      </c>
      <c r="AS107">
        <f>VLOOKUP($B107,Categories!$A$2:$O$48,12,0)</f>
        <v>0</v>
      </c>
      <c r="AT107">
        <f>VLOOKUP($B107,Categories!$A$2:$O$48,13,0)</f>
        <v>0</v>
      </c>
      <c r="AU107">
        <f>VLOOKUP($B107,Categories!$A$2:$O$48,14,0)</f>
        <v>0</v>
      </c>
      <c r="AV107">
        <f>VLOOKUP($B107,Categories!$A$2:$O$48,15,0)</f>
        <v>0</v>
      </c>
      <c r="AW107">
        <f>VLOOKUP($B107,Categories!$A$2:$Z$48,16,0)</f>
        <v>4.07</v>
      </c>
    </row>
    <row r="108" spans="1:49" x14ac:dyDescent="0.3">
      <c r="A108" s="1">
        <v>44883</v>
      </c>
      <c r="B108" t="s">
        <v>165</v>
      </c>
      <c r="C108" t="s">
        <v>5</v>
      </c>
      <c r="F108">
        <v>2</v>
      </c>
      <c r="H108">
        <v>1</v>
      </c>
      <c r="K108" t="str">
        <f t="shared" ref="K108:K110" si="85">IF(D108&lt;&gt;"","J","")&amp;IF(E108&lt;&gt;"","H","")&amp;IF(F108&lt;&gt;"","E","")&amp;IF(G108&lt;&gt;"","L","")&amp;IF(H108&lt;&gt;"","T","")&amp;IF(I108&lt;&gt;"","S","")&amp;IF(J108&lt;&gt;"","O","")</f>
        <v>ET</v>
      </c>
      <c r="L108" t="str">
        <f t="shared" si="46"/>
        <v/>
      </c>
      <c r="M108" t="str">
        <f t="shared" si="47"/>
        <v/>
      </c>
      <c r="N108">
        <f t="shared" si="48"/>
        <v>0</v>
      </c>
      <c r="O108" t="str">
        <f t="shared" si="49"/>
        <v/>
      </c>
      <c r="P108">
        <f t="shared" si="50"/>
        <v>1</v>
      </c>
      <c r="Q108" t="str">
        <f t="shared" si="51"/>
        <v/>
      </c>
      <c r="R108" t="str">
        <f t="shared" si="52"/>
        <v/>
      </c>
      <c r="S108" t="str">
        <f t="shared" si="53"/>
        <v/>
      </c>
      <c r="T108" t="str">
        <f t="shared" si="54"/>
        <v/>
      </c>
      <c r="U108">
        <f t="shared" si="55"/>
        <v>1</v>
      </c>
      <c r="V108" t="str">
        <f t="shared" si="56"/>
        <v/>
      </c>
      <c r="W108">
        <f t="shared" si="57"/>
        <v>0</v>
      </c>
      <c r="X108" t="str">
        <f t="shared" si="58"/>
        <v/>
      </c>
      <c r="Y108" t="str">
        <f t="shared" si="59"/>
        <v/>
      </c>
      <c r="Z108">
        <f t="shared" si="60"/>
        <v>0</v>
      </c>
      <c r="AA108">
        <f t="shared" si="61"/>
        <v>0</v>
      </c>
      <c r="AB108">
        <f t="shared" si="62"/>
        <v>1</v>
      </c>
      <c r="AC108">
        <f t="shared" si="63"/>
        <v>0</v>
      </c>
      <c r="AD108">
        <f t="shared" si="64"/>
        <v>1</v>
      </c>
      <c r="AE108">
        <f t="shared" si="65"/>
        <v>0</v>
      </c>
      <c r="AF108">
        <f t="shared" si="66"/>
        <v>0</v>
      </c>
      <c r="AG108">
        <f t="shared" si="67"/>
        <v>2</v>
      </c>
      <c r="AH108" t="s">
        <v>63</v>
      </c>
      <c r="AI108">
        <f>VLOOKUP($B108,Categories!$A$2:$O$48,2,0)</f>
        <v>1</v>
      </c>
      <c r="AJ108">
        <f>VLOOKUP($B108,Categories!$A$2:$O$48,3,0)</f>
        <v>1</v>
      </c>
      <c r="AK108">
        <f>VLOOKUP($B108,Categories!$A$2:$O$48,4,0)</f>
        <v>0</v>
      </c>
      <c r="AL108">
        <f>VLOOKUP($B108,Categories!$A$2:$O$48,5,0)</f>
        <v>0</v>
      </c>
      <c r="AM108">
        <f>VLOOKUP($B108,Categories!$A$2:$O$48,6,0)</f>
        <v>0</v>
      </c>
      <c r="AN108">
        <f>VLOOKUP($B108,Categories!$A$2:$O$48,7,0)</f>
        <v>0</v>
      </c>
      <c r="AO108">
        <f>VLOOKUP($B108,Categories!$A$2:$O$48,8,0)</f>
        <v>0</v>
      </c>
      <c r="AP108">
        <f>VLOOKUP($B108,Categories!$A$2:$O$48,9,0)</f>
        <v>0</v>
      </c>
      <c r="AQ108">
        <f>VLOOKUP($B108,Categories!$A$2:$O$48,10,0)</f>
        <v>1</v>
      </c>
      <c r="AR108">
        <f>VLOOKUP($B108,Categories!$A$2:$O$48,11,0)</f>
        <v>0</v>
      </c>
      <c r="AS108">
        <f>VLOOKUP($B108,Categories!$A$2:$O$48,12,0)</f>
        <v>0</v>
      </c>
      <c r="AT108">
        <f>VLOOKUP($B108,Categories!$A$2:$O$48,13,0)</f>
        <v>0</v>
      </c>
      <c r="AU108">
        <f>VLOOKUP($B108,Categories!$A$2:$O$48,14,0)</f>
        <v>0</v>
      </c>
      <c r="AV108">
        <f>VLOOKUP($B108,Categories!$A$2:$O$48,15,0)</f>
        <v>0</v>
      </c>
      <c r="AW108">
        <f>VLOOKUP($B108,Categories!$A$2:$Z$48,16,0)</f>
        <v>3.04</v>
      </c>
    </row>
    <row r="109" spans="1:49" x14ac:dyDescent="0.3">
      <c r="A109" s="1">
        <v>44883</v>
      </c>
      <c r="B109" t="s">
        <v>163</v>
      </c>
      <c r="C109" t="s">
        <v>5</v>
      </c>
      <c r="F109">
        <v>1</v>
      </c>
      <c r="H109">
        <v>2</v>
      </c>
      <c r="K109" t="str">
        <f t="shared" si="85"/>
        <v>ET</v>
      </c>
      <c r="L109" t="str">
        <f t="shared" si="46"/>
        <v/>
      </c>
      <c r="M109" t="str">
        <f t="shared" si="47"/>
        <v/>
      </c>
      <c r="N109">
        <f t="shared" si="48"/>
        <v>1</v>
      </c>
      <c r="O109" t="str">
        <f t="shared" si="49"/>
        <v/>
      </c>
      <c r="P109">
        <f t="shared" si="50"/>
        <v>0</v>
      </c>
      <c r="Q109" t="str">
        <f t="shared" si="51"/>
        <v/>
      </c>
      <c r="R109" t="str">
        <f t="shared" si="52"/>
        <v/>
      </c>
      <c r="S109" t="str">
        <f t="shared" si="53"/>
        <v/>
      </c>
      <c r="T109" t="str">
        <f t="shared" si="54"/>
        <v/>
      </c>
      <c r="U109">
        <f t="shared" si="55"/>
        <v>0</v>
      </c>
      <c r="V109" t="str">
        <f t="shared" si="56"/>
        <v/>
      </c>
      <c r="W109">
        <f t="shared" si="57"/>
        <v>1</v>
      </c>
      <c r="X109" t="str">
        <f t="shared" si="58"/>
        <v/>
      </c>
      <c r="Y109" t="str">
        <f t="shared" si="59"/>
        <v/>
      </c>
      <c r="Z109">
        <f t="shared" si="60"/>
        <v>0</v>
      </c>
      <c r="AA109">
        <f t="shared" si="61"/>
        <v>0</v>
      </c>
      <c r="AB109">
        <f t="shared" si="62"/>
        <v>1</v>
      </c>
      <c r="AC109">
        <f t="shared" si="63"/>
        <v>0</v>
      </c>
      <c r="AD109">
        <f t="shared" si="64"/>
        <v>1</v>
      </c>
      <c r="AE109">
        <f t="shared" si="65"/>
        <v>0</v>
      </c>
      <c r="AF109">
        <f t="shared" si="66"/>
        <v>0</v>
      </c>
      <c r="AG109">
        <f t="shared" si="67"/>
        <v>2</v>
      </c>
      <c r="AH109" t="s">
        <v>63</v>
      </c>
      <c r="AI109">
        <f>VLOOKUP($B109,Categories!$A$2:$O$48,2,0)</f>
        <v>0</v>
      </c>
      <c r="AJ109">
        <f>VLOOKUP($B109,Categories!$A$2:$O$48,3,0)</f>
        <v>1</v>
      </c>
      <c r="AK109">
        <f>VLOOKUP($B109,Categories!$A$2:$O$48,4,0)</f>
        <v>0</v>
      </c>
      <c r="AL109">
        <f>VLOOKUP($B109,Categories!$A$2:$O$48,5,0)</f>
        <v>0</v>
      </c>
      <c r="AM109">
        <f>VLOOKUP($B109,Categories!$A$2:$O$48,6,0)</f>
        <v>0</v>
      </c>
      <c r="AN109">
        <f>VLOOKUP($B109,Categories!$A$2:$O$48,7,0)</f>
        <v>0</v>
      </c>
      <c r="AO109">
        <f>VLOOKUP($B109,Categories!$A$2:$O$48,8,0)</f>
        <v>0</v>
      </c>
      <c r="AP109">
        <f>VLOOKUP($B109,Categories!$A$2:$O$48,9,0)</f>
        <v>1</v>
      </c>
      <c r="AQ109">
        <f>VLOOKUP($B109,Categories!$A$2:$O$48,10,0)</f>
        <v>0</v>
      </c>
      <c r="AR109">
        <f>VLOOKUP($B109,Categories!$A$2:$O$48,11,0)</f>
        <v>0</v>
      </c>
      <c r="AS109">
        <f>VLOOKUP($B109,Categories!$A$2:$O$48,12,0)</f>
        <v>0</v>
      </c>
      <c r="AT109">
        <f>VLOOKUP($B109,Categories!$A$2:$O$48,13,0)</f>
        <v>0</v>
      </c>
      <c r="AU109">
        <f>VLOOKUP($B109,Categories!$A$2:$O$48,14,0)</f>
        <v>0</v>
      </c>
      <c r="AV109">
        <f>VLOOKUP($B109,Categories!$A$2:$O$48,15,0)</f>
        <v>0</v>
      </c>
      <c r="AW109">
        <f>VLOOKUP($B109,Categories!$A$2:$Z$48,16,0)</f>
        <v>3</v>
      </c>
    </row>
    <row r="110" spans="1:49" x14ac:dyDescent="0.3">
      <c r="A110" s="1">
        <v>44932</v>
      </c>
      <c r="B110" t="s">
        <v>167</v>
      </c>
      <c r="C110" t="s">
        <v>5</v>
      </c>
      <c r="F110">
        <v>1</v>
      </c>
      <c r="H110">
        <v>2</v>
      </c>
      <c r="K110" t="str">
        <f t="shared" si="85"/>
        <v>ET</v>
      </c>
      <c r="L110" t="str">
        <f t="shared" si="46"/>
        <v/>
      </c>
      <c r="M110" t="str">
        <f t="shared" si="47"/>
        <v/>
      </c>
      <c r="N110">
        <f t="shared" si="48"/>
        <v>1</v>
      </c>
      <c r="O110" t="str">
        <f t="shared" si="49"/>
        <v/>
      </c>
      <c r="P110">
        <f t="shared" si="50"/>
        <v>0</v>
      </c>
      <c r="Q110" t="str">
        <f t="shared" si="51"/>
        <v/>
      </c>
      <c r="R110" t="str">
        <f t="shared" si="52"/>
        <v/>
      </c>
      <c r="S110" t="str">
        <f t="shared" si="53"/>
        <v/>
      </c>
      <c r="T110" t="str">
        <f t="shared" si="54"/>
        <v/>
      </c>
      <c r="U110">
        <f t="shared" si="55"/>
        <v>0</v>
      </c>
      <c r="V110" t="str">
        <f t="shared" si="56"/>
        <v/>
      </c>
      <c r="W110">
        <f t="shared" si="57"/>
        <v>1</v>
      </c>
      <c r="X110" t="str">
        <f t="shared" si="58"/>
        <v/>
      </c>
      <c r="Y110" t="str">
        <f t="shared" si="59"/>
        <v/>
      </c>
      <c r="Z110">
        <f t="shared" si="60"/>
        <v>0</v>
      </c>
      <c r="AA110">
        <f t="shared" si="61"/>
        <v>0</v>
      </c>
      <c r="AB110">
        <f t="shared" si="62"/>
        <v>1</v>
      </c>
      <c r="AC110">
        <f t="shared" si="63"/>
        <v>0</v>
      </c>
      <c r="AD110">
        <f t="shared" si="64"/>
        <v>1</v>
      </c>
      <c r="AE110">
        <f t="shared" si="65"/>
        <v>0</v>
      </c>
      <c r="AF110">
        <f t="shared" si="66"/>
        <v>0</v>
      </c>
      <c r="AG110">
        <f t="shared" si="67"/>
        <v>2</v>
      </c>
      <c r="AH110" t="s">
        <v>63</v>
      </c>
      <c r="AI110">
        <f>VLOOKUP($B110,Categories!$A$2:$O$48,2,0)</f>
        <v>0</v>
      </c>
      <c r="AJ110">
        <f>VLOOKUP($B110,Categories!$A$2:$O$48,3,0)</f>
        <v>0</v>
      </c>
      <c r="AK110">
        <f>VLOOKUP($B110,Categories!$A$2:$O$48,4,0)</f>
        <v>0</v>
      </c>
      <c r="AL110">
        <f>VLOOKUP($B110,Categories!$A$2:$O$48,5,0)</f>
        <v>0</v>
      </c>
      <c r="AM110">
        <f>VLOOKUP($B110,Categories!$A$2:$O$48,6,0)</f>
        <v>0</v>
      </c>
      <c r="AN110">
        <f>VLOOKUP($B110,Categories!$A$2:$O$48,7,0)</f>
        <v>1</v>
      </c>
      <c r="AO110">
        <f>VLOOKUP($B110,Categories!$A$2:$O$48,8,0)</f>
        <v>0</v>
      </c>
      <c r="AP110">
        <f>VLOOKUP($B110,Categories!$A$2:$O$48,9,0)</f>
        <v>0</v>
      </c>
      <c r="AQ110">
        <f>VLOOKUP($B110,Categories!$A$2:$O$48,10,0)</f>
        <v>0</v>
      </c>
      <c r="AR110">
        <f>VLOOKUP($B110,Categories!$A$2:$O$48,11,0)</f>
        <v>0</v>
      </c>
      <c r="AS110">
        <f>VLOOKUP($B110,Categories!$A$2:$O$48,12,0)</f>
        <v>0</v>
      </c>
      <c r="AT110">
        <f>VLOOKUP($B110,Categories!$A$2:$O$48,13,0)</f>
        <v>0</v>
      </c>
      <c r="AU110">
        <f>VLOOKUP($B110,Categories!$A$2:$O$48,14,0)</f>
        <v>0</v>
      </c>
      <c r="AV110">
        <f>VLOOKUP($B110,Categories!$A$2:$O$48,15,0)</f>
        <v>0</v>
      </c>
      <c r="AW110">
        <f>VLOOKUP($B110,Categories!$A$2:$Z$48,16,0)</f>
        <v>1.84</v>
      </c>
    </row>
    <row r="111" spans="1:49" x14ac:dyDescent="0.3">
      <c r="A111" s="1">
        <v>44932</v>
      </c>
      <c r="B111" t="s">
        <v>167</v>
      </c>
      <c r="C111" t="s">
        <v>5</v>
      </c>
      <c r="F111">
        <v>1</v>
      </c>
      <c r="H111">
        <v>2</v>
      </c>
      <c r="K111" t="str">
        <f t="shared" ref="K111:K114" si="86">IF(D111&lt;&gt;"","J","")&amp;IF(E111&lt;&gt;"","H","")&amp;IF(F111&lt;&gt;"","E","")&amp;IF(G111&lt;&gt;"","L","")&amp;IF(H111&lt;&gt;"","T","")&amp;IF(I111&lt;&gt;"","S","")&amp;IF(J111&lt;&gt;"","O","")</f>
        <v>ET</v>
      </c>
      <c r="L111" t="str">
        <f t="shared" si="46"/>
        <v/>
      </c>
      <c r="M111" t="str">
        <f t="shared" si="47"/>
        <v/>
      </c>
      <c r="N111">
        <f t="shared" si="48"/>
        <v>1</v>
      </c>
      <c r="O111" t="str">
        <f t="shared" si="49"/>
        <v/>
      </c>
      <c r="P111">
        <f t="shared" si="50"/>
        <v>0</v>
      </c>
      <c r="Q111" t="str">
        <f t="shared" si="51"/>
        <v/>
      </c>
      <c r="R111" t="str">
        <f t="shared" si="52"/>
        <v/>
      </c>
      <c r="S111" t="str">
        <f t="shared" si="53"/>
        <v/>
      </c>
      <c r="T111" t="str">
        <f t="shared" si="54"/>
        <v/>
      </c>
      <c r="U111">
        <f t="shared" si="55"/>
        <v>0</v>
      </c>
      <c r="V111" t="str">
        <f t="shared" si="56"/>
        <v/>
      </c>
      <c r="W111">
        <f t="shared" si="57"/>
        <v>1</v>
      </c>
      <c r="X111" t="str">
        <f t="shared" si="58"/>
        <v/>
      </c>
      <c r="Y111" t="str">
        <f t="shared" si="59"/>
        <v/>
      </c>
      <c r="Z111">
        <f t="shared" si="60"/>
        <v>0</v>
      </c>
      <c r="AA111">
        <f t="shared" si="61"/>
        <v>0</v>
      </c>
      <c r="AB111">
        <f t="shared" si="62"/>
        <v>1</v>
      </c>
      <c r="AC111">
        <f t="shared" si="63"/>
        <v>0</v>
      </c>
      <c r="AD111">
        <f t="shared" si="64"/>
        <v>1</v>
      </c>
      <c r="AE111">
        <f t="shared" si="65"/>
        <v>0</v>
      </c>
      <c r="AF111">
        <f t="shared" si="66"/>
        <v>0</v>
      </c>
      <c r="AG111">
        <f t="shared" si="67"/>
        <v>2</v>
      </c>
      <c r="AH111" t="s">
        <v>63</v>
      </c>
      <c r="AI111">
        <f>VLOOKUP($B111,Categories!$A$2:$O$48,2,0)</f>
        <v>0</v>
      </c>
      <c r="AJ111">
        <f>VLOOKUP($B111,Categories!$A$2:$O$48,3,0)</f>
        <v>0</v>
      </c>
      <c r="AK111">
        <f>VLOOKUP($B111,Categories!$A$2:$O$48,4,0)</f>
        <v>0</v>
      </c>
      <c r="AL111">
        <f>VLOOKUP($B111,Categories!$A$2:$O$48,5,0)</f>
        <v>0</v>
      </c>
      <c r="AM111">
        <f>VLOOKUP($B111,Categories!$A$2:$O$48,6,0)</f>
        <v>0</v>
      </c>
      <c r="AN111">
        <f>VLOOKUP($B111,Categories!$A$2:$O$48,7,0)</f>
        <v>1</v>
      </c>
      <c r="AO111">
        <f>VLOOKUP($B111,Categories!$A$2:$O$48,8,0)</f>
        <v>0</v>
      </c>
      <c r="AP111">
        <f>VLOOKUP($B111,Categories!$A$2:$O$48,9,0)</f>
        <v>0</v>
      </c>
      <c r="AQ111">
        <f>VLOOKUP($B111,Categories!$A$2:$O$48,10,0)</f>
        <v>0</v>
      </c>
      <c r="AR111">
        <f>VLOOKUP($B111,Categories!$A$2:$O$48,11,0)</f>
        <v>0</v>
      </c>
      <c r="AS111">
        <f>VLOOKUP($B111,Categories!$A$2:$O$48,12,0)</f>
        <v>0</v>
      </c>
      <c r="AT111">
        <f>VLOOKUP($B111,Categories!$A$2:$O$48,13,0)</f>
        <v>0</v>
      </c>
      <c r="AU111">
        <f>VLOOKUP($B111,Categories!$A$2:$O$48,14,0)</f>
        <v>0</v>
      </c>
      <c r="AV111">
        <f>VLOOKUP($B111,Categories!$A$2:$O$48,15,0)</f>
        <v>0</v>
      </c>
      <c r="AW111">
        <f>VLOOKUP($B111,Categories!$A$2:$Z$48,16,0)</f>
        <v>1.84</v>
      </c>
    </row>
    <row r="112" spans="1:49" x14ac:dyDescent="0.3">
      <c r="A112" s="1">
        <v>44932</v>
      </c>
      <c r="B112" t="s">
        <v>167</v>
      </c>
      <c r="C112" t="s">
        <v>5</v>
      </c>
      <c r="F112">
        <v>1</v>
      </c>
      <c r="H112">
        <v>2</v>
      </c>
      <c r="K112" t="str">
        <f t="shared" si="86"/>
        <v>ET</v>
      </c>
      <c r="L112" t="str">
        <f t="shared" si="46"/>
        <v/>
      </c>
      <c r="M112" t="str">
        <f t="shared" si="47"/>
        <v/>
      </c>
      <c r="N112">
        <f t="shared" si="48"/>
        <v>1</v>
      </c>
      <c r="O112" t="str">
        <f t="shared" si="49"/>
        <v/>
      </c>
      <c r="P112">
        <f t="shared" si="50"/>
        <v>0</v>
      </c>
      <c r="Q112" t="str">
        <f t="shared" si="51"/>
        <v/>
      </c>
      <c r="R112" t="str">
        <f t="shared" si="52"/>
        <v/>
      </c>
      <c r="S112" t="str">
        <f t="shared" si="53"/>
        <v/>
      </c>
      <c r="T112" t="str">
        <f t="shared" si="54"/>
        <v/>
      </c>
      <c r="U112">
        <f t="shared" si="55"/>
        <v>0</v>
      </c>
      <c r="V112" t="str">
        <f t="shared" si="56"/>
        <v/>
      </c>
      <c r="W112">
        <f t="shared" si="57"/>
        <v>1</v>
      </c>
      <c r="X112" t="str">
        <f t="shared" si="58"/>
        <v/>
      </c>
      <c r="Y112" t="str">
        <f t="shared" si="59"/>
        <v/>
      </c>
      <c r="Z112">
        <f t="shared" si="60"/>
        <v>0</v>
      </c>
      <c r="AA112">
        <f t="shared" si="61"/>
        <v>0</v>
      </c>
      <c r="AB112">
        <f t="shared" si="62"/>
        <v>1</v>
      </c>
      <c r="AC112">
        <f t="shared" si="63"/>
        <v>0</v>
      </c>
      <c r="AD112">
        <f t="shared" si="64"/>
        <v>1</v>
      </c>
      <c r="AE112">
        <f t="shared" si="65"/>
        <v>0</v>
      </c>
      <c r="AF112">
        <f t="shared" si="66"/>
        <v>0</v>
      </c>
      <c r="AG112">
        <f t="shared" si="67"/>
        <v>2</v>
      </c>
      <c r="AH112" t="s">
        <v>63</v>
      </c>
      <c r="AI112">
        <f>VLOOKUP($B112,Categories!$A$2:$O$48,2,0)</f>
        <v>0</v>
      </c>
      <c r="AJ112">
        <f>VLOOKUP($B112,Categories!$A$2:$O$48,3,0)</f>
        <v>0</v>
      </c>
      <c r="AK112">
        <f>VLOOKUP($B112,Categories!$A$2:$O$48,4,0)</f>
        <v>0</v>
      </c>
      <c r="AL112">
        <f>VLOOKUP($B112,Categories!$A$2:$O$48,5,0)</f>
        <v>0</v>
      </c>
      <c r="AM112">
        <f>VLOOKUP($B112,Categories!$A$2:$O$48,6,0)</f>
        <v>0</v>
      </c>
      <c r="AN112">
        <f>VLOOKUP($B112,Categories!$A$2:$O$48,7,0)</f>
        <v>1</v>
      </c>
      <c r="AO112">
        <f>VLOOKUP($B112,Categories!$A$2:$O$48,8,0)</f>
        <v>0</v>
      </c>
      <c r="AP112">
        <f>VLOOKUP($B112,Categories!$A$2:$O$48,9,0)</f>
        <v>0</v>
      </c>
      <c r="AQ112">
        <f>VLOOKUP($B112,Categories!$A$2:$O$48,10,0)</f>
        <v>0</v>
      </c>
      <c r="AR112">
        <f>VLOOKUP($B112,Categories!$A$2:$O$48,11,0)</f>
        <v>0</v>
      </c>
      <c r="AS112">
        <f>VLOOKUP($B112,Categories!$A$2:$O$48,12,0)</f>
        <v>0</v>
      </c>
      <c r="AT112">
        <f>VLOOKUP($B112,Categories!$A$2:$O$48,13,0)</f>
        <v>0</v>
      </c>
      <c r="AU112">
        <f>VLOOKUP($B112,Categories!$A$2:$O$48,14,0)</f>
        <v>0</v>
      </c>
      <c r="AV112">
        <f>VLOOKUP($B112,Categories!$A$2:$O$48,15,0)</f>
        <v>0</v>
      </c>
      <c r="AW112">
        <f>VLOOKUP($B112,Categories!$A$2:$Z$48,16,0)</f>
        <v>1.84</v>
      </c>
    </row>
    <row r="113" spans="1:49" x14ac:dyDescent="0.3">
      <c r="A113" s="1">
        <v>44932</v>
      </c>
      <c r="B113" t="s">
        <v>167</v>
      </c>
      <c r="C113" t="s">
        <v>5</v>
      </c>
      <c r="F113">
        <v>1</v>
      </c>
      <c r="H113">
        <v>2</v>
      </c>
      <c r="K113" t="str">
        <f t="shared" si="86"/>
        <v>ET</v>
      </c>
      <c r="L113" t="str">
        <f t="shared" si="46"/>
        <v/>
      </c>
      <c r="M113" t="str">
        <f t="shared" si="47"/>
        <v/>
      </c>
      <c r="N113">
        <f t="shared" si="48"/>
        <v>1</v>
      </c>
      <c r="O113" t="str">
        <f t="shared" si="49"/>
        <v/>
      </c>
      <c r="P113">
        <f t="shared" si="50"/>
        <v>0</v>
      </c>
      <c r="Q113" t="str">
        <f t="shared" si="51"/>
        <v/>
      </c>
      <c r="R113" t="str">
        <f t="shared" si="52"/>
        <v/>
      </c>
      <c r="S113" t="str">
        <f t="shared" si="53"/>
        <v/>
      </c>
      <c r="T113" t="str">
        <f t="shared" si="54"/>
        <v/>
      </c>
      <c r="U113">
        <f t="shared" si="55"/>
        <v>0</v>
      </c>
      <c r="V113" t="str">
        <f t="shared" si="56"/>
        <v/>
      </c>
      <c r="W113">
        <f t="shared" si="57"/>
        <v>1</v>
      </c>
      <c r="X113" t="str">
        <f t="shared" si="58"/>
        <v/>
      </c>
      <c r="Y113" t="str">
        <f t="shared" si="59"/>
        <v/>
      </c>
      <c r="Z113">
        <f t="shared" si="60"/>
        <v>0</v>
      </c>
      <c r="AA113">
        <f t="shared" si="61"/>
        <v>0</v>
      </c>
      <c r="AB113">
        <f t="shared" si="62"/>
        <v>1</v>
      </c>
      <c r="AC113">
        <f t="shared" si="63"/>
        <v>0</v>
      </c>
      <c r="AD113">
        <f t="shared" si="64"/>
        <v>1</v>
      </c>
      <c r="AE113">
        <f t="shared" si="65"/>
        <v>0</v>
      </c>
      <c r="AF113">
        <f t="shared" si="66"/>
        <v>0</v>
      </c>
      <c r="AG113">
        <f t="shared" si="67"/>
        <v>2</v>
      </c>
      <c r="AH113" t="s">
        <v>63</v>
      </c>
      <c r="AI113">
        <f>VLOOKUP($B113,Categories!$A$2:$O$48,2,0)</f>
        <v>0</v>
      </c>
      <c r="AJ113">
        <f>VLOOKUP($B113,Categories!$A$2:$O$48,3,0)</f>
        <v>0</v>
      </c>
      <c r="AK113">
        <f>VLOOKUP($B113,Categories!$A$2:$O$48,4,0)</f>
        <v>0</v>
      </c>
      <c r="AL113">
        <f>VLOOKUP($B113,Categories!$A$2:$O$48,5,0)</f>
        <v>0</v>
      </c>
      <c r="AM113">
        <f>VLOOKUP($B113,Categories!$A$2:$O$48,6,0)</f>
        <v>0</v>
      </c>
      <c r="AN113">
        <f>VLOOKUP($B113,Categories!$A$2:$O$48,7,0)</f>
        <v>1</v>
      </c>
      <c r="AO113">
        <f>VLOOKUP($B113,Categories!$A$2:$O$48,8,0)</f>
        <v>0</v>
      </c>
      <c r="AP113">
        <f>VLOOKUP($B113,Categories!$A$2:$O$48,9,0)</f>
        <v>0</v>
      </c>
      <c r="AQ113">
        <f>VLOOKUP($B113,Categories!$A$2:$O$48,10,0)</f>
        <v>0</v>
      </c>
      <c r="AR113">
        <f>VLOOKUP($B113,Categories!$A$2:$O$48,11,0)</f>
        <v>0</v>
      </c>
      <c r="AS113">
        <f>VLOOKUP($B113,Categories!$A$2:$O$48,12,0)</f>
        <v>0</v>
      </c>
      <c r="AT113">
        <f>VLOOKUP($B113,Categories!$A$2:$O$48,13,0)</f>
        <v>0</v>
      </c>
      <c r="AU113">
        <f>VLOOKUP($B113,Categories!$A$2:$O$48,14,0)</f>
        <v>0</v>
      </c>
      <c r="AV113">
        <f>VLOOKUP($B113,Categories!$A$2:$O$48,15,0)</f>
        <v>0</v>
      </c>
      <c r="AW113">
        <f>VLOOKUP($B113,Categories!$A$2:$Z$48,16,0)</f>
        <v>1.84</v>
      </c>
    </row>
    <row r="114" spans="1:49" x14ac:dyDescent="0.3">
      <c r="A114" s="1">
        <v>44932</v>
      </c>
      <c r="B114" t="s">
        <v>167</v>
      </c>
      <c r="C114" t="s">
        <v>5</v>
      </c>
      <c r="F114">
        <v>1</v>
      </c>
      <c r="H114">
        <v>2</v>
      </c>
      <c r="K114" t="str">
        <f t="shared" si="86"/>
        <v>ET</v>
      </c>
      <c r="L114" t="str">
        <f t="shared" si="46"/>
        <v/>
      </c>
      <c r="M114" t="str">
        <f t="shared" si="47"/>
        <v/>
      </c>
      <c r="N114">
        <f t="shared" si="48"/>
        <v>1</v>
      </c>
      <c r="O114" t="str">
        <f t="shared" si="49"/>
        <v/>
      </c>
      <c r="P114">
        <f t="shared" si="50"/>
        <v>0</v>
      </c>
      <c r="Q114" t="str">
        <f t="shared" si="51"/>
        <v/>
      </c>
      <c r="R114" t="str">
        <f t="shared" si="52"/>
        <v/>
      </c>
      <c r="S114" t="str">
        <f t="shared" si="53"/>
        <v/>
      </c>
      <c r="T114" t="str">
        <f t="shared" si="54"/>
        <v/>
      </c>
      <c r="U114">
        <f t="shared" si="55"/>
        <v>0</v>
      </c>
      <c r="V114" t="str">
        <f t="shared" si="56"/>
        <v/>
      </c>
      <c r="W114">
        <f t="shared" si="57"/>
        <v>1</v>
      </c>
      <c r="X114" t="str">
        <f t="shared" si="58"/>
        <v/>
      </c>
      <c r="Y114" t="str">
        <f t="shared" si="59"/>
        <v/>
      </c>
      <c r="Z114">
        <f t="shared" si="60"/>
        <v>0</v>
      </c>
      <c r="AA114">
        <f t="shared" si="61"/>
        <v>0</v>
      </c>
      <c r="AB114">
        <f t="shared" si="62"/>
        <v>1</v>
      </c>
      <c r="AC114">
        <f t="shared" si="63"/>
        <v>0</v>
      </c>
      <c r="AD114">
        <f t="shared" si="64"/>
        <v>1</v>
      </c>
      <c r="AE114">
        <f t="shared" si="65"/>
        <v>0</v>
      </c>
      <c r="AF114">
        <f t="shared" si="66"/>
        <v>0</v>
      </c>
      <c r="AG114">
        <f t="shared" si="67"/>
        <v>2</v>
      </c>
      <c r="AH114" t="s">
        <v>63</v>
      </c>
      <c r="AI114">
        <f>VLOOKUP($B114,Categories!$A$2:$O$48,2,0)</f>
        <v>0</v>
      </c>
      <c r="AJ114">
        <f>VLOOKUP($B114,Categories!$A$2:$O$48,3,0)</f>
        <v>0</v>
      </c>
      <c r="AK114">
        <f>VLOOKUP($B114,Categories!$A$2:$O$48,4,0)</f>
        <v>0</v>
      </c>
      <c r="AL114">
        <f>VLOOKUP($B114,Categories!$A$2:$O$48,5,0)</f>
        <v>0</v>
      </c>
      <c r="AM114">
        <f>VLOOKUP($B114,Categories!$A$2:$O$48,6,0)</f>
        <v>0</v>
      </c>
      <c r="AN114">
        <f>VLOOKUP($B114,Categories!$A$2:$O$48,7,0)</f>
        <v>1</v>
      </c>
      <c r="AO114">
        <f>VLOOKUP($B114,Categories!$A$2:$O$48,8,0)</f>
        <v>0</v>
      </c>
      <c r="AP114">
        <f>VLOOKUP($B114,Categories!$A$2:$O$48,9,0)</f>
        <v>0</v>
      </c>
      <c r="AQ114">
        <f>VLOOKUP($B114,Categories!$A$2:$O$48,10,0)</f>
        <v>0</v>
      </c>
      <c r="AR114">
        <f>VLOOKUP($B114,Categories!$A$2:$O$48,11,0)</f>
        <v>0</v>
      </c>
      <c r="AS114">
        <f>VLOOKUP($B114,Categories!$A$2:$O$48,12,0)</f>
        <v>0</v>
      </c>
      <c r="AT114">
        <f>VLOOKUP($B114,Categories!$A$2:$O$48,13,0)</f>
        <v>0</v>
      </c>
      <c r="AU114">
        <f>VLOOKUP($B114,Categories!$A$2:$O$48,14,0)</f>
        <v>0</v>
      </c>
      <c r="AV114">
        <f>VLOOKUP($B114,Categories!$A$2:$O$48,15,0)</f>
        <v>0</v>
      </c>
      <c r="AW114">
        <f>VLOOKUP($B114,Categories!$A$2:$Z$48,16,0)</f>
        <v>1.84</v>
      </c>
    </row>
    <row r="115" spans="1:49" x14ac:dyDescent="0.3">
      <c r="A115" s="1">
        <v>44932</v>
      </c>
      <c r="B115" t="s">
        <v>168</v>
      </c>
      <c r="C115" t="s">
        <v>5</v>
      </c>
      <c r="F115">
        <v>1</v>
      </c>
      <c r="H115">
        <v>2</v>
      </c>
      <c r="K115" t="str">
        <f t="shared" ref="K115:K116" si="87">IF(D115&lt;&gt;"","J","")&amp;IF(E115&lt;&gt;"","H","")&amp;IF(F115&lt;&gt;"","E","")&amp;IF(G115&lt;&gt;"","L","")&amp;IF(H115&lt;&gt;"","T","")&amp;IF(I115&lt;&gt;"","S","")&amp;IF(J115&lt;&gt;"","O","")</f>
        <v>ET</v>
      </c>
      <c r="L115" t="str">
        <f t="shared" si="46"/>
        <v/>
      </c>
      <c r="M115" t="str">
        <f t="shared" si="47"/>
        <v/>
      </c>
      <c r="N115">
        <f t="shared" si="48"/>
        <v>1</v>
      </c>
      <c r="O115" t="str">
        <f t="shared" si="49"/>
        <v/>
      </c>
      <c r="P115">
        <f t="shared" si="50"/>
        <v>0</v>
      </c>
      <c r="Q115" t="str">
        <f t="shared" si="51"/>
        <v/>
      </c>
      <c r="R115" t="str">
        <f t="shared" si="52"/>
        <v/>
      </c>
      <c r="S115" t="str">
        <f t="shared" si="53"/>
        <v/>
      </c>
      <c r="T115" t="str">
        <f t="shared" si="54"/>
        <v/>
      </c>
      <c r="U115">
        <f t="shared" si="55"/>
        <v>0</v>
      </c>
      <c r="V115" t="str">
        <f t="shared" si="56"/>
        <v/>
      </c>
      <c r="W115">
        <f t="shared" si="57"/>
        <v>1</v>
      </c>
      <c r="X115" t="str">
        <f t="shared" si="58"/>
        <v/>
      </c>
      <c r="Y115" t="str">
        <f t="shared" si="59"/>
        <v/>
      </c>
      <c r="Z115">
        <f t="shared" si="60"/>
        <v>0</v>
      </c>
      <c r="AA115">
        <f t="shared" si="61"/>
        <v>0</v>
      </c>
      <c r="AB115">
        <f t="shared" si="62"/>
        <v>1</v>
      </c>
      <c r="AC115">
        <f t="shared" si="63"/>
        <v>0</v>
      </c>
      <c r="AD115">
        <f t="shared" si="64"/>
        <v>1</v>
      </c>
      <c r="AE115">
        <f t="shared" si="65"/>
        <v>0</v>
      </c>
      <c r="AF115">
        <f t="shared" si="66"/>
        <v>0</v>
      </c>
      <c r="AG115">
        <f t="shared" si="67"/>
        <v>2</v>
      </c>
      <c r="AH115" t="s">
        <v>63</v>
      </c>
      <c r="AI115">
        <f>VLOOKUP($B115,Categories!$A$2:$O$48,2,0)</f>
        <v>0</v>
      </c>
      <c r="AJ115">
        <f>VLOOKUP($B115,Categories!$A$2:$O$48,3,0)</f>
        <v>0</v>
      </c>
      <c r="AK115">
        <f>VLOOKUP($B115,Categories!$A$2:$O$48,4,0)</f>
        <v>0</v>
      </c>
      <c r="AL115">
        <f>VLOOKUP($B115,Categories!$A$2:$O$48,5,0)</f>
        <v>0</v>
      </c>
      <c r="AM115">
        <f>VLOOKUP($B115,Categories!$A$2:$O$48,6,0)</f>
        <v>0</v>
      </c>
      <c r="AN115">
        <f>VLOOKUP($B115,Categories!$A$2:$O$48,7,0)</f>
        <v>0</v>
      </c>
      <c r="AO115">
        <f>VLOOKUP($B115,Categories!$A$2:$O$48,8,0)</f>
        <v>0</v>
      </c>
      <c r="AP115">
        <f>VLOOKUP($B115,Categories!$A$2:$O$48,9,0)</f>
        <v>0</v>
      </c>
      <c r="AQ115">
        <f>VLOOKUP($B115,Categories!$A$2:$O$48,10,0)</f>
        <v>0</v>
      </c>
      <c r="AR115">
        <f>VLOOKUP($B115,Categories!$A$2:$O$48,11,0)</f>
        <v>0</v>
      </c>
      <c r="AS115">
        <f>VLOOKUP($B115,Categories!$A$2:$O$48,12,0)</f>
        <v>0</v>
      </c>
      <c r="AT115">
        <f>VLOOKUP($B115,Categories!$A$2:$O$48,13,0)</f>
        <v>0</v>
      </c>
      <c r="AU115">
        <f>VLOOKUP($B115,Categories!$A$2:$O$48,14,0)</f>
        <v>1</v>
      </c>
      <c r="AV115">
        <f>VLOOKUP($B115,Categories!$A$2:$O$48,15,0)</f>
        <v>0</v>
      </c>
      <c r="AW115">
        <f>VLOOKUP($B115,Categories!$A$2:$Z$48,16,0)</f>
        <v>1.48</v>
      </c>
    </row>
    <row r="116" spans="1:49" x14ac:dyDescent="0.3">
      <c r="A116" s="1">
        <v>44932</v>
      </c>
      <c r="B116" t="s">
        <v>168</v>
      </c>
      <c r="C116" t="s">
        <v>5</v>
      </c>
      <c r="F116">
        <v>1</v>
      </c>
      <c r="H116">
        <v>2</v>
      </c>
      <c r="K116" t="str">
        <f t="shared" si="87"/>
        <v>ET</v>
      </c>
      <c r="L116" t="str">
        <f t="shared" si="46"/>
        <v/>
      </c>
      <c r="M116" t="str">
        <f t="shared" si="47"/>
        <v/>
      </c>
      <c r="N116">
        <f t="shared" si="48"/>
        <v>1</v>
      </c>
      <c r="O116" t="str">
        <f t="shared" si="49"/>
        <v/>
      </c>
      <c r="P116">
        <f t="shared" si="50"/>
        <v>0</v>
      </c>
      <c r="Q116" t="str">
        <f t="shared" si="51"/>
        <v/>
      </c>
      <c r="R116" t="str">
        <f t="shared" si="52"/>
        <v/>
      </c>
      <c r="S116" t="str">
        <f t="shared" si="53"/>
        <v/>
      </c>
      <c r="T116" t="str">
        <f t="shared" si="54"/>
        <v/>
      </c>
      <c r="U116">
        <f t="shared" si="55"/>
        <v>0</v>
      </c>
      <c r="V116" t="str">
        <f t="shared" si="56"/>
        <v/>
      </c>
      <c r="W116">
        <f t="shared" si="57"/>
        <v>1</v>
      </c>
      <c r="X116" t="str">
        <f t="shared" si="58"/>
        <v/>
      </c>
      <c r="Y116" t="str">
        <f t="shared" si="59"/>
        <v/>
      </c>
      <c r="Z116">
        <f t="shared" si="60"/>
        <v>0</v>
      </c>
      <c r="AA116">
        <f t="shared" si="61"/>
        <v>0</v>
      </c>
      <c r="AB116">
        <f t="shared" si="62"/>
        <v>1</v>
      </c>
      <c r="AC116">
        <f t="shared" si="63"/>
        <v>0</v>
      </c>
      <c r="AD116">
        <f t="shared" si="64"/>
        <v>1</v>
      </c>
      <c r="AE116">
        <f t="shared" si="65"/>
        <v>0</v>
      </c>
      <c r="AF116">
        <f t="shared" si="66"/>
        <v>0</v>
      </c>
      <c r="AG116">
        <f t="shared" si="67"/>
        <v>2</v>
      </c>
      <c r="AH116" t="s">
        <v>63</v>
      </c>
      <c r="AI116">
        <f>VLOOKUP($B116,Categories!$A$2:$O$48,2,0)</f>
        <v>0</v>
      </c>
      <c r="AJ116">
        <f>VLOOKUP($B116,Categories!$A$2:$O$48,3,0)</f>
        <v>0</v>
      </c>
      <c r="AK116">
        <f>VLOOKUP($B116,Categories!$A$2:$O$48,4,0)</f>
        <v>0</v>
      </c>
      <c r="AL116">
        <f>VLOOKUP($B116,Categories!$A$2:$O$48,5,0)</f>
        <v>0</v>
      </c>
      <c r="AM116">
        <f>VLOOKUP($B116,Categories!$A$2:$O$48,6,0)</f>
        <v>0</v>
      </c>
      <c r="AN116">
        <f>VLOOKUP($B116,Categories!$A$2:$O$48,7,0)</f>
        <v>0</v>
      </c>
      <c r="AO116">
        <f>VLOOKUP($B116,Categories!$A$2:$O$48,8,0)</f>
        <v>0</v>
      </c>
      <c r="AP116">
        <f>VLOOKUP($B116,Categories!$A$2:$O$48,9,0)</f>
        <v>0</v>
      </c>
      <c r="AQ116">
        <f>VLOOKUP($B116,Categories!$A$2:$O$48,10,0)</f>
        <v>0</v>
      </c>
      <c r="AR116">
        <f>VLOOKUP($B116,Categories!$A$2:$O$48,11,0)</f>
        <v>0</v>
      </c>
      <c r="AS116">
        <f>VLOOKUP($B116,Categories!$A$2:$O$48,12,0)</f>
        <v>0</v>
      </c>
      <c r="AT116">
        <f>VLOOKUP($B116,Categories!$A$2:$O$48,13,0)</f>
        <v>0</v>
      </c>
      <c r="AU116">
        <f>VLOOKUP($B116,Categories!$A$2:$O$48,14,0)</f>
        <v>1</v>
      </c>
      <c r="AV116">
        <f>VLOOKUP($B116,Categories!$A$2:$O$48,15,0)</f>
        <v>0</v>
      </c>
      <c r="AW116">
        <f>VLOOKUP($B116,Categories!$A$2:$Z$48,16,0)</f>
        <v>1.48</v>
      </c>
    </row>
    <row r="117" spans="1:49" x14ac:dyDescent="0.3">
      <c r="A117" s="1">
        <v>44953</v>
      </c>
      <c r="B117" t="s">
        <v>223</v>
      </c>
      <c r="C117" t="s">
        <v>5</v>
      </c>
      <c r="F117">
        <v>1</v>
      </c>
      <c r="H117">
        <v>2</v>
      </c>
      <c r="K117" t="str">
        <f t="shared" ref="K117:K121" si="88">IF(D117&lt;&gt;"","J","")&amp;IF(E117&lt;&gt;"","H","")&amp;IF(F117&lt;&gt;"","E","")&amp;IF(G117&lt;&gt;"","L","")&amp;IF(H117&lt;&gt;"","T","")&amp;IF(I117&lt;&gt;"","S","")&amp;IF(J117&lt;&gt;"","O","")</f>
        <v>ET</v>
      </c>
      <c r="L117" t="str">
        <f t="shared" si="46"/>
        <v/>
      </c>
      <c r="M117" t="str">
        <f t="shared" si="47"/>
        <v/>
      </c>
      <c r="N117">
        <f t="shared" si="48"/>
        <v>1</v>
      </c>
      <c r="O117" t="str">
        <f t="shared" si="49"/>
        <v/>
      </c>
      <c r="P117">
        <f t="shared" si="50"/>
        <v>0</v>
      </c>
      <c r="Q117" t="str">
        <f t="shared" si="51"/>
        <v/>
      </c>
      <c r="R117" t="str">
        <f t="shared" si="52"/>
        <v/>
      </c>
      <c r="S117" t="str">
        <f t="shared" si="53"/>
        <v/>
      </c>
      <c r="T117" t="str">
        <f t="shared" si="54"/>
        <v/>
      </c>
      <c r="U117">
        <f t="shared" si="55"/>
        <v>0</v>
      </c>
      <c r="V117" t="str">
        <f t="shared" si="56"/>
        <v/>
      </c>
      <c r="W117">
        <f t="shared" si="57"/>
        <v>1</v>
      </c>
      <c r="X117" t="str">
        <f t="shared" si="58"/>
        <v/>
      </c>
      <c r="Y117" t="str">
        <f t="shared" si="59"/>
        <v/>
      </c>
      <c r="Z117">
        <f t="shared" si="60"/>
        <v>0</v>
      </c>
      <c r="AA117">
        <f t="shared" si="61"/>
        <v>0</v>
      </c>
      <c r="AB117">
        <f t="shared" si="62"/>
        <v>1</v>
      </c>
      <c r="AC117">
        <f t="shared" si="63"/>
        <v>0</v>
      </c>
      <c r="AD117">
        <f t="shared" si="64"/>
        <v>1</v>
      </c>
      <c r="AE117">
        <f t="shared" si="65"/>
        <v>0</v>
      </c>
      <c r="AF117">
        <f t="shared" si="66"/>
        <v>0</v>
      </c>
      <c r="AG117">
        <f t="shared" si="67"/>
        <v>2</v>
      </c>
      <c r="AH117" t="s">
        <v>63</v>
      </c>
      <c r="AI117">
        <f>VLOOKUP($B117,Categories!$A$2:$O$48,2,0)</f>
        <v>0</v>
      </c>
      <c r="AJ117">
        <f>VLOOKUP($B117,Categories!$A$2:$O$48,3,0)</f>
        <v>0</v>
      </c>
      <c r="AK117">
        <f>VLOOKUP($B117,Categories!$A$2:$O$48,4,0)</f>
        <v>0</v>
      </c>
      <c r="AL117">
        <f>VLOOKUP($B117,Categories!$A$2:$O$48,5,0)</f>
        <v>0</v>
      </c>
      <c r="AM117">
        <f>VLOOKUP($B117,Categories!$A$2:$O$48,6,0)</f>
        <v>0</v>
      </c>
      <c r="AN117">
        <f>VLOOKUP($B117,Categories!$A$2:$O$48,7,0)</f>
        <v>0</v>
      </c>
      <c r="AO117">
        <f>VLOOKUP($B117,Categories!$A$2:$O$48,8,0)</f>
        <v>0</v>
      </c>
      <c r="AP117">
        <f>VLOOKUP($B117,Categories!$A$2:$O$48,9,0)</f>
        <v>0</v>
      </c>
      <c r="AQ117">
        <f>VLOOKUP($B117,Categories!$A$2:$O$48,10,0)</f>
        <v>0</v>
      </c>
      <c r="AR117">
        <f>VLOOKUP($B117,Categories!$A$2:$O$48,11,0)</f>
        <v>0</v>
      </c>
      <c r="AS117">
        <f>VLOOKUP($B117,Categories!$A$2:$O$48,12,0)</f>
        <v>0</v>
      </c>
      <c r="AT117">
        <f>VLOOKUP($B117,Categories!$A$2:$O$48,13,0)</f>
        <v>1</v>
      </c>
      <c r="AU117">
        <f>VLOOKUP($B117,Categories!$A$2:$O$48,14,0)</f>
        <v>1</v>
      </c>
      <c r="AV117">
        <f>VLOOKUP($B117,Categories!$A$2:$O$48,15,0)</f>
        <v>1</v>
      </c>
      <c r="AW117">
        <f>VLOOKUP($B117,Categories!$A$2:$Z$48,16,0)</f>
        <v>2.33</v>
      </c>
    </row>
    <row r="118" spans="1:49" x14ac:dyDescent="0.3">
      <c r="A118" s="1">
        <v>44953</v>
      </c>
      <c r="B118" t="s">
        <v>223</v>
      </c>
      <c r="C118" t="s">
        <v>5</v>
      </c>
      <c r="F118">
        <v>1</v>
      </c>
      <c r="H118">
        <v>2</v>
      </c>
      <c r="K118" t="str">
        <f t="shared" si="88"/>
        <v>ET</v>
      </c>
      <c r="L118" t="str">
        <f t="shared" si="46"/>
        <v/>
      </c>
      <c r="M118" t="str">
        <f t="shared" si="47"/>
        <v/>
      </c>
      <c r="N118">
        <f t="shared" si="48"/>
        <v>1</v>
      </c>
      <c r="O118" t="str">
        <f t="shared" si="49"/>
        <v/>
      </c>
      <c r="P118">
        <f t="shared" si="50"/>
        <v>0</v>
      </c>
      <c r="Q118" t="str">
        <f t="shared" si="51"/>
        <v/>
      </c>
      <c r="R118" t="str">
        <f t="shared" si="52"/>
        <v/>
      </c>
      <c r="S118" t="str">
        <f t="shared" si="53"/>
        <v/>
      </c>
      <c r="T118" t="str">
        <f t="shared" si="54"/>
        <v/>
      </c>
      <c r="U118">
        <f t="shared" si="55"/>
        <v>0</v>
      </c>
      <c r="V118" t="str">
        <f t="shared" si="56"/>
        <v/>
      </c>
      <c r="W118">
        <f t="shared" si="57"/>
        <v>1</v>
      </c>
      <c r="X118" t="str">
        <f t="shared" si="58"/>
        <v/>
      </c>
      <c r="Y118" t="str">
        <f t="shared" si="59"/>
        <v/>
      </c>
      <c r="Z118">
        <f t="shared" si="60"/>
        <v>0</v>
      </c>
      <c r="AA118">
        <f t="shared" si="61"/>
        <v>0</v>
      </c>
      <c r="AB118">
        <f t="shared" si="62"/>
        <v>1</v>
      </c>
      <c r="AC118">
        <f t="shared" si="63"/>
        <v>0</v>
      </c>
      <c r="AD118">
        <f t="shared" si="64"/>
        <v>1</v>
      </c>
      <c r="AE118">
        <f t="shared" si="65"/>
        <v>0</v>
      </c>
      <c r="AF118">
        <f t="shared" si="66"/>
        <v>0</v>
      </c>
      <c r="AG118">
        <f t="shared" si="67"/>
        <v>2</v>
      </c>
      <c r="AH118" t="s">
        <v>63</v>
      </c>
      <c r="AI118">
        <f>VLOOKUP($B118,Categories!$A$2:$O$48,2,0)</f>
        <v>0</v>
      </c>
      <c r="AJ118">
        <f>VLOOKUP($B118,Categories!$A$2:$O$48,3,0)</f>
        <v>0</v>
      </c>
      <c r="AK118">
        <f>VLOOKUP($B118,Categories!$A$2:$O$48,4,0)</f>
        <v>0</v>
      </c>
      <c r="AL118">
        <f>VLOOKUP($B118,Categories!$A$2:$O$48,5,0)</f>
        <v>0</v>
      </c>
      <c r="AM118">
        <f>VLOOKUP($B118,Categories!$A$2:$O$48,6,0)</f>
        <v>0</v>
      </c>
      <c r="AN118">
        <f>VLOOKUP($B118,Categories!$A$2:$O$48,7,0)</f>
        <v>0</v>
      </c>
      <c r="AO118">
        <f>VLOOKUP($B118,Categories!$A$2:$O$48,8,0)</f>
        <v>0</v>
      </c>
      <c r="AP118">
        <f>VLOOKUP($B118,Categories!$A$2:$O$48,9,0)</f>
        <v>0</v>
      </c>
      <c r="AQ118">
        <f>VLOOKUP($B118,Categories!$A$2:$O$48,10,0)</f>
        <v>0</v>
      </c>
      <c r="AR118">
        <f>VLOOKUP($B118,Categories!$A$2:$O$48,11,0)</f>
        <v>0</v>
      </c>
      <c r="AS118">
        <f>VLOOKUP($B118,Categories!$A$2:$O$48,12,0)</f>
        <v>0</v>
      </c>
      <c r="AT118">
        <f>VLOOKUP($B118,Categories!$A$2:$O$48,13,0)</f>
        <v>1</v>
      </c>
      <c r="AU118">
        <f>VLOOKUP($B118,Categories!$A$2:$O$48,14,0)</f>
        <v>1</v>
      </c>
      <c r="AV118">
        <f>VLOOKUP($B118,Categories!$A$2:$O$48,15,0)</f>
        <v>1</v>
      </c>
      <c r="AW118">
        <f>VLOOKUP($B118,Categories!$A$2:$Z$48,16,0)</f>
        <v>2.33</v>
      </c>
    </row>
    <row r="119" spans="1:49" x14ac:dyDescent="0.3">
      <c r="A119" s="1">
        <v>44953</v>
      </c>
      <c r="B119" t="s">
        <v>223</v>
      </c>
      <c r="C119" t="s">
        <v>5</v>
      </c>
      <c r="F119">
        <v>2</v>
      </c>
      <c r="H119">
        <v>2</v>
      </c>
      <c r="K119" t="str">
        <f t="shared" si="88"/>
        <v>ET</v>
      </c>
      <c r="L119" t="str">
        <f t="shared" si="46"/>
        <v/>
      </c>
      <c r="M119" t="str">
        <f t="shared" si="47"/>
        <v/>
      </c>
      <c r="N119">
        <f t="shared" si="48"/>
        <v>0</v>
      </c>
      <c r="O119" t="str">
        <f t="shared" si="49"/>
        <v/>
      </c>
      <c r="P119">
        <f t="shared" si="50"/>
        <v>0</v>
      </c>
      <c r="Q119" t="str">
        <f t="shared" si="51"/>
        <v/>
      </c>
      <c r="R119" t="str">
        <f t="shared" si="52"/>
        <v/>
      </c>
      <c r="S119" t="str">
        <f t="shared" si="53"/>
        <v/>
      </c>
      <c r="T119" t="str">
        <f t="shared" si="54"/>
        <v/>
      </c>
      <c r="U119">
        <f t="shared" si="55"/>
        <v>1</v>
      </c>
      <c r="V119" t="str">
        <f t="shared" si="56"/>
        <v/>
      </c>
      <c r="W119">
        <f t="shared" si="57"/>
        <v>1</v>
      </c>
      <c r="X119" t="str">
        <f t="shared" si="58"/>
        <v/>
      </c>
      <c r="Y119" t="str">
        <f t="shared" si="59"/>
        <v/>
      </c>
      <c r="Z119">
        <f t="shared" si="60"/>
        <v>0</v>
      </c>
      <c r="AA119">
        <f t="shared" si="61"/>
        <v>0</v>
      </c>
      <c r="AB119">
        <f t="shared" si="62"/>
        <v>1</v>
      </c>
      <c r="AC119">
        <f t="shared" si="63"/>
        <v>0</v>
      </c>
      <c r="AD119">
        <f t="shared" si="64"/>
        <v>1</v>
      </c>
      <c r="AE119">
        <f t="shared" si="65"/>
        <v>0</v>
      </c>
      <c r="AF119">
        <f t="shared" si="66"/>
        <v>0</v>
      </c>
      <c r="AG119">
        <f t="shared" si="67"/>
        <v>2</v>
      </c>
      <c r="AH119" t="s">
        <v>63</v>
      </c>
      <c r="AI119">
        <f>VLOOKUP($B119,Categories!$A$2:$O$48,2,0)</f>
        <v>0</v>
      </c>
      <c r="AJ119">
        <f>VLOOKUP($B119,Categories!$A$2:$O$48,3,0)</f>
        <v>0</v>
      </c>
      <c r="AK119">
        <f>VLOOKUP($B119,Categories!$A$2:$O$48,4,0)</f>
        <v>0</v>
      </c>
      <c r="AL119">
        <f>VLOOKUP($B119,Categories!$A$2:$O$48,5,0)</f>
        <v>0</v>
      </c>
      <c r="AM119">
        <f>VLOOKUP($B119,Categories!$A$2:$O$48,6,0)</f>
        <v>0</v>
      </c>
      <c r="AN119">
        <f>VLOOKUP($B119,Categories!$A$2:$O$48,7,0)</f>
        <v>0</v>
      </c>
      <c r="AO119">
        <f>VLOOKUP($B119,Categories!$A$2:$O$48,8,0)</f>
        <v>0</v>
      </c>
      <c r="AP119">
        <f>VLOOKUP($B119,Categories!$A$2:$O$48,9,0)</f>
        <v>0</v>
      </c>
      <c r="AQ119">
        <f>VLOOKUP($B119,Categories!$A$2:$O$48,10,0)</f>
        <v>0</v>
      </c>
      <c r="AR119">
        <f>VLOOKUP($B119,Categories!$A$2:$O$48,11,0)</f>
        <v>0</v>
      </c>
      <c r="AS119">
        <f>VLOOKUP($B119,Categories!$A$2:$O$48,12,0)</f>
        <v>0</v>
      </c>
      <c r="AT119">
        <f>VLOOKUP($B119,Categories!$A$2:$O$48,13,0)</f>
        <v>1</v>
      </c>
      <c r="AU119">
        <f>VLOOKUP($B119,Categories!$A$2:$O$48,14,0)</f>
        <v>1</v>
      </c>
      <c r="AV119">
        <f>VLOOKUP($B119,Categories!$A$2:$O$48,15,0)</f>
        <v>1</v>
      </c>
      <c r="AW119">
        <f>VLOOKUP($B119,Categories!$A$2:$Z$48,16,0)</f>
        <v>2.33</v>
      </c>
    </row>
    <row r="120" spans="1:49" x14ac:dyDescent="0.3">
      <c r="A120" s="1">
        <v>44953</v>
      </c>
      <c r="B120" t="s">
        <v>223</v>
      </c>
      <c r="C120" t="s">
        <v>5</v>
      </c>
      <c r="F120">
        <v>1</v>
      </c>
      <c r="H120">
        <v>2</v>
      </c>
      <c r="K120" t="str">
        <f t="shared" si="88"/>
        <v>ET</v>
      </c>
      <c r="L120" t="str">
        <f t="shared" si="46"/>
        <v/>
      </c>
      <c r="M120" t="str">
        <f t="shared" si="47"/>
        <v/>
      </c>
      <c r="N120">
        <f t="shared" si="48"/>
        <v>1</v>
      </c>
      <c r="O120" t="str">
        <f t="shared" si="49"/>
        <v/>
      </c>
      <c r="P120">
        <f t="shared" si="50"/>
        <v>0</v>
      </c>
      <c r="Q120" t="str">
        <f t="shared" si="51"/>
        <v/>
      </c>
      <c r="R120" t="str">
        <f t="shared" si="52"/>
        <v/>
      </c>
      <c r="S120" t="str">
        <f t="shared" si="53"/>
        <v/>
      </c>
      <c r="T120" t="str">
        <f t="shared" si="54"/>
        <v/>
      </c>
      <c r="U120">
        <f t="shared" si="55"/>
        <v>0</v>
      </c>
      <c r="V120" t="str">
        <f t="shared" si="56"/>
        <v/>
      </c>
      <c r="W120">
        <f t="shared" si="57"/>
        <v>1</v>
      </c>
      <c r="X120" t="str">
        <f t="shared" si="58"/>
        <v/>
      </c>
      <c r="Y120" t="str">
        <f t="shared" si="59"/>
        <v/>
      </c>
      <c r="Z120">
        <f t="shared" si="60"/>
        <v>0</v>
      </c>
      <c r="AA120">
        <f t="shared" si="61"/>
        <v>0</v>
      </c>
      <c r="AB120">
        <f t="shared" si="62"/>
        <v>1</v>
      </c>
      <c r="AC120">
        <f t="shared" si="63"/>
        <v>0</v>
      </c>
      <c r="AD120">
        <f t="shared" si="64"/>
        <v>1</v>
      </c>
      <c r="AE120">
        <f t="shared" si="65"/>
        <v>0</v>
      </c>
      <c r="AF120">
        <f t="shared" si="66"/>
        <v>0</v>
      </c>
      <c r="AG120">
        <f t="shared" si="67"/>
        <v>2</v>
      </c>
      <c r="AH120" t="s">
        <v>63</v>
      </c>
      <c r="AI120">
        <f>VLOOKUP($B120,Categories!$A$2:$O$48,2,0)</f>
        <v>0</v>
      </c>
      <c r="AJ120">
        <f>VLOOKUP($B120,Categories!$A$2:$O$48,3,0)</f>
        <v>0</v>
      </c>
      <c r="AK120">
        <f>VLOOKUP($B120,Categories!$A$2:$O$48,4,0)</f>
        <v>0</v>
      </c>
      <c r="AL120">
        <f>VLOOKUP($B120,Categories!$A$2:$O$48,5,0)</f>
        <v>0</v>
      </c>
      <c r="AM120">
        <f>VLOOKUP($B120,Categories!$A$2:$O$48,6,0)</f>
        <v>0</v>
      </c>
      <c r="AN120">
        <f>VLOOKUP($B120,Categories!$A$2:$O$48,7,0)</f>
        <v>0</v>
      </c>
      <c r="AO120">
        <f>VLOOKUP($B120,Categories!$A$2:$O$48,8,0)</f>
        <v>0</v>
      </c>
      <c r="AP120">
        <f>VLOOKUP($B120,Categories!$A$2:$O$48,9,0)</f>
        <v>0</v>
      </c>
      <c r="AQ120">
        <f>VLOOKUP($B120,Categories!$A$2:$O$48,10,0)</f>
        <v>0</v>
      </c>
      <c r="AR120">
        <f>VLOOKUP($B120,Categories!$A$2:$O$48,11,0)</f>
        <v>0</v>
      </c>
      <c r="AS120">
        <f>VLOOKUP($B120,Categories!$A$2:$O$48,12,0)</f>
        <v>0</v>
      </c>
      <c r="AT120">
        <f>VLOOKUP($B120,Categories!$A$2:$O$48,13,0)</f>
        <v>1</v>
      </c>
      <c r="AU120">
        <f>VLOOKUP($B120,Categories!$A$2:$O$48,14,0)</f>
        <v>1</v>
      </c>
      <c r="AV120">
        <f>VLOOKUP($B120,Categories!$A$2:$O$48,15,0)</f>
        <v>1</v>
      </c>
      <c r="AW120">
        <f>VLOOKUP($B120,Categories!$A$2:$Z$48,16,0)</f>
        <v>2.33</v>
      </c>
    </row>
    <row r="121" spans="1:49" x14ac:dyDescent="0.3">
      <c r="A121" s="1">
        <v>44953</v>
      </c>
      <c r="B121" t="s">
        <v>168</v>
      </c>
      <c r="C121" t="s">
        <v>5</v>
      </c>
      <c r="F121">
        <v>1</v>
      </c>
      <c r="H121">
        <v>2</v>
      </c>
      <c r="K121" t="str">
        <f t="shared" si="88"/>
        <v>ET</v>
      </c>
      <c r="L121" t="str">
        <f t="shared" si="46"/>
        <v/>
      </c>
      <c r="M121" t="str">
        <f t="shared" si="47"/>
        <v/>
      </c>
      <c r="N121">
        <f t="shared" si="48"/>
        <v>1</v>
      </c>
      <c r="O121" t="str">
        <f t="shared" si="49"/>
        <v/>
      </c>
      <c r="P121">
        <f t="shared" si="50"/>
        <v>0</v>
      </c>
      <c r="Q121" t="str">
        <f t="shared" si="51"/>
        <v/>
      </c>
      <c r="R121" t="str">
        <f t="shared" si="52"/>
        <v/>
      </c>
      <c r="S121" t="str">
        <f t="shared" si="53"/>
        <v/>
      </c>
      <c r="T121" t="str">
        <f t="shared" si="54"/>
        <v/>
      </c>
      <c r="U121">
        <f t="shared" si="55"/>
        <v>0</v>
      </c>
      <c r="V121" t="str">
        <f t="shared" si="56"/>
        <v/>
      </c>
      <c r="W121">
        <f t="shared" si="57"/>
        <v>1</v>
      </c>
      <c r="X121" t="str">
        <f t="shared" si="58"/>
        <v/>
      </c>
      <c r="Y121" t="str">
        <f t="shared" si="59"/>
        <v/>
      </c>
      <c r="Z121">
        <f t="shared" si="60"/>
        <v>0</v>
      </c>
      <c r="AA121">
        <f t="shared" si="61"/>
        <v>0</v>
      </c>
      <c r="AB121">
        <f t="shared" si="62"/>
        <v>1</v>
      </c>
      <c r="AC121">
        <f t="shared" si="63"/>
        <v>0</v>
      </c>
      <c r="AD121">
        <f t="shared" si="64"/>
        <v>1</v>
      </c>
      <c r="AE121">
        <f t="shared" si="65"/>
        <v>0</v>
      </c>
      <c r="AF121">
        <f t="shared" si="66"/>
        <v>0</v>
      </c>
      <c r="AG121">
        <f t="shared" si="67"/>
        <v>2</v>
      </c>
      <c r="AH121" t="s">
        <v>63</v>
      </c>
      <c r="AI121">
        <f>VLOOKUP($B121,Categories!$A$2:$O$48,2,0)</f>
        <v>0</v>
      </c>
      <c r="AJ121">
        <f>VLOOKUP($B121,Categories!$A$2:$O$48,3,0)</f>
        <v>0</v>
      </c>
      <c r="AK121">
        <f>VLOOKUP($B121,Categories!$A$2:$O$48,4,0)</f>
        <v>0</v>
      </c>
      <c r="AL121">
        <f>VLOOKUP($B121,Categories!$A$2:$O$48,5,0)</f>
        <v>0</v>
      </c>
      <c r="AM121">
        <f>VLOOKUP($B121,Categories!$A$2:$O$48,6,0)</f>
        <v>0</v>
      </c>
      <c r="AN121">
        <f>VLOOKUP($B121,Categories!$A$2:$O$48,7,0)</f>
        <v>0</v>
      </c>
      <c r="AO121">
        <f>VLOOKUP($B121,Categories!$A$2:$O$48,8,0)</f>
        <v>0</v>
      </c>
      <c r="AP121">
        <f>VLOOKUP($B121,Categories!$A$2:$O$48,9,0)</f>
        <v>0</v>
      </c>
      <c r="AQ121">
        <f>VLOOKUP($B121,Categories!$A$2:$O$48,10,0)</f>
        <v>0</v>
      </c>
      <c r="AR121">
        <f>VLOOKUP($B121,Categories!$A$2:$O$48,11,0)</f>
        <v>0</v>
      </c>
      <c r="AS121">
        <f>VLOOKUP($B121,Categories!$A$2:$O$48,12,0)</f>
        <v>0</v>
      </c>
      <c r="AT121">
        <f>VLOOKUP($B121,Categories!$A$2:$O$48,13,0)</f>
        <v>0</v>
      </c>
      <c r="AU121">
        <f>VLOOKUP($B121,Categories!$A$2:$O$48,14,0)</f>
        <v>1</v>
      </c>
      <c r="AV121">
        <f>VLOOKUP($B121,Categories!$A$2:$O$48,15,0)</f>
        <v>0</v>
      </c>
      <c r="AW121">
        <f>VLOOKUP($B121,Categories!$A$2:$Z$48,16,0)</f>
        <v>1.48</v>
      </c>
    </row>
    <row r="122" spans="1:49" x14ac:dyDescent="0.3">
      <c r="A122" s="1">
        <v>45002</v>
      </c>
      <c r="B122" t="s">
        <v>164</v>
      </c>
      <c r="C122" t="s">
        <v>5</v>
      </c>
      <c r="F122">
        <v>1</v>
      </c>
      <c r="H122">
        <v>2</v>
      </c>
      <c r="K122" t="str">
        <f t="shared" ref="K122:K124" si="89">IF(D122&lt;&gt;"","J","")&amp;IF(E122&lt;&gt;"","H","")&amp;IF(F122&lt;&gt;"","E","")&amp;IF(G122&lt;&gt;"","L","")&amp;IF(H122&lt;&gt;"","T","")&amp;IF(I122&lt;&gt;"","S","")&amp;IF(J122&lt;&gt;"","O","")</f>
        <v>ET</v>
      </c>
      <c r="L122" t="str">
        <f t="shared" si="46"/>
        <v/>
      </c>
      <c r="M122" t="str">
        <f t="shared" si="47"/>
        <v/>
      </c>
      <c r="N122">
        <f t="shared" si="48"/>
        <v>1</v>
      </c>
      <c r="O122" t="str">
        <f t="shared" si="49"/>
        <v/>
      </c>
      <c r="P122">
        <f t="shared" si="50"/>
        <v>0</v>
      </c>
      <c r="Q122" t="str">
        <f t="shared" si="51"/>
        <v/>
      </c>
      <c r="R122" t="str">
        <f t="shared" si="52"/>
        <v/>
      </c>
      <c r="S122" t="str">
        <f t="shared" si="53"/>
        <v/>
      </c>
      <c r="T122" t="str">
        <f t="shared" si="54"/>
        <v/>
      </c>
      <c r="U122">
        <f t="shared" si="55"/>
        <v>0</v>
      </c>
      <c r="V122" t="str">
        <f t="shared" si="56"/>
        <v/>
      </c>
      <c r="W122">
        <f t="shared" si="57"/>
        <v>1</v>
      </c>
      <c r="X122" t="str">
        <f t="shared" si="58"/>
        <v/>
      </c>
      <c r="Y122" t="str">
        <f t="shared" si="59"/>
        <v/>
      </c>
      <c r="Z122">
        <f t="shared" si="60"/>
        <v>0</v>
      </c>
      <c r="AA122">
        <f t="shared" si="61"/>
        <v>0</v>
      </c>
      <c r="AB122">
        <f t="shared" si="62"/>
        <v>1</v>
      </c>
      <c r="AC122">
        <f t="shared" si="63"/>
        <v>0</v>
      </c>
      <c r="AD122">
        <f t="shared" si="64"/>
        <v>1</v>
      </c>
      <c r="AE122">
        <f t="shared" si="65"/>
        <v>0</v>
      </c>
      <c r="AF122">
        <f t="shared" si="66"/>
        <v>0</v>
      </c>
      <c r="AG122">
        <f t="shared" si="67"/>
        <v>2</v>
      </c>
      <c r="AH122" t="s">
        <v>63</v>
      </c>
      <c r="AI122">
        <f>VLOOKUP($B122,Categories!$A$2:$O$48,2,0)</f>
        <v>0</v>
      </c>
      <c r="AJ122">
        <f>VLOOKUP($B122,Categories!$A$2:$O$48,3,0)</f>
        <v>0</v>
      </c>
      <c r="AK122">
        <f>VLOOKUP($B122,Categories!$A$2:$O$48,4,0)</f>
        <v>0</v>
      </c>
      <c r="AL122">
        <f>VLOOKUP($B122,Categories!$A$2:$O$48,5,0)</f>
        <v>0</v>
      </c>
      <c r="AM122">
        <f>VLOOKUP($B122,Categories!$A$2:$O$48,6,0)</f>
        <v>0</v>
      </c>
      <c r="AN122">
        <f>VLOOKUP($B122,Categories!$A$2:$O$48,7,0)</f>
        <v>0</v>
      </c>
      <c r="AO122">
        <f>VLOOKUP($B122,Categories!$A$2:$O$48,8,0)</f>
        <v>0</v>
      </c>
      <c r="AP122">
        <f>VLOOKUP($B122,Categories!$A$2:$O$48,9,0)</f>
        <v>0</v>
      </c>
      <c r="AQ122">
        <f>VLOOKUP($B122,Categories!$A$2:$O$48,10,0)</f>
        <v>0</v>
      </c>
      <c r="AR122">
        <f>VLOOKUP($B122,Categories!$A$2:$O$48,11,0)</f>
        <v>1</v>
      </c>
      <c r="AS122">
        <f>VLOOKUP($B122,Categories!$A$2:$O$48,12,0)</f>
        <v>0</v>
      </c>
      <c r="AT122">
        <f>VLOOKUP($B122,Categories!$A$2:$O$48,13,0)</f>
        <v>1</v>
      </c>
      <c r="AU122">
        <f>VLOOKUP($B122,Categories!$A$2:$O$48,14,0)</f>
        <v>0</v>
      </c>
      <c r="AV122">
        <f>VLOOKUP($B122,Categories!$A$2:$O$48,15,0)</f>
        <v>1</v>
      </c>
      <c r="AW122">
        <f>VLOOKUP($B122,Categories!$A$2:$Z$48,16,0)</f>
        <v>2.38</v>
      </c>
    </row>
    <row r="123" spans="1:49" x14ac:dyDescent="0.3">
      <c r="A123" s="1">
        <v>45002</v>
      </c>
      <c r="B123" t="s">
        <v>164</v>
      </c>
      <c r="C123" t="s">
        <v>5</v>
      </c>
      <c r="F123">
        <v>1</v>
      </c>
      <c r="H123">
        <v>2</v>
      </c>
      <c r="K123" t="str">
        <f t="shared" si="89"/>
        <v>ET</v>
      </c>
      <c r="L123" t="str">
        <f t="shared" si="46"/>
        <v/>
      </c>
      <c r="M123" t="str">
        <f t="shared" si="47"/>
        <v/>
      </c>
      <c r="N123">
        <f t="shared" si="48"/>
        <v>1</v>
      </c>
      <c r="O123" t="str">
        <f t="shared" si="49"/>
        <v/>
      </c>
      <c r="P123">
        <f t="shared" si="50"/>
        <v>0</v>
      </c>
      <c r="Q123" t="str">
        <f t="shared" si="51"/>
        <v/>
      </c>
      <c r="R123" t="str">
        <f t="shared" si="52"/>
        <v/>
      </c>
      <c r="S123" t="str">
        <f t="shared" si="53"/>
        <v/>
      </c>
      <c r="T123" t="str">
        <f t="shared" si="54"/>
        <v/>
      </c>
      <c r="U123">
        <f t="shared" si="55"/>
        <v>0</v>
      </c>
      <c r="V123" t="str">
        <f t="shared" si="56"/>
        <v/>
      </c>
      <c r="W123">
        <f t="shared" si="57"/>
        <v>1</v>
      </c>
      <c r="X123" t="str">
        <f t="shared" si="58"/>
        <v/>
      </c>
      <c r="Y123" t="str">
        <f t="shared" si="59"/>
        <v/>
      </c>
      <c r="Z123">
        <f t="shared" si="60"/>
        <v>0</v>
      </c>
      <c r="AA123">
        <f t="shared" si="61"/>
        <v>0</v>
      </c>
      <c r="AB123">
        <f t="shared" si="62"/>
        <v>1</v>
      </c>
      <c r="AC123">
        <f t="shared" si="63"/>
        <v>0</v>
      </c>
      <c r="AD123">
        <f t="shared" si="64"/>
        <v>1</v>
      </c>
      <c r="AE123">
        <f t="shared" si="65"/>
        <v>0</v>
      </c>
      <c r="AF123">
        <f t="shared" si="66"/>
        <v>0</v>
      </c>
      <c r="AG123">
        <f t="shared" si="67"/>
        <v>2</v>
      </c>
      <c r="AH123" t="s">
        <v>63</v>
      </c>
      <c r="AI123">
        <f>VLOOKUP($B123,Categories!$A$2:$O$48,2,0)</f>
        <v>0</v>
      </c>
      <c r="AJ123">
        <f>VLOOKUP($B123,Categories!$A$2:$O$48,3,0)</f>
        <v>0</v>
      </c>
      <c r="AK123">
        <f>VLOOKUP($B123,Categories!$A$2:$O$48,4,0)</f>
        <v>0</v>
      </c>
      <c r="AL123">
        <f>VLOOKUP($B123,Categories!$A$2:$O$48,5,0)</f>
        <v>0</v>
      </c>
      <c r="AM123">
        <f>VLOOKUP($B123,Categories!$A$2:$O$48,6,0)</f>
        <v>0</v>
      </c>
      <c r="AN123">
        <f>VLOOKUP($B123,Categories!$A$2:$O$48,7,0)</f>
        <v>0</v>
      </c>
      <c r="AO123">
        <f>VLOOKUP($B123,Categories!$A$2:$O$48,8,0)</f>
        <v>0</v>
      </c>
      <c r="AP123">
        <f>VLOOKUP($B123,Categories!$A$2:$O$48,9,0)</f>
        <v>0</v>
      </c>
      <c r="AQ123">
        <f>VLOOKUP($B123,Categories!$A$2:$O$48,10,0)</f>
        <v>0</v>
      </c>
      <c r="AR123">
        <f>VLOOKUP($B123,Categories!$A$2:$O$48,11,0)</f>
        <v>1</v>
      </c>
      <c r="AS123">
        <f>VLOOKUP($B123,Categories!$A$2:$O$48,12,0)</f>
        <v>0</v>
      </c>
      <c r="AT123">
        <f>VLOOKUP($B123,Categories!$A$2:$O$48,13,0)</f>
        <v>1</v>
      </c>
      <c r="AU123">
        <f>VLOOKUP($B123,Categories!$A$2:$O$48,14,0)</f>
        <v>0</v>
      </c>
      <c r="AV123">
        <f>VLOOKUP($B123,Categories!$A$2:$O$48,15,0)</f>
        <v>1</v>
      </c>
      <c r="AW123">
        <f>VLOOKUP($B123,Categories!$A$2:$Z$48,16,0)</f>
        <v>2.38</v>
      </c>
    </row>
    <row r="124" spans="1:49" x14ac:dyDescent="0.3">
      <c r="A124" s="1">
        <v>45218</v>
      </c>
      <c r="B124" t="s">
        <v>225</v>
      </c>
      <c r="C124" t="s">
        <v>5</v>
      </c>
      <c r="E124">
        <v>3</v>
      </c>
      <c r="F124">
        <v>2</v>
      </c>
      <c r="H124">
        <v>1</v>
      </c>
      <c r="K124" t="str">
        <f t="shared" si="89"/>
        <v>HET</v>
      </c>
      <c r="L124" t="str">
        <f t="shared" si="46"/>
        <v/>
      </c>
      <c r="M124">
        <f t="shared" si="47"/>
        <v>0</v>
      </c>
      <c r="N124">
        <f t="shared" si="48"/>
        <v>0</v>
      </c>
      <c r="O124" t="str">
        <f t="shared" si="49"/>
        <v/>
      </c>
      <c r="P124">
        <f t="shared" si="50"/>
        <v>1</v>
      </c>
      <c r="Q124" t="str">
        <f t="shared" si="51"/>
        <v/>
      </c>
      <c r="R124" t="str">
        <f t="shared" si="52"/>
        <v/>
      </c>
      <c r="S124" t="str">
        <f t="shared" si="53"/>
        <v/>
      </c>
      <c r="T124">
        <f t="shared" si="54"/>
        <v>1</v>
      </c>
      <c r="U124">
        <f t="shared" si="55"/>
        <v>0</v>
      </c>
      <c r="V124" t="str">
        <f t="shared" si="56"/>
        <v/>
      </c>
      <c r="W124">
        <f t="shared" si="57"/>
        <v>0</v>
      </c>
      <c r="X124" t="str">
        <f t="shared" si="58"/>
        <v/>
      </c>
      <c r="Y124" t="str">
        <f t="shared" si="59"/>
        <v/>
      </c>
      <c r="Z124">
        <f t="shared" si="60"/>
        <v>0</v>
      </c>
      <c r="AA124">
        <f t="shared" si="61"/>
        <v>1</v>
      </c>
      <c r="AB124">
        <f t="shared" si="62"/>
        <v>1</v>
      </c>
      <c r="AC124">
        <f t="shared" si="63"/>
        <v>0</v>
      </c>
      <c r="AD124">
        <f t="shared" si="64"/>
        <v>1</v>
      </c>
      <c r="AE124">
        <f t="shared" si="65"/>
        <v>0</v>
      </c>
      <c r="AF124">
        <f t="shared" si="66"/>
        <v>0</v>
      </c>
      <c r="AG124">
        <f t="shared" si="67"/>
        <v>3</v>
      </c>
      <c r="AH124" t="s">
        <v>63</v>
      </c>
      <c r="AI124">
        <f>VLOOKUP($B124,Categories!$A$2:$O$48,2,0)</f>
        <v>0</v>
      </c>
      <c r="AJ124">
        <f>VLOOKUP($B124,Categories!$A$2:$O$48,3,0)</f>
        <v>1</v>
      </c>
      <c r="AK124">
        <f>VLOOKUP($B124,Categories!$A$2:$O$48,4,0)</f>
        <v>0</v>
      </c>
      <c r="AL124">
        <f>VLOOKUP($B124,Categories!$A$2:$O$48,5,0)</f>
        <v>0</v>
      </c>
      <c r="AM124">
        <f>VLOOKUP($B124,Categories!$A$2:$O$48,6,0)</f>
        <v>1</v>
      </c>
      <c r="AN124">
        <f>VLOOKUP($B124,Categories!$A$2:$O$48,7,0)</f>
        <v>0</v>
      </c>
      <c r="AO124">
        <f>VLOOKUP($B124,Categories!$A$2:$O$48,8,0)</f>
        <v>1</v>
      </c>
      <c r="AP124">
        <f>VLOOKUP($B124,Categories!$A$2:$O$48,9,0)</f>
        <v>0</v>
      </c>
      <c r="AQ124">
        <f>VLOOKUP($B124,Categories!$A$2:$O$48,10,0)</f>
        <v>1</v>
      </c>
      <c r="AR124">
        <f>VLOOKUP($B124,Categories!$A$2:$O$48,11,0)</f>
        <v>0</v>
      </c>
      <c r="AS124">
        <f>VLOOKUP($B124,Categories!$A$2:$O$48,12,0)</f>
        <v>0</v>
      </c>
      <c r="AT124">
        <f>VLOOKUP($B124,Categories!$A$2:$O$48,13,0)</f>
        <v>1</v>
      </c>
      <c r="AU124">
        <f>VLOOKUP($B124,Categories!$A$2:$O$48,14,0)</f>
        <v>1</v>
      </c>
      <c r="AV124">
        <f>VLOOKUP($B124,Categories!$A$2:$O$48,15,0)</f>
        <v>0</v>
      </c>
      <c r="AW124">
        <f>VLOOKUP($B124,Categories!$A$2:$Z$48,16,0)</f>
        <v>3.03</v>
      </c>
    </row>
    <row r="125" spans="1:49" x14ac:dyDescent="0.3">
      <c r="A125" s="1">
        <v>45238</v>
      </c>
      <c r="B125" t="s">
        <v>164</v>
      </c>
      <c r="C125" t="s">
        <v>5</v>
      </c>
      <c r="E125">
        <v>3</v>
      </c>
      <c r="G125">
        <v>3</v>
      </c>
      <c r="H125">
        <v>1</v>
      </c>
      <c r="K125" t="str">
        <f t="shared" ref="K125:K127" si="90">IF(D125&lt;&gt;"","J","")&amp;IF(E125&lt;&gt;"","H","")&amp;IF(F125&lt;&gt;"","E","")&amp;IF(G125&lt;&gt;"","L","")&amp;IF(H125&lt;&gt;"","T","")&amp;IF(I125&lt;&gt;"","S","")&amp;IF(J125&lt;&gt;"","O","")</f>
        <v>HLT</v>
      </c>
      <c r="L125" t="str">
        <f t="shared" si="46"/>
        <v/>
      </c>
      <c r="M125">
        <f t="shared" si="47"/>
        <v>0</v>
      </c>
      <c r="N125" t="str">
        <f t="shared" si="48"/>
        <v/>
      </c>
      <c r="O125">
        <f t="shared" si="49"/>
        <v>0</v>
      </c>
      <c r="P125">
        <f t="shared" si="50"/>
        <v>1</v>
      </c>
      <c r="Q125" t="str">
        <f t="shared" si="51"/>
        <v/>
      </c>
      <c r="R125" t="str">
        <f t="shared" si="52"/>
        <v/>
      </c>
      <c r="S125" t="str">
        <f t="shared" si="53"/>
        <v/>
      </c>
      <c r="T125">
        <f t="shared" si="54"/>
        <v>1</v>
      </c>
      <c r="U125" t="str">
        <f t="shared" si="55"/>
        <v/>
      </c>
      <c r="V125">
        <f t="shared" si="56"/>
        <v>1</v>
      </c>
      <c r="W125">
        <f t="shared" si="57"/>
        <v>0</v>
      </c>
      <c r="X125" t="str">
        <f t="shared" si="58"/>
        <v/>
      </c>
      <c r="Y125" t="str">
        <f t="shared" si="59"/>
        <v/>
      </c>
      <c r="Z125">
        <f t="shared" si="60"/>
        <v>0</v>
      </c>
      <c r="AA125">
        <f t="shared" si="61"/>
        <v>1</v>
      </c>
      <c r="AB125">
        <f t="shared" si="62"/>
        <v>0</v>
      </c>
      <c r="AC125">
        <f t="shared" si="63"/>
        <v>1</v>
      </c>
      <c r="AD125">
        <f t="shared" si="64"/>
        <v>1</v>
      </c>
      <c r="AE125">
        <f t="shared" si="65"/>
        <v>0</v>
      </c>
      <c r="AF125">
        <f t="shared" si="66"/>
        <v>0</v>
      </c>
      <c r="AG125">
        <f t="shared" si="67"/>
        <v>3</v>
      </c>
      <c r="AH125" t="s">
        <v>63</v>
      </c>
      <c r="AI125">
        <f>VLOOKUP($B125,Categories!$A$2:$O$48,2,0)</f>
        <v>0</v>
      </c>
      <c r="AJ125">
        <f>VLOOKUP($B125,Categories!$A$2:$O$48,3,0)</f>
        <v>0</v>
      </c>
      <c r="AK125">
        <f>VLOOKUP($B125,Categories!$A$2:$O$48,4,0)</f>
        <v>0</v>
      </c>
      <c r="AL125">
        <f>VLOOKUP($B125,Categories!$A$2:$O$48,5,0)</f>
        <v>0</v>
      </c>
      <c r="AM125">
        <f>VLOOKUP($B125,Categories!$A$2:$O$48,6,0)</f>
        <v>0</v>
      </c>
      <c r="AN125">
        <f>VLOOKUP($B125,Categories!$A$2:$O$48,7,0)</f>
        <v>0</v>
      </c>
      <c r="AO125">
        <f>VLOOKUP($B125,Categories!$A$2:$O$48,8,0)</f>
        <v>0</v>
      </c>
      <c r="AP125">
        <f>VLOOKUP($B125,Categories!$A$2:$O$48,9,0)</f>
        <v>0</v>
      </c>
      <c r="AQ125">
        <f>VLOOKUP($B125,Categories!$A$2:$O$48,10,0)</f>
        <v>0</v>
      </c>
      <c r="AR125">
        <f>VLOOKUP($B125,Categories!$A$2:$O$48,11,0)</f>
        <v>1</v>
      </c>
      <c r="AS125">
        <f>VLOOKUP($B125,Categories!$A$2:$O$48,12,0)</f>
        <v>0</v>
      </c>
      <c r="AT125">
        <f>VLOOKUP($B125,Categories!$A$2:$O$48,13,0)</f>
        <v>1</v>
      </c>
      <c r="AU125">
        <f>VLOOKUP($B125,Categories!$A$2:$O$48,14,0)</f>
        <v>0</v>
      </c>
      <c r="AV125">
        <f>VLOOKUP($B125,Categories!$A$2:$O$48,15,0)</f>
        <v>1</v>
      </c>
      <c r="AW125">
        <f>VLOOKUP($B125,Categories!$A$2:$Z$48,16,0)</f>
        <v>2.38</v>
      </c>
    </row>
    <row r="126" spans="1:49" x14ac:dyDescent="0.3">
      <c r="A126" s="1">
        <v>45238</v>
      </c>
      <c r="B126" t="s">
        <v>164</v>
      </c>
      <c r="C126" t="s">
        <v>5</v>
      </c>
      <c r="E126">
        <v>3</v>
      </c>
      <c r="G126">
        <v>3</v>
      </c>
      <c r="H126">
        <v>1</v>
      </c>
      <c r="K126" t="str">
        <f t="shared" si="90"/>
        <v>HLT</v>
      </c>
      <c r="L126" t="str">
        <f t="shared" si="46"/>
        <v/>
      </c>
      <c r="M126">
        <f t="shared" si="47"/>
        <v>0</v>
      </c>
      <c r="N126" t="str">
        <f t="shared" si="48"/>
        <v/>
      </c>
      <c r="O126">
        <f t="shared" si="49"/>
        <v>0</v>
      </c>
      <c r="P126">
        <f t="shared" si="50"/>
        <v>1</v>
      </c>
      <c r="Q126" t="str">
        <f t="shared" si="51"/>
        <v/>
      </c>
      <c r="R126" t="str">
        <f t="shared" si="52"/>
        <v/>
      </c>
      <c r="S126" t="str">
        <f t="shared" si="53"/>
        <v/>
      </c>
      <c r="T126">
        <f t="shared" si="54"/>
        <v>1</v>
      </c>
      <c r="U126" t="str">
        <f t="shared" si="55"/>
        <v/>
      </c>
      <c r="V126">
        <f t="shared" si="56"/>
        <v>1</v>
      </c>
      <c r="W126">
        <f t="shared" si="57"/>
        <v>0</v>
      </c>
      <c r="X126" t="str">
        <f t="shared" si="58"/>
        <v/>
      </c>
      <c r="Y126" t="str">
        <f t="shared" si="59"/>
        <v/>
      </c>
      <c r="Z126">
        <f t="shared" si="60"/>
        <v>0</v>
      </c>
      <c r="AA126">
        <f t="shared" si="61"/>
        <v>1</v>
      </c>
      <c r="AB126">
        <f t="shared" si="62"/>
        <v>0</v>
      </c>
      <c r="AC126">
        <f t="shared" si="63"/>
        <v>1</v>
      </c>
      <c r="AD126">
        <f t="shared" si="64"/>
        <v>1</v>
      </c>
      <c r="AE126">
        <f t="shared" si="65"/>
        <v>0</v>
      </c>
      <c r="AF126">
        <f t="shared" si="66"/>
        <v>0</v>
      </c>
      <c r="AG126">
        <f t="shared" si="67"/>
        <v>3</v>
      </c>
      <c r="AH126" t="s">
        <v>63</v>
      </c>
      <c r="AI126">
        <f>VLOOKUP($B126,Categories!$A$2:$O$48,2,0)</f>
        <v>0</v>
      </c>
      <c r="AJ126">
        <f>VLOOKUP($B126,Categories!$A$2:$O$48,3,0)</f>
        <v>0</v>
      </c>
      <c r="AK126">
        <f>VLOOKUP($B126,Categories!$A$2:$O$48,4,0)</f>
        <v>0</v>
      </c>
      <c r="AL126">
        <f>VLOOKUP($B126,Categories!$A$2:$O$48,5,0)</f>
        <v>0</v>
      </c>
      <c r="AM126">
        <f>VLOOKUP($B126,Categories!$A$2:$O$48,6,0)</f>
        <v>0</v>
      </c>
      <c r="AN126">
        <f>VLOOKUP($B126,Categories!$A$2:$O$48,7,0)</f>
        <v>0</v>
      </c>
      <c r="AO126">
        <f>VLOOKUP($B126,Categories!$A$2:$O$48,8,0)</f>
        <v>0</v>
      </c>
      <c r="AP126">
        <f>VLOOKUP($B126,Categories!$A$2:$O$48,9,0)</f>
        <v>0</v>
      </c>
      <c r="AQ126">
        <f>VLOOKUP($B126,Categories!$A$2:$O$48,10,0)</f>
        <v>0</v>
      </c>
      <c r="AR126">
        <f>VLOOKUP($B126,Categories!$A$2:$O$48,11,0)</f>
        <v>1</v>
      </c>
      <c r="AS126">
        <f>VLOOKUP($B126,Categories!$A$2:$O$48,12,0)</f>
        <v>0</v>
      </c>
      <c r="AT126">
        <f>VLOOKUP($B126,Categories!$A$2:$O$48,13,0)</f>
        <v>1</v>
      </c>
      <c r="AU126">
        <f>VLOOKUP($B126,Categories!$A$2:$O$48,14,0)</f>
        <v>0</v>
      </c>
      <c r="AV126">
        <f>VLOOKUP($B126,Categories!$A$2:$O$48,15,0)</f>
        <v>1</v>
      </c>
      <c r="AW126">
        <f>VLOOKUP($B126,Categories!$A$2:$Z$48,16,0)</f>
        <v>2.38</v>
      </c>
    </row>
    <row r="127" spans="1:49" x14ac:dyDescent="0.3">
      <c r="A127" s="1">
        <v>45238</v>
      </c>
      <c r="B127" t="s">
        <v>164</v>
      </c>
      <c r="C127" t="s">
        <v>5</v>
      </c>
      <c r="E127">
        <v>1</v>
      </c>
      <c r="G127">
        <v>3</v>
      </c>
      <c r="H127">
        <v>3</v>
      </c>
      <c r="K127" t="str">
        <f t="shared" si="90"/>
        <v>HLT</v>
      </c>
      <c r="L127" t="str">
        <f t="shared" si="46"/>
        <v/>
      </c>
      <c r="M127">
        <f t="shared" si="47"/>
        <v>1</v>
      </c>
      <c r="N127" t="str">
        <f t="shared" si="48"/>
        <v/>
      </c>
      <c r="O127">
        <f t="shared" si="49"/>
        <v>0</v>
      </c>
      <c r="P127">
        <f t="shared" si="50"/>
        <v>0</v>
      </c>
      <c r="Q127" t="str">
        <f t="shared" si="51"/>
        <v/>
      </c>
      <c r="R127" t="str">
        <f t="shared" si="52"/>
        <v/>
      </c>
      <c r="S127" t="str">
        <f t="shared" si="53"/>
        <v/>
      </c>
      <c r="T127">
        <f t="shared" si="54"/>
        <v>0</v>
      </c>
      <c r="U127" t="str">
        <f t="shared" si="55"/>
        <v/>
      </c>
      <c r="V127">
        <f t="shared" si="56"/>
        <v>1</v>
      </c>
      <c r="W127">
        <f t="shared" si="57"/>
        <v>1</v>
      </c>
      <c r="X127" t="str">
        <f t="shared" si="58"/>
        <v/>
      </c>
      <c r="Y127" t="str">
        <f t="shared" si="59"/>
        <v/>
      </c>
      <c r="Z127">
        <f t="shared" si="60"/>
        <v>0</v>
      </c>
      <c r="AA127">
        <f t="shared" si="61"/>
        <v>1</v>
      </c>
      <c r="AB127">
        <f t="shared" si="62"/>
        <v>0</v>
      </c>
      <c r="AC127">
        <f t="shared" si="63"/>
        <v>1</v>
      </c>
      <c r="AD127">
        <f t="shared" si="64"/>
        <v>1</v>
      </c>
      <c r="AE127">
        <f t="shared" si="65"/>
        <v>0</v>
      </c>
      <c r="AF127">
        <f t="shared" si="66"/>
        <v>0</v>
      </c>
      <c r="AG127">
        <f t="shared" si="67"/>
        <v>3</v>
      </c>
      <c r="AH127" t="s">
        <v>63</v>
      </c>
      <c r="AI127">
        <f>VLOOKUP($B127,Categories!$A$2:$O$48,2,0)</f>
        <v>0</v>
      </c>
      <c r="AJ127">
        <f>VLOOKUP($B127,Categories!$A$2:$O$48,3,0)</f>
        <v>0</v>
      </c>
      <c r="AK127">
        <f>VLOOKUP($B127,Categories!$A$2:$O$48,4,0)</f>
        <v>0</v>
      </c>
      <c r="AL127">
        <f>VLOOKUP($B127,Categories!$A$2:$O$48,5,0)</f>
        <v>0</v>
      </c>
      <c r="AM127">
        <f>VLOOKUP($B127,Categories!$A$2:$O$48,6,0)</f>
        <v>0</v>
      </c>
      <c r="AN127">
        <f>VLOOKUP($B127,Categories!$A$2:$O$48,7,0)</f>
        <v>0</v>
      </c>
      <c r="AO127">
        <f>VLOOKUP($B127,Categories!$A$2:$O$48,8,0)</f>
        <v>0</v>
      </c>
      <c r="AP127">
        <f>VLOOKUP($B127,Categories!$A$2:$O$48,9,0)</f>
        <v>0</v>
      </c>
      <c r="AQ127">
        <f>VLOOKUP($B127,Categories!$A$2:$O$48,10,0)</f>
        <v>0</v>
      </c>
      <c r="AR127">
        <f>VLOOKUP($B127,Categories!$A$2:$O$48,11,0)</f>
        <v>1</v>
      </c>
      <c r="AS127">
        <f>VLOOKUP($B127,Categories!$A$2:$O$48,12,0)</f>
        <v>0</v>
      </c>
      <c r="AT127">
        <f>VLOOKUP($B127,Categories!$A$2:$O$48,13,0)</f>
        <v>1</v>
      </c>
      <c r="AU127">
        <f>VLOOKUP($B127,Categories!$A$2:$O$48,14,0)</f>
        <v>0</v>
      </c>
      <c r="AV127">
        <f>VLOOKUP($B127,Categories!$A$2:$O$48,15,0)</f>
        <v>1</v>
      </c>
      <c r="AW127">
        <f>VLOOKUP($B127,Categories!$A$2:$Z$48,16,0)</f>
        <v>2.38</v>
      </c>
    </row>
    <row r="128" spans="1:49" x14ac:dyDescent="0.3">
      <c r="A128" s="1">
        <v>45301</v>
      </c>
      <c r="B128" t="s">
        <v>231</v>
      </c>
      <c r="C128" t="s">
        <v>5</v>
      </c>
      <c r="E128">
        <v>3</v>
      </c>
      <c r="F128">
        <v>2</v>
      </c>
      <c r="H128">
        <v>1</v>
      </c>
      <c r="K128" t="str">
        <f t="shared" ref="K128:K130" si="91">IF(D128&lt;&gt;"","J","")&amp;IF(E128&lt;&gt;"","H","")&amp;IF(F128&lt;&gt;"","E","")&amp;IF(G128&lt;&gt;"","L","")&amp;IF(H128&lt;&gt;"","T","")&amp;IF(I128&lt;&gt;"","S","")&amp;IF(J128&lt;&gt;"","O","")</f>
        <v>HET</v>
      </c>
      <c r="L128" t="str">
        <f t="shared" si="46"/>
        <v/>
      </c>
      <c r="M128">
        <f t="shared" si="47"/>
        <v>0</v>
      </c>
      <c r="N128">
        <f t="shared" si="48"/>
        <v>0</v>
      </c>
      <c r="O128" t="str">
        <f t="shared" si="49"/>
        <v/>
      </c>
      <c r="P128">
        <f t="shared" si="50"/>
        <v>1</v>
      </c>
      <c r="Q128" t="str">
        <f t="shared" si="51"/>
        <v/>
      </c>
      <c r="R128" t="str">
        <f t="shared" si="52"/>
        <v/>
      </c>
      <c r="S128" t="str">
        <f t="shared" si="53"/>
        <v/>
      </c>
      <c r="T128">
        <f t="shared" si="54"/>
        <v>1</v>
      </c>
      <c r="U128">
        <f t="shared" si="55"/>
        <v>0</v>
      </c>
      <c r="V128" t="str">
        <f t="shared" si="56"/>
        <v/>
      </c>
      <c r="W128">
        <f t="shared" si="57"/>
        <v>0</v>
      </c>
      <c r="X128" t="str">
        <f t="shared" si="58"/>
        <v/>
      </c>
      <c r="Y128" t="str">
        <f t="shared" si="59"/>
        <v/>
      </c>
      <c r="Z128">
        <f t="shared" si="60"/>
        <v>0</v>
      </c>
      <c r="AA128">
        <f t="shared" si="61"/>
        <v>1</v>
      </c>
      <c r="AB128">
        <f t="shared" si="62"/>
        <v>1</v>
      </c>
      <c r="AC128">
        <f t="shared" si="63"/>
        <v>0</v>
      </c>
      <c r="AD128">
        <f t="shared" si="64"/>
        <v>1</v>
      </c>
      <c r="AE128">
        <f t="shared" si="65"/>
        <v>0</v>
      </c>
      <c r="AF128">
        <f t="shared" si="66"/>
        <v>0</v>
      </c>
      <c r="AG128">
        <f t="shared" si="67"/>
        <v>3</v>
      </c>
      <c r="AH128" t="s">
        <v>63</v>
      </c>
      <c r="AI128">
        <f>VLOOKUP($B128,Categories!$A$2:$O$4800,2,0)</f>
        <v>1</v>
      </c>
      <c r="AJ128">
        <f>VLOOKUP($B128,Categories!$A$2:$O$480,3,0)</f>
        <v>0</v>
      </c>
      <c r="AK128">
        <f>VLOOKUP($B128,Categories!$A$2:$O$480,4,0)</f>
        <v>0</v>
      </c>
      <c r="AL128">
        <f>VLOOKUP($B128,Categories!$A$2:$O$480,5,0)</f>
        <v>0</v>
      </c>
      <c r="AM128">
        <f>VLOOKUP($B128,Categories!$A$2:$O$480,6,0)</f>
        <v>0</v>
      </c>
      <c r="AN128">
        <f>VLOOKUP($B128,Categories!$A$2:$O$480,7,0)</f>
        <v>1</v>
      </c>
      <c r="AO128">
        <f>VLOOKUP($B128,Categories!$A$2:$O$480,8,0)</f>
        <v>0</v>
      </c>
      <c r="AP128">
        <f>VLOOKUP($B128,Categories!$A$2:$O$480,9,0)</f>
        <v>0</v>
      </c>
      <c r="AQ128">
        <f>VLOOKUP($B128,Categories!$A$2:$O$480,10,0)</f>
        <v>0</v>
      </c>
      <c r="AR128">
        <f>VLOOKUP($B128,Categories!$A$2:$O$480,11,0)</f>
        <v>0</v>
      </c>
      <c r="AS128">
        <f>VLOOKUP($B128,Categories!$A$2:$O$480,12,0)</f>
        <v>0</v>
      </c>
      <c r="AT128">
        <f>VLOOKUP($B128,Categories!$A$2:$O$480,13,0)</f>
        <v>1</v>
      </c>
      <c r="AU128">
        <f>VLOOKUP($B128,Categories!$A$2:$O$480,14,0)</f>
        <v>0</v>
      </c>
      <c r="AV128">
        <f>VLOOKUP($B128,Categories!$A$2:$O$480,15,0)</f>
        <v>0</v>
      </c>
      <c r="AW128">
        <f>VLOOKUP($B128,Categories!$A$2:$Z$480,16,0)</f>
        <v>4.2</v>
      </c>
    </row>
    <row r="129" spans="1:49" x14ac:dyDescent="0.3">
      <c r="A129" s="1">
        <v>45329</v>
      </c>
      <c r="B129" t="s">
        <v>231</v>
      </c>
      <c r="C129" t="s">
        <v>5</v>
      </c>
      <c r="E129">
        <v>2</v>
      </c>
      <c r="F129">
        <v>1</v>
      </c>
      <c r="H129">
        <v>3</v>
      </c>
      <c r="K129" t="str">
        <f t="shared" si="91"/>
        <v>HET</v>
      </c>
      <c r="L129" t="str">
        <f t="shared" si="46"/>
        <v/>
      </c>
      <c r="M129">
        <f t="shared" si="47"/>
        <v>0</v>
      </c>
      <c r="N129">
        <f t="shared" si="48"/>
        <v>1</v>
      </c>
      <c r="O129" t="str">
        <f t="shared" si="49"/>
        <v/>
      </c>
      <c r="P129">
        <f t="shared" si="50"/>
        <v>0</v>
      </c>
      <c r="Q129" t="str">
        <f t="shared" si="51"/>
        <v/>
      </c>
      <c r="R129" t="str">
        <f t="shared" si="52"/>
        <v/>
      </c>
      <c r="S129" t="str">
        <f t="shared" si="53"/>
        <v/>
      </c>
      <c r="T129">
        <f t="shared" si="54"/>
        <v>0</v>
      </c>
      <c r="U129">
        <f t="shared" si="55"/>
        <v>0</v>
      </c>
      <c r="V129" t="str">
        <f t="shared" si="56"/>
        <v/>
      </c>
      <c r="W129">
        <f t="shared" si="57"/>
        <v>1</v>
      </c>
      <c r="X129" t="str">
        <f t="shared" si="58"/>
        <v/>
      </c>
      <c r="Y129" t="str">
        <f t="shared" si="59"/>
        <v/>
      </c>
      <c r="Z129">
        <f t="shared" si="60"/>
        <v>0</v>
      </c>
      <c r="AA129">
        <f t="shared" si="61"/>
        <v>1</v>
      </c>
      <c r="AB129">
        <f t="shared" si="62"/>
        <v>1</v>
      </c>
      <c r="AC129">
        <f t="shared" si="63"/>
        <v>0</v>
      </c>
      <c r="AD129">
        <f t="shared" si="64"/>
        <v>1</v>
      </c>
      <c r="AE129">
        <f t="shared" si="65"/>
        <v>0</v>
      </c>
      <c r="AF129">
        <f t="shared" si="66"/>
        <v>0</v>
      </c>
      <c r="AG129">
        <f t="shared" si="67"/>
        <v>3</v>
      </c>
      <c r="AH129" t="s">
        <v>63</v>
      </c>
      <c r="AI129">
        <f>VLOOKUP($B129,Categories!$A$2:$O$480,2,0)</f>
        <v>1</v>
      </c>
      <c r="AJ129">
        <f>VLOOKUP($B129,Categories!$A$2:$O$480,3,0)</f>
        <v>0</v>
      </c>
      <c r="AK129">
        <f>VLOOKUP($B129,Categories!$A$2:$O$480,4,0)</f>
        <v>0</v>
      </c>
      <c r="AL129">
        <f>VLOOKUP($B129,Categories!$A$2:$O$480,5,0)</f>
        <v>0</v>
      </c>
      <c r="AM129">
        <f>VLOOKUP($B129,Categories!$A$2:$O$480,6,0)</f>
        <v>0</v>
      </c>
      <c r="AN129">
        <f>VLOOKUP($B129,Categories!$A$2:$O$480,7,0)</f>
        <v>1</v>
      </c>
      <c r="AO129">
        <f>VLOOKUP($B129,Categories!$A$2:$O$480,8,0)</f>
        <v>0</v>
      </c>
      <c r="AP129">
        <f>VLOOKUP($B129,Categories!$A$2:$O$480,9,0)</f>
        <v>0</v>
      </c>
      <c r="AQ129">
        <f>VLOOKUP($B129,Categories!$A$2:$O$480,10,0)</f>
        <v>0</v>
      </c>
      <c r="AR129">
        <f>VLOOKUP($B129,Categories!$A$2:$O$480,11,0)</f>
        <v>0</v>
      </c>
      <c r="AS129">
        <f>VLOOKUP($B129,Categories!$A$2:$O$480,12,0)</f>
        <v>0</v>
      </c>
      <c r="AT129">
        <f>VLOOKUP($B129,Categories!$A$2:$O$480,13,0)</f>
        <v>1</v>
      </c>
      <c r="AU129">
        <f>VLOOKUP($B129,Categories!$A$2:$O$480,14,0)</f>
        <v>0</v>
      </c>
      <c r="AV129">
        <f>VLOOKUP($B129,Categories!$A$2:$O$480,15,0)</f>
        <v>0</v>
      </c>
      <c r="AW129">
        <f>VLOOKUP($B129,Categories!$A$2:$Z$480,16,0)</f>
        <v>4.2</v>
      </c>
    </row>
    <row r="130" spans="1:49" x14ac:dyDescent="0.3">
      <c r="A130" s="1">
        <v>45329</v>
      </c>
      <c r="B130" t="s">
        <v>231</v>
      </c>
      <c r="C130" t="s">
        <v>5</v>
      </c>
      <c r="E130">
        <v>3</v>
      </c>
      <c r="F130">
        <v>1</v>
      </c>
      <c r="H130">
        <v>2</v>
      </c>
      <c r="K130" t="str">
        <f t="shared" si="91"/>
        <v>HET</v>
      </c>
      <c r="L130" t="str">
        <f t="shared" si="46"/>
        <v/>
      </c>
      <c r="M130">
        <f t="shared" si="47"/>
        <v>0</v>
      </c>
      <c r="N130">
        <f t="shared" si="48"/>
        <v>1</v>
      </c>
      <c r="O130" t="str">
        <f t="shared" si="49"/>
        <v/>
      </c>
      <c r="P130">
        <f t="shared" si="50"/>
        <v>0</v>
      </c>
      <c r="Q130" t="str">
        <f t="shared" si="51"/>
        <v/>
      </c>
      <c r="R130" t="str">
        <f t="shared" si="52"/>
        <v/>
      </c>
      <c r="S130" t="str">
        <f t="shared" si="53"/>
        <v/>
      </c>
      <c r="T130">
        <f t="shared" si="54"/>
        <v>1</v>
      </c>
      <c r="U130">
        <f t="shared" si="55"/>
        <v>0</v>
      </c>
      <c r="V130" t="str">
        <f t="shared" si="56"/>
        <v/>
      </c>
      <c r="W130">
        <f t="shared" si="57"/>
        <v>0</v>
      </c>
      <c r="X130" t="str">
        <f t="shared" si="58"/>
        <v/>
      </c>
      <c r="Y130" t="str">
        <f t="shared" si="59"/>
        <v/>
      </c>
      <c r="Z130">
        <f t="shared" si="60"/>
        <v>0</v>
      </c>
      <c r="AA130">
        <f t="shared" si="61"/>
        <v>1</v>
      </c>
      <c r="AB130">
        <f t="shared" si="62"/>
        <v>1</v>
      </c>
      <c r="AC130">
        <f t="shared" si="63"/>
        <v>0</v>
      </c>
      <c r="AD130">
        <f t="shared" si="64"/>
        <v>1</v>
      </c>
      <c r="AE130">
        <f t="shared" si="65"/>
        <v>0</v>
      </c>
      <c r="AF130">
        <f t="shared" si="66"/>
        <v>0</v>
      </c>
      <c r="AG130">
        <f t="shared" si="67"/>
        <v>3</v>
      </c>
      <c r="AH130" t="s">
        <v>63</v>
      </c>
      <c r="AI130">
        <f>VLOOKUP($B130,Categories!$A$2:$O$480,2,0)</f>
        <v>1</v>
      </c>
      <c r="AJ130">
        <f>VLOOKUP($B130,Categories!$A$2:$O$480,3,0)</f>
        <v>0</v>
      </c>
      <c r="AK130">
        <f>VLOOKUP($B130,Categories!$A$2:$O$480,4,0)</f>
        <v>0</v>
      </c>
      <c r="AL130">
        <f>VLOOKUP($B130,Categories!$A$2:$O$480,5,0)</f>
        <v>0</v>
      </c>
      <c r="AM130">
        <f>VLOOKUP($B130,Categories!$A$2:$O$480,6,0)</f>
        <v>0</v>
      </c>
      <c r="AN130">
        <f>VLOOKUP($B130,Categories!$A$2:$O$480,7,0)</f>
        <v>1</v>
      </c>
      <c r="AO130">
        <f>VLOOKUP($B130,Categories!$A$2:$O$480,8,0)</f>
        <v>0</v>
      </c>
      <c r="AP130">
        <f>VLOOKUP($B130,Categories!$A$2:$O$480,9,0)</f>
        <v>0</v>
      </c>
      <c r="AQ130">
        <f>VLOOKUP($B130,Categories!$A$2:$O$480,10,0)</f>
        <v>0</v>
      </c>
      <c r="AR130">
        <f>VLOOKUP($B130,Categories!$A$2:$O$480,11,0)</f>
        <v>0</v>
      </c>
      <c r="AS130">
        <f>VLOOKUP($B130,Categories!$A$2:$O$480,12,0)</f>
        <v>0</v>
      </c>
      <c r="AT130">
        <f>VLOOKUP($B130,Categories!$A$2:$O$480,13,0)</f>
        <v>1</v>
      </c>
      <c r="AU130">
        <f>VLOOKUP($B130,Categories!$A$2:$O$480,14,0)</f>
        <v>0</v>
      </c>
      <c r="AV130">
        <f>VLOOKUP($B130,Categories!$A$2:$O$480,15,0)</f>
        <v>0</v>
      </c>
      <c r="AW130">
        <f>VLOOKUP($B130,Categories!$A$2:$Z$480,16,0)</f>
        <v>4.2</v>
      </c>
    </row>
    <row r="131" spans="1:49" x14ac:dyDescent="0.3">
      <c r="A131" s="1">
        <v>45364</v>
      </c>
      <c r="B131" t="s">
        <v>225</v>
      </c>
      <c r="C131" t="s">
        <v>5</v>
      </c>
      <c r="E131">
        <v>1</v>
      </c>
      <c r="F131">
        <v>2</v>
      </c>
      <c r="G131">
        <v>4</v>
      </c>
      <c r="H131">
        <v>3</v>
      </c>
      <c r="K131" t="str">
        <f t="shared" ref="K131:K134" si="92">IF(D131&lt;&gt;"","J","")&amp;IF(E131&lt;&gt;"","H","")&amp;IF(F131&lt;&gt;"","E","")&amp;IF(G131&lt;&gt;"","L","")&amp;IF(H131&lt;&gt;"","T","")&amp;IF(I131&lt;&gt;"","S","")&amp;IF(J131&lt;&gt;"","O","")</f>
        <v>HELT</v>
      </c>
      <c r="L131" t="str">
        <f t="shared" ref="L131" si="93">IF(D131="","",IF(D131=1,1,0))</f>
        <v/>
      </c>
      <c r="M131">
        <f t="shared" ref="M131:M134" si="94">IF(E131="","",IF(E131=1,1,0))</f>
        <v>1</v>
      </c>
      <c r="N131">
        <f t="shared" ref="N131:N134" si="95">IF(F131="","",IF(F131=1,1,0))</f>
        <v>0</v>
      </c>
      <c r="O131">
        <f t="shared" ref="O131" si="96">IF(G131="","",IF(G131=1,1,0))</f>
        <v>0</v>
      </c>
      <c r="P131">
        <f t="shared" ref="P131:P134" si="97">IF(H131="","",IF(H131=1,1,0))</f>
        <v>0</v>
      </c>
      <c r="Q131" t="str">
        <f t="shared" ref="Q131" si="98">IF(I131="","",IF(I131=1,1,0))</f>
        <v/>
      </c>
      <c r="R131" t="str">
        <f t="shared" ref="R131" si="99">IF(J131="","",IF(J131=1,1,0))</f>
        <v/>
      </c>
      <c r="S131" t="str">
        <f t="shared" ref="S131" si="100">IF($AH131="Competitive",IF(D131="","",IF(D131=MAX($D131:$J131),1,0)),IF(D131="","",IF(D131=$AG131,1,0)))</f>
        <v/>
      </c>
      <c r="T131">
        <f t="shared" ref="T131" si="101">IF($AH131="Competitive",IF(E131="","",IF(E131=MAX($D131:$J131),1,0)),IF(E131="","",IF(E131=$AG131,1,0)))</f>
        <v>0</v>
      </c>
      <c r="U131">
        <f t="shared" ref="U131" si="102">IF($AH131="Competitive",IF(F131="","",IF(F131=MAX($D131:$J131),1,0)),IF(F131="","",IF(F131=$AG131,1,0)))</f>
        <v>0</v>
      </c>
      <c r="V131">
        <f t="shared" ref="V131" si="103">IF($AH131="Competitive",IF(G131="","",IF(G131=MAX($D131:$J131),1,0)),IF(G131="","",IF(G131=$AG131,1,0)))</f>
        <v>1</v>
      </c>
      <c r="W131">
        <f t="shared" ref="W131" si="104">IF($AH131="Competitive",IF(H131="","",IF(H131=MAX($D131:$J131),1,0)),IF(H131="","",IF(H131=$AG131,1,0)))</f>
        <v>0</v>
      </c>
      <c r="X131" t="str">
        <f t="shared" ref="X131" si="105">IF($AH131="Competitive",IF(I131="","",IF(I131=MAX($D131:$J131),1,0)),IF(I131="","",IF(I131=$AG131,1,0)))</f>
        <v/>
      </c>
      <c r="Y131" t="str">
        <f t="shared" ref="Y131" si="106">IF($AH131="Competitive",IF(J131="","",IF(J131=MAX($D131:$J131),1,0)),IF(J131="","",IF(J131=$AG131,1,0)))</f>
        <v/>
      </c>
      <c r="Z131">
        <f t="shared" ref="Z131" si="107">IF(D131&lt;&gt;"",1,0)</f>
        <v>0</v>
      </c>
      <c r="AA131">
        <f t="shared" ref="AA131:AA134" si="108">IF(E131&lt;&gt;"",1,0)</f>
        <v>1</v>
      </c>
      <c r="AB131">
        <f t="shared" ref="AB131:AB134" si="109">IF(F131&lt;&gt;"",1,0)</f>
        <v>1</v>
      </c>
      <c r="AC131">
        <f t="shared" ref="AC131" si="110">IF(G131&lt;&gt;"",1,0)</f>
        <v>1</v>
      </c>
      <c r="AD131">
        <f t="shared" ref="AD131:AD134" si="111">IF(H131&lt;&gt;"",1,0)</f>
        <v>1</v>
      </c>
      <c r="AE131">
        <f t="shared" ref="AE131" si="112">IF(I131&lt;&gt;"",1,0)</f>
        <v>0</v>
      </c>
      <c r="AF131">
        <f t="shared" ref="AF131" si="113">IF(J131&lt;&gt;"",1,0)</f>
        <v>0</v>
      </c>
      <c r="AG131">
        <f t="shared" ref="AG131" si="114">COUNTA(D131:J131)</f>
        <v>4</v>
      </c>
      <c r="AH131" t="s">
        <v>63</v>
      </c>
      <c r="AI131">
        <f>VLOOKUP($B131,Categories!$A$2:$O$480,2,0)</f>
        <v>0</v>
      </c>
      <c r="AJ131">
        <f>VLOOKUP($B131,Categories!$A$2:$O$480,3,0)</f>
        <v>1</v>
      </c>
      <c r="AK131">
        <f>VLOOKUP($B131,Categories!$A$2:$O$480,4,0)</f>
        <v>0</v>
      </c>
      <c r="AL131">
        <f>VLOOKUP($B131,Categories!$A$2:$O$480,5,0)</f>
        <v>0</v>
      </c>
      <c r="AM131">
        <f>VLOOKUP($B131,Categories!$A$2:$O$480,6,0)</f>
        <v>1</v>
      </c>
      <c r="AN131">
        <f>VLOOKUP($B131,Categories!$A$2:$O$480,7,0)</f>
        <v>0</v>
      </c>
      <c r="AO131">
        <f>VLOOKUP($B131,Categories!$A$2:$O$480,8,0)</f>
        <v>1</v>
      </c>
      <c r="AP131">
        <f>VLOOKUP($B131,Categories!$A$2:$O$480,9,0)</f>
        <v>0</v>
      </c>
      <c r="AQ131">
        <f>VLOOKUP($B131,Categories!$A$2:$O$480,10,0)</f>
        <v>1</v>
      </c>
      <c r="AR131">
        <f>VLOOKUP($B131,Categories!$A$2:$O$480,11,0)</f>
        <v>0</v>
      </c>
      <c r="AS131">
        <f>VLOOKUP($B131,Categories!$A$2:$O$480,12,0)</f>
        <v>0</v>
      </c>
      <c r="AT131">
        <f>VLOOKUP($B131,Categories!$A$2:$O$480,13,0)</f>
        <v>1</v>
      </c>
      <c r="AU131">
        <f>VLOOKUP($B131,Categories!$A$2:$O$480,14,0)</f>
        <v>1</v>
      </c>
      <c r="AV131">
        <f>VLOOKUP($B131,Categories!$A$2:$O$480,15,0)</f>
        <v>0</v>
      </c>
      <c r="AW131">
        <f>VLOOKUP($B131,Categories!$A$2:$Z$480,16,0)</f>
        <v>3.03</v>
      </c>
    </row>
    <row r="132" spans="1:49" x14ac:dyDescent="0.3">
      <c r="A132" s="1">
        <v>45379</v>
      </c>
      <c r="B132" t="s">
        <v>235</v>
      </c>
      <c r="C132" t="s">
        <v>5</v>
      </c>
      <c r="E132">
        <v>2</v>
      </c>
      <c r="F132">
        <v>4</v>
      </c>
      <c r="H132">
        <v>3</v>
      </c>
      <c r="I132">
        <v>1</v>
      </c>
      <c r="K132" t="str">
        <f t="shared" si="92"/>
        <v>HETS</v>
      </c>
      <c r="L132" t="str">
        <f t="shared" ref="L132:L134" si="115">IF(D132="","",IF(D132=1,1,0))</f>
        <v/>
      </c>
      <c r="M132">
        <f t="shared" ref="M132:M134" si="116">IF(E132="","",IF(E132=1,1,0))</f>
        <v>0</v>
      </c>
      <c r="N132">
        <f t="shared" ref="N132:N134" si="117">IF(F132="","",IF(F132=1,1,0))</f>
        <v>0</v>
      </c>
      <c r="O132" t="str">
        <f t="shared" ref="O132:O134" si="118">IF(G132="","",IF(G132=1,1,0))</f>
        <v/>
      </c>
      <c r="P132">
        <f t="shared" ref="P132:P134" si="119">IF(H132="","",IF(H132=1,1,0))</f>
        <v>0</v>
      </c>
      <c r="Q132">
        <f t="shared" ref="Q132:Q134" si="120">IF(I132="","",IF(I132=1,1,0))</f>
        <v>1</v>
      </c>
      <c r="R132" t="str">
        <f t="shared" ref="R132:R134" si="121">IF(J132="","",IF(J132=1,1,0))</f>
        <v/>
      </c>
      <c r="S132" t="str">
        <f t="shared" ref="S132:S134" si="122">IF($AH132="Competitive",IF(D132="","",IF(D132=MAX($D132:$J132),1,0)),IF(D132="","",IF(D132=$AG132,1,0)))</f>
        <v/>
      </c>
      <c r="T132">
        <f t="shared" ref="T132:T134" si="123">IF($AH132="Competitive",IF(E132="","",IF(E132=MAX($D132:$J132),1,0)),IF(E132="","",IF(E132=$AG132,1,0)))</f>
        <v>0</v>
      </c>
      <c r="U132">
        <f t="shared" ref="U132:U134" si="124">IF($AH132="Competitive",IF(F132="","",IF(F132=MAX($D132:$J132),1,0)),IF(F132="","",IF(F132=$AG132,1,0)))</f>
        <v>1</v>
      </c>
      <c r="V132" t="str">
        <f t="shared" ref="V132:V134" si="125">IF($AH132="Competitive",IF(G132="","",IF(G132=MAX($D132:$J132),1,0)),IF(G132="","",IF(G132=$AG132,1,0)))</f>
        <v/>
      </c>
      <c r="W132">
        <f t="shared" ref="W132:W134" si="126">IF($AH132="Competitive",IF(H132="","",IF(H132=MAX($D132:$J132),1,0)),IF(H132="","",IF(H132=$AG132,1,0)))</f>
        <v>0</v>
      </c>
      <c r="X132">
        <f t="shared" ref="X132:X134" si="127">IF($AH132="Competitive",IF(I132="","",IF(I132=MAX($D132:$J132),1,0)),IF(I132="","",IF(I132=$AG132,1,0)))</f>
        <v>0</v>
      </c>
      <c r="Y132" t="str">
        <f t="shared" ref="Y132:Y134" si="128">IF($AH132="Competitive",IF(J132="","",IF(J132=MAX($D132:$J132),1,0)),IF(J132="","",IF(J132=$AG132,1,0)))</f>
        <v/>
      </c>
      <c r="Z132">
        <f t="shared" ref="Z132:Z134" si="129">IF(D132&lt;&gt;"",1,0)</f>
        <v>0</v>
      </c>
      <c r="AA132">
        <f t="shared" ref="AA132:AA134" si="130">IF(E132&lt;&gt;"",1,0)</f>
        <v>1</v>
      </c>
      <c r="AB132">
        <f t="shared" ref="AB132:AB134" si="131">IF(F132&lt;&gt;"",1,0)</f>
        <v>1</v>
      </c>
      <c r="AC132">
        <f t="shared" ref="AC132:AC134" si="132">IF(G132&lt;&gt;"",1,0)</f>
        <v>0</v>
      </c>
      <c r="AD132">
        <f t="shared" ref="AD132:AD134" si="133">IF(H132&lt;&gt;"",1,0)</f>
        <v>1</v>
      </c>
      <c r="AE132">
        <f t="shared" ref="AE132:AE134" si="134">IF(I132&lt;&gt;"",1,0)</f>
        <v>1</v>
      </c>
      <c r="AF132">
        <f t="shared" ref="AF132:AF134" si="135">IF(J132&lt;&gt;"",1,0)</f>
        <v>0</v>
      </c>
      <c r="AG132">
        <f t="shared" ref="AG132:AG134" si="136">COUNTA(D132:J132)</f>
        <v>4</v>
      </c>
      <c r="AH132" t="s">
        <v>63</v>
      </c>
      <c r="AI132">
        <f>VLOOKUP($B132,Categories!$A$2:$O$480,2,0)</f>
        <v>0</v>
      </c>
      <c r="AJ132">
        <f>VLOOKUP($B132,Categories!$A$2:$O$480,3,0)</f>
        <v>0</v>
      </c>
      <c r="AK132">
        <f>VLOOKUP($B132,Categories!$A$2:$O$480,4,0)</f>
        <v>0</v>
      </c>
      <c r="AL132">
        <f>VLOOKUP($B132,Categories!$A$2:$O$480,5,0)</f>
        <v>1</v>
      </c>
      <c r="AM132">
        <f>VLOOKUP($B132,Categories!$A$2:$O$480,6,0)</f>
        <v>0</v>
      </c>
      <c r="AN132">
        <f>VLOOKUP($B132,Categories!$A$2:$O$480,7,0)</f>
        <v>0</v>
      </c>
      <c r="AO132">
        <f>VLOOKUP($B132,Categories!$A$2:$O$480,8,0)</f>
        <v>0</v>
      </c>
      <c r="AP132">
        <f>VLOOKUP($B132,Categories!$A$2:$O$480,9,0)</f>
        <v>0</v>
      </c>
      <c r="AQ132">
        <f>VLOOKUP($B132,Categories!$A$2:$O$480,10,0)</f>
        <v>0</v>
      </c>
      <c r="AR132">
        <f>VLOOKUP($B132,Categories!$A$2:$O$480,11,0)</f>
        <v>0</v>
      </c>
      <c r="AS132">
        <f>VLOOKUP($B132,Categories!$A$2:$O$480,12,0)</f>
        <v>0</v>
      </c>
      <c r="AT132">
        <f>VLOOKUP($B132,Categories!$A$2:$O$480,13,0)</f>
        <v>0</v>
      </c>
      <c r="AU132">
        <f>VLOOKUP($B132,Categories!$A$2:$O$480,14,0)</f>
        <v>0</v>
      </c>
      <c r="AV132">
        <f>VLOOKUP($B132,Categories!$A$2:$O$480,15,0)</f>
        <v>0</v>
      </c>
      <c r="AW132">
        <f>VLOOKUP($B132,Categories!$A$2:$Z$480,16,0)</f>
        <v>2.36</v>
      </c>
    </row>
    <row r="133" spans="1:49" x14ac:dyDescent="0.3">
      <c r="A133" s="1">
        <v>45379</v>
      </c>
      <c r="B133" t="s">
        <v>235</v>
      </c>
      <c r="C133" t="s">
        <v>5</v>
      </c>
      <c r="E133">
        <v>1</v>
      </c>
      <c r="F133">
        <v>4</v>
      </c>
      <c r="H133">
        <v>3</v>
      </c>
      <c r="I133">
        <v>2</v>
      </c>
      <c r="K133" t="str">
        <f t="shared" si="92"/>
        <v>HETS</v>
      </c>
      <c r="L133" t="str">
        <f t="shared" si="115"/>
        <v/>
      </c>
      <c r="M133">
        <f t="shared" si="116"/>
        <v>1</v>
      </c>
      <c r="N133">
        <f t="shared" si="117"/>
        <v>0</v>
      </c>
      <c r="O133" t="str">
        <f t="shared" si="118"/>
        <v/>
      </c>
      <c r="P133">
        <f t="shared" si="119"/>
        <v>0</v>
      </c>
      <c r="Q133">
        <f t="shared" si="120"/>
        <v>0</v>
      </c>
      <c r="R133" t="str">
        <f t="shared" si="121"/>
        <v/>
      </c>
      <c r="S133" t="str">
        <f t="shared" si="122"/>
        <v/>
      </c>
      <c r="T133">
        <f t="shared" si="123"/>
        <v>0</v>
      </c>
      <c r="U133">
        <f t="shared" si="124"/>
        <v>1</v>
      </c>
      <c r="V133" t="str">
        <f t="shared" si="125"/>
        <v/>
      </c>
      <c r="W133">
        <f t="shared" si="126"/>
        <v>0</v>
      </c>
      <c r="X133">
        <f t="shared" si="127"/>
        <v>0</v>
      </c>
      <c r="Y133" t="str">
        <f t="shared" si="128"/>
        <v/>
      </c>
      <c r="Z133">
        <f t="shared" si="129"/>
        <v>0</v>
      </c>
      <c r="AA133">
        <f t="shared" si="130"/>
        <v>1</v>
      </c>
      <c r="AB133">
        <f t="shared" si="131"/>
        <v>1</v>
      </c>
      <c r="AC133">
        <f t="shared" si="132"/>
        <v>0</v>
      </c>
      <c r="AD133">
        <f t="shared" si="133"/>
        <v>1</v>
      </c>
      <c r="AE133">
        <f t="shared" si="134"/>
        <v>1</v>
      </c>
      <c r="AF133">
        <f t="shared" si="135"/>
        <v>0</v>
      </c>
      <c r="AG133">
        <f t="shared" si="136"/>
        <v>4</v>
      </c>
      <c r="AH133" t="s">
        <v>63</v>
      </c>
      <c r="AI133">
        <f>VLOOKUP($B133,Categories!$A$2:$O$480,2,0)</f>
        <v>0</v>
      </c>
      <c r="AJ133">
        <f>VLOOKUP($B133,Categories!$A$2:$O$480,3,0)</f>
        <v>0</v>
      </c>
      <c r="AK133">
        <f>VLOOKUP($B133,Categories!$A$2:$O$480,4,0)</f>
        <v>0</v>
      </c>
      <c r="AL133">
        <f>VLOOKUP($B133,Categories!$A$2:$O$480,5,0)</f>
        <v>1</v>
      </c>
      <c r="AM133">
        <f>VLOOKUP($B133,Categories!$A$2:$O$480,6,0)</f>
        <v>0</v>
      </c>
      <c r="AN133">
        <f>VLOOKUP($B133,Categories!$A$2:$O$480,7,0)</f>
        <v>0</v>
      </c>
      <c r="AO133">
        <f>VLOOKUP($B133,Categories!$A$2:$O$480,8,0)</f>
        <v>0</v>
      </c>
      <c r="AP133">
        <f>VLOOKUP($B133,Categories!$A$2:$O$480,9,0)</f>
        <v>0</v>
      </c>
      <c r="AQ133">
        <f>VLOOKUP($B133,Categories!$A$2:$O$480,10,0)</f>
        <v>0</v>
      </c>
      <c r="AR133">
        <f>VLOOKUP($B133,Categories!$A$2:$O$480,11,0)</f>
        <v>0</v>
      </c>
      <c r="AS133">
        <f>VLOOKUP($B133,Categories!$A$2:$O$480,12,0)</f>
        <v>0</v>
      </c>
      <c r="AT133">
        <f>VLOOKUP($B133,Categories!$A$2:$O$480,13,0)</f>
        <v>0</v>
      </c>
      <c r="AU133">
        <f>VLOOKUP($B133,Categories!$A$2:$O$480,14,0)</f>
        <v>0</v>
      </c>
      <c r="AV133">
        <f>VLOOKUP($B133,Categories!$A$2:$O$480,15,0)</f>
        <v>0</v>
      </c>
      <c r="AW133">
        <f>VLOOKUP($B133,Categories!$A$2:$Z$480,16,0)</f>
        <v>2.36</v>
      </c>
    </row>
    <row r="134" spans="1:49" x14ac:dyDescent="0.3">
      <c r="A134" s="1">
        <v>45379</v>
      </c>
      <c r="B134" t="s">
        <v>235</v>
      </c>
      <c r="C134" t="s">
        <v>5</v>
      </c>
      <c r="E134">
        <v>3</v>
      </c>
      <c r="F134">
        <v>2</v>
      </c>
      <c r="H134">
        <v>1</v>
      </c>
      <c r="I134">
        <v>4</v>
      </c>
      <c r="K134" t="str">
        <f t="shared" si="92"/>
        <v>HETS</v>
      </c>
      <c r="L134" t="str">
        <f t="shared" si="115"/>
        <v/>
      </c>
      <c r="M134">
        <f t="shared" si="116"/>
        <v>0</v>
      </c>
      <c r="N134">
        <f t="shared" si="117"/>
        <v>0</v>
      </c>
      <c r="O134" t="str">
        <f t="shared" si="118"/>
        <v/>
      </c>
      <c r="P134">
        <f t="shared" si="119"/>
        <v>1</v>
      </c>
      <c r="Q134">
        <f t="shared" si="120"/>
        <v>0</v>
      </c>
      <c r="R134" t="str">
        <f t="shared" si="121"/>
        <v/>
      </c>
      <c r="S134" t="str">
        <f t="shared" si="122"/>
        <v/>
      </c>
      <c r="T134">
        <f t="shared" si="123"/>
        <v>0</v>
      </c>
      <c r="U134">
        <f t="shared" si="124"/>
        <v>0</v>
      </c>
      <c r="V134" t="str">
        <f t="shared" si="125"/>
        <v/>
      </c>
      <c r="W134">
        <f t="shared" si="126"/>
        <v>0</v>
      </c>
      <c r="X134">
        <f t="shared" si="127"/>
        <v>1</v>
      </c>
      <c r="Y134" t="str">
        <f t="shared" si="128"/>
        <v/>
      </c>
      <c r="Z134">
        <f t="shared" si="129"/>
        <v>0</v>
      </c>
      <c r="AA134">
        <f t="shared" si="130"/>
        <v>1</v>
      </c>
      <c r="AB134">
        <f t="shared" si="131"/>
        <v>1</v>
      </c>
      <c r="AC134">
        <f t="shared" si="132"/>
        <v>0</v>
      </c>
      <c r="AD134">
        <f t="shared" si="133"/>
        <v>1</v>
      </c>
      <c r="AE134">
        <f t="shared" si="134"/>
        <v>1</v>
      </c>
      <c r="AF134">
        <f t="shared" si="135"/>
        <v>0</v>
      </c>
      <c r="AG134">
        <f t="shared" si="136"/>
        <v>4</v>
      </c>
      <c r="AH134" t="s">
        <v>63</v>
      </c>
      <c r="AI134">
        <f>VLOOKUP($B134,Categories!$A$2:$O$480,2,0)</f>
        <v>0</v>
      </c>
      <c r="AJ134">
        <f>VLOOKUP($B134,Categories!$A$2:$O$480,3,0)</f>
        <v>0</v>
      </c>
      <c r="AK134">
        <f>VLOOKUP($B134,Categories!$A$2:$O$480,4,0)</f>
        <v>0</v>
      </c>
      <c r="AL134">
        <f>VLOOKUP($B134,Categories!$A$2:$O$480,5,0)</f>
        <v>1</v>
      </c>
      <c r="AM134">
        <f>VLOOKUP($B134,Categories!$A$2:$O$480,6,0)</f>
        <v>0</v>
      </c>
      <c r="AN134">
        <f>VLOOKUP($B134,Categories!$A$2:$O$480,7,0)</f>
        <v>0</v>
      </c>
      <c r="AO134">
        <f>VLOOKUP($B134,Categories!$A$2:$O$480,8,0)</f>
        <v>0</v>
      </c>
      <c r="AP134">
        <f>VLOOKUP($B134,Categories!$A$2:$O$480,9,0)</f>
        <v>0</v>
      </c>
      <c r="AQ134">
        <f>VLOOKUP($B134,Categories!$A$2:$O$480,10,0)</f>
        <v>0</v>
      </c>
      <c r="AR134">
        <f>VLOOKUP($B134,Categories!$A$2:$O$480,11,0)</f>
        <v>0</v>
      </c>
      <c r="AS134">
        <f>VLOOKUP($B134,Categories!$A$2:$O$480,12,0)</f>
        <v>0</v>
      </c>
      <c r="AT134">
        <f>VLOOKUP($B134,Categories!$A$2:$O$480,13,0)</f>
        <v>0</v>
      </c>
      <c r="AU134">
        <f>VLOOKUP($B134,Categories!$A$2:$O$480,14,0)</f>
        <v>0</v>
      </c>
      <c r="AV134">
        <f>VLOOKUP($B134,Categories!$A$2:$O$480,15,0)</f>
        <v>0</v>
      </c>
      <c r="AW134">
        <f>VLOOKUP($B134,Categories!$A$2:$Z$480,16,0)</f>
        <v>2.36</v>
      </c>
    </row>
  </sheetData>
  <sortState xmlns:xlrd2="http://schemas.microsoft.com/office/spreadsheetml/2017/richdata2" ref="A2:AV81">
    <sortCondition ref="A1"/>
  </sortState>
  <pageMargins left="0.7" right="0.7" top="0.75" bottom="0.75" header="0.3" footer="0.3"/>
  <pageSetup paperSize="9" orientation="portrait" verticalDpi="0" r:id="rId1"/>
  <customProperties>
    <customPr name="_pios_id" r:id="rId2"/>
    <customPr name="EpmWorksheetKeyString_GUID" r:id="rId3"/>
  </customProperties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54"/>
  <sheetViews>
    <sheetView topLeftCell="A40" workbookViewId="0">
      <selection activeCell="E33" sqref="E33"/>
    </sheetView>
  </sheetViews>
  <sheetFormatPr defaultRowHeight="14.4" x14ac:dyDescent="0.3"/>
  <cols>
    <col min="1" max="1" width="17" bestFit="1" customWidth="1"/>
    <col min="2" max="2" width="8.88671875" bestFit="1" customWidth="1"/>
    <col min="3" max="3" width="17.109375" bestFit="1" customWidth="1"/>
    <col min="4" max="4" width="8.5546875" bestFit="1" customWidth="1"/>
    <col min="5" max="5" width="8.33203125" bestFit="1" customWidth="1"/>
    <col min="6" max="6" width="8.88671875" bestFit="1" customWidth="1"/>
    <col min="7" max="7" width="7.6640625" bestFit="1" customWidth="1"/>
    <col min="8" max="8" width="7.33203125" bestFit="1" customWidth="1"/>
    <col min="9" max="9" width="5.6640625" bestFit="1" customWidth="1"/>
    <col min="10" max="10" width="6.6640625" bestFit="1" customWidth="1"/>
    <col min="14" max="14" width="10.44140625" bestFit="1" customWidth="1"/>
  </cols>
  <sheetData>
    <row r="2" spans="1:21" x14ac:dyDescent="0.3">
      <c r="D2" s="4" t="s">
        <v>27</v>
      </c>
      <c r="O2" s="4" t="s">
        <v>27</v>
      </c>
    </row>
    <row r="3" spans="1:21" ht="28.8" x14ac:dyDescent="0.3">
      <c r="A3" s="4" t="s">
        <v>61</v>
      </c>
      <c r="B3" s="4" t="s">
        <v>10</v>
      </c>
      <c r="C3" s="12" t="s">
        <v>119</v>
      </c>
      <c r="D3" s="8" t="s">
        <v>26</v>
      </c>
      <c r="E3" s="8" t="s">
        <v>90</v>
      </c>
      <c r="F3" s="8" t="s">
        <v>89</v>
      </c>
      <c r="G3" s="8" t="s">
        <v>88</v>
      </c>
      <c r="H3" s="8" t="s">
        <v>85</v>
      </c>
      <c r="I3" s="8" t="s">
        <v>86</v>
      </c>
      <c r="J3" s="8" t="s">
        <v>87</v>
      </c>
      <c r="L3" s="4" t="s">
        <v>61</v>
      </c>
      <c r="M3" s="4" t="s">
        <v>10</v>
      </c>
      <c r="N3" s="4" t="s">
        <v>120</v>
      </c>
      <c r="O3" s="8" t="s">
        <v>26</v>
      </c>
      <c r="P3" s="8" t="s">
        <v>90</v>
      </c>
      <c r="Q3" s="8" t="s">
        <v>89</v>
      </c>
      <c r="R3" s="8" t="s">
        <v>88</v>
      </c>
      <c r="S3" s="8" t="s">
        <v>85</v>
      </c>
      <c r="T3" s="8" t="s">
        <v>86</v>
      </c>
      <c r="U3" s="8" t="s">
        <v>87</v>
      </c>
    </row>
    <row r="4" spans="1:21" x14ac:dyDescent="0.3">
      <c r="A4" t="s">
        <v>63</v>
      </c>
      <c r="B4" t="s">
        <v>23</v>
      </c>
      <c r="C4">
        <v>1</v>
      </c>
      <c r="D4" s="14">
        <v>11</v>
      </c>
      <c r="E4" s="3">
        <v>0.18181818181818182</v>
      </c>
      <c r="F4" s="3">
        <v>0.36363636363636365</v>
      </c>
      <c r="G4" s="3">
        <v>0.45454545454545453</v>
      </c>
      <c r="H4" s="10">
        <v>2</v>
      </c>
      <c r="I4" s="10">
        <v>4</v>
      </c>
      <c r="J4" s="10">
        <v>5</v>
      </c>
      <c r="L4" t="s">
        <v>63</v>
      </c>
      <c r="M4" t="s">
        <v>23</v>
      </c>
      <c r="N4">
        <v>0</v>
      </c>
      <c r="O4" s="14">
        <v>32</v>
      </c>
      <c r="P4" s="3">
        <v>0.34375</v>
      </c>
      <c r="Q4" s="3">
        <v>0.34375</v>
      </c>
      <c r="R4" s="3">
        <v>0.34375</v>
      </c>
      <c r="S4" s="10">
        <v>11</v>
      </c>
      <c r="T4" s="10">
        <v>11</v>
      </c>
      <c r="U4" s="10">
        <v>11</v>
      </c>
    </row>
    <row r="5" spans="1:21" x14ac:dyDescent="0.3">
      <c r="C5">
        <v>0</v>
      </c>
      <c r="D5" s="14">
        <v>21</v>
      </c>
      <c r="E5" s="3">
        <v>0.42857142857142855</v>
      </c>
      <c r="F5" s="3">
        <v>0.33333333333333331</v>
      </c>
      <c r="G5" s="3">
        <v>0.2857142857142857</v>
      </c>
      <c r="H5" s="10">
        <v>9</v>
      </c>
      <c r="I5" s="10">
        <v>7</v>
      </c>
      <c r="J5" s="10">
        <v>6</v>
      </c>
      <c r="M5" t="s">
        <v>28</v>
      </c>
      <c r="O5" s="14">
        <v>32</v>
      </c>
      <c r="P5" s="3">
        <v>0.34375</v>
      </c>
      <c r="Q5" s="3">
        <v>0.34375</v>
      </c>
      <c r="R5" s="3">
        <v>0.34375</v>
      </c>
      <c r="S5" s="10">
        <v>11</v>
      </c>
      <c r="T5" s="10">
        <v>11</v>
      </c>
      <c r="U5" s="10">
        <v>11</v>
      </c>
    </row>
    <row r="6" spans="1:21" x14ac:dyDescent="0.3">
      <c r="B6" t="s">
        <v>28</v>
      </c>
      <c r="D6" s="14">
        <v>32</v>
      </c>
      <c r="E6" s="3">
        <v>0.34375</v>
      </c>
      <c r="F6" s="3">
        <v>0.34375</v>
      </c>
      <c r="G6" s="3">
        <v>0.34375</v>
      </c>
      <c r="H6" s="10">
        <v>11</v>
      </c>
      <c r="I6" s="10">
        <v>11</v>
      </c>
      <c r="J6" s="10">
        <v>11</v>
      </c>
      <c r="L6" t="s">
        <v>64</v>
      </c>
      <c r="O6" s="14">
        <v>32</v>
      </c>
      <c r="P6" s="3">
        <v>0.34375</v>
      </c>
      <c r="Q6" s="3">
        <v>0.34375</v>
      </c>
      <c r="R6" s="3">
        <v>0.34375</v>
      </c>
      <c r="S6" s="10">
        <v>11</v>
      </c>
      <c r="T6" s="10">
        <v>11</v>
      </c>
      <c r="U6" s="10">
        <v>11</v>
      </c>
    </row>
    <row r="7" spans="1:21" x14ac:dyDescent="0.3">
      <c r="A7" t="s">
        <v>64</v>
      </c>
      <c r="D7" s="14">
        <v>32</v>
      </c>
      <c r="E7" s="3">
        <v>0.34375</v>
      </c>
      <c r="F7" s="3">
        <v>0.34375</v>
      </c>
      <c r="G7" s="3">
        <v>0.34375</v>
      </c>
      <c r="H7" s="10">
        <v>11</v>
      </c>
      <c r="I7" s="10">
        <v>11</v>
      </c>
      <c r="J7" s="10">
        <v>11</v>
      </c>
      <c r="L7" t="s">
        <v>25</v>
      </c>
      <c r="O7" s="14">
        <v>32</v>
      </c>
      <c r="P7" s="3">
        <v>0.34375</v>
      </c>
      <c r="Q7" s="3">
        <v>0.34375</v>
      </c>
      <c r="R7" s="3">
        <v>0.34375</v>
      </c>
      <c r="S7" s="10">
        <v>11</v>
      </c>
      <c r="T7" s="10">
        <v>11</v>
      </c>
      <c r="U7" s="10">
        <v>11</v>
      </c>
    </row>
    <row r="8" spans="1:21" x14ac:dyDescent="0.3">
      <c r="A8" t="s">
        <v>25</v>
      </c>
      <c r="D8" s="14">
        <v>32</v>
      </c>
      <c r="E8" s="3">
        <v>0.34375</v>
      </c>
      <c r="F8" s="3">
        <v>0.34375</v>
      </c>
      <c r="G8" s="3">
        <v>0.34375</v>
      </c>
      <c r="H8" s="10">
        <v>11</v>
      </c>
      <c r="I8" s="10">
        <v>11</v>
      </c>
      <c r="J8" s="10">
        <v>11</v>
      </c>
    </row>
    <row r="11" spans="1:21" x14ac:dyDescent="0.3">
      <c r="D11" s="4" t="s">
        <v>27</v>
      </c>
      <c r="O11" s="4" t="s">
        <v>27</v>
      </c>
    </row>
    <row r="12" spans="1:21" ht="28.8" x14ac:dyDescent="0.3">
      <c r="A12" s="4" t="s">
        <v>61</v>
      </c>
      <c r="B12" s="4" t="s">
        <v>10</v>
      </c>
      <c r="C12" s="12" t="s">
        <v>121</v>
      </c>
      <c r="D12" s="8" t="s">
        <v>26</v>
      </c>
      <c r="E12" s="8" t="s">
        <v>90</v>
      </c>
      <c r="F12" s="8" t="s">
        <v>89</v>
      </c>
      <c r="G12" s="8" t="s">
        <v>88</v>
      </c>
      <c r="H12" s="8" t="s">
        <v>85</v>
      </c>
      <c r="I12" s="8" t="s">
        <v>86</v>
      </c>
      <c r="J12" s="8" t="s">
        <v>87</v>
      </c>
      <c r="L12" s="4" t="s">
        <v>61</v>
      </c>
      <c r="M12" s="4" t="s">
        <v>10</v>
      </c>
      <c r="N12" s="4" t="s">
        <v>122</v>
      </c>
      <c r="O12" s="8" t="s">
        <v>26</v>
      </c>
      <c r="P12" s="8" t="s">
        <v>90</v>
      </c>
      <c r="Q12" s="8" t="s">
        <v>89</v>
      </c>
      <c r="R12" s="8" t="s">
        <v>88</v>
      </c>
      <c r="S12" s="8" t="s">
        <v>85</v>
      </c>
      <c r="T12" s="8" t="s">
        <v>86</v>
      </c>
      <c r="U12" s="8" t="s">
        <v>87</v>
      </c>
    </row>
    <row r="13" spans="1:21" x14ac:dyDescent="0.3">
      <c r="A13" t="s">
        <v>63</v>
      </c>
      <c r="B13" t="s">
        <v>23</v>
      </c>
      <c r="C13">
        <v>1</v>
      </c>
      <c r="D13" s="14">
        <v>8</v>
      </c>
      <c r="E13" s="3">
        <v>0.5</v>
      </c>
      <c r="F13" s="3">
        <v>0.25</v>
      </c>
      <c r="G13" s="3">
        <v>0.25</v>
      </c>
      <c r="H13" s="10">
        <v>4</v>
      </c>
      <c r="I13" s="10">
        <v>2</v>
      </c>
      <c r="J13" s="10">
        <v>2</v>
      </c>
      <c r="L13" t="s">
        <v>63</v>
      </c>
      <c r="M13" t="s">
        <v>23</v>
      </c>
      <c r="N13">
        <v>1</v>
      </c>
      <c r="O13" s="14">
        <v>13</v>
      </c>
      <c r="P13" s="3">
        <v>0.15384615384615385</v>
      </c>
      <c r="Q13" s="3">
        <v>0.38461538461538464</v>
      </c>
      <c r="R13" s="3">
        <v>0.46153846153846156</v>
      </c>
      <c r="S13" s="10">
        <v>2</v>
      </c>
      <c r="T13" s="10">
        <v>5</v>
      </c>
      <c r="U13" s="10">
        <v>6</v>
      </c>
    </row>
    <row r="14" spans="1:21" x14ac:dyDescent="0.3">
      <c r="C14">
        <v>0</v>
      </c>
      <c r="D14" s="14">
        <v>24</v>
      </c>
      <c r="E14" s="3">
        <v>0.29166666666666669</v>
      </c>
      <c r="F14" s="3">
        <v>0.375</v>
      </c>
      <c r="G14" s="3">
        <v>0.375</v>
      </c>
      <c r="H14" s="10">
        <v>7</v>
      </c>
      <c r="I14" s="10">
        <v>9</v>
      </c>
      <c r="J14" s="10">
        <v>9</v>
      </c>
      <c r="N14">
        <v>0</v>
      </c>
      <c r="O14" s="14">
        <v>19</v>
      </c>
      <c r="P14" s="3">
        <v>0.47368421052631576</v>
      </c>
      <c r="Q14" s="3">
        <v>0.31578947368421051</v>
      </c>
      <c r="R14" s="3">
        <v>0.26315789473684209</v>
      </c>
      <c r="S14" s="10">
        <v>9</v>
      </c>
      <c r="T14" s="10">
        <v>6</v>
      </c>
      <c r="U14" s="10">
        <v>5</v>
      </c>
    </row>
    <row r="15" spans="1:21" x14ac:dyDescent="0.3">
      <c r="B15" t="s">
        <v>28</v>
      </c>
      <c r="D15" s="14">
        <v>32</v>
      </c>
      <c r="E15" s="3">
        <v>0.34375</v>
      </c>
      <c r="F15" s="3">
        <v>0.34375</v>
      </c>
      <c r="G15" s="3">
        <v>0.34375</v>
      </c>
      <c r="H15" s="10">
        <v>11</v>
      </c>
      <c r="I15" s="10">
        <v>11</v>
      </c>
      <c r="J15" s="10">
        <v>11</v>
      </c>
      <c r="M15" t="s">
        <v>28</v>
      </c>
      <c r="O15" s="14">
        <v>32</v>
      </c>
      <c r="P15" s="3">
        <v>0.34375</v>
      </c>
      <c r="Q15" s="3">
        <v>0.34375</v>
      </c>
      <c r="R15" s="3">
        <v>0.34375</v>
      </c>
      <c r="S15" s="10">
        <v>11</v>
      </c>
      <c r="T15" s="10">
        <v>11</v>
      </c>
      <c r="U15" s="10">
        <v>11</v>
      </c>
    </row>
    <row r="16" spans="1:21" x14ac:dyDescent="0.3">
      <c r="A16" t="s">
        <v>64</v>
      </c>
      <c r="D16" s="14">
        <v>32</v>
      </c>
      <c r="E16" s="3">
        <v>0.34375</v>
      </c>
      <c r="F16" s="3">
        <v>0.34375</v>
      </c>
      <c r="G16" s="3">
        <v>0.34375</v>
      </c>
      <c r="H16" s="10">
        <v>11</v>
      </c>
      <c r="I16" s="10">
        <v>11</v>
      </c>
      <c r="J16" s="10">
        <v>11</v>
      </c>
      <c r="L16" t="s">
        <v>64</v>
      </c>
      <c r="O16" s="14">
        <v>32</v>
      </c>
      <c r="P16" s="3">
        <v>0.34375</v>
      </c>
      <c r="Q16" s="3">
        <v>0.34375</v>
      </c>
      <c r="R16" s="3">
        <v>0.34375</v>
      </c>
      <c r="S16" s="10">
        <v>11</v>
      </c>
      <c r="T16" s="10">
        <v>11</v>
      </c>
      <c r="U16" s="10">
        <v>11</v>
      </c>
    </row>
    <row r="17" spans="1:21" x14ac:dyDescent="0.3">
      <c r="A17" t="s">
        <v>25</v>
      </c>
      <c r="D17" s="14">
        <v>32</v>
      </c>
      <c r="E17" s="3">
        <v>0.34375</v>
      </c>
      <c r="F17" s="3">
        <v>0.34375</v>
      </c>
      <c r="G17" s="3">
        <v>0.34375</v>
      </c>
      <c r="H17" s="10">
        <v>11</v>
      </c>
      <c r="I17" s="10">
        <v>11</v>
      </c>
      <c r="J17" s="10">
        <v>11</v>
      </c>
      <c r="L17" t="s">
        <v>25</v>
      </c>
      <c r="O17" s="14">
        <v>32</v>
      </c>
      <c r="P17" s="3">
        <v>0.34375</v>
      </c>
      <c r="Q17" s="3">
        <v>0.34375</v>
      </c>
      <c r="R17" s="3">
        <v>0.34375</v>
      </c>
      <c r="S17" s="10">
        <v>11</v>
      </c>
      <c r="T17" s="10">
        <v>11</v>
      </c>
      <c r="U17" s="10">
        <v>11</v>
      </c>
    </row>
    <row r="20" spans="1:21" x14ac:dyDescent="0.3">
      <c r="D20" s="4" t="s">
        <v>27</v>
      </c>
      <c r="O20" s="4" t="s">
        <v>27</v>
      </c>
    </row>
    <row r="21" spans="1:21" ht="28.8" x14ac:dyDescent="0.3">
      <c r="A21" s="4" t="s">
        <v>61</v>
      </c>
      <c r="B21" s="4" t="s">
        <v>10</v>
      </c>
      <c r="C21" s="4" t="s">
        <v>123</v>
      </c>
      <c r="D21" s="8" t="s">
        <v>26</v>
      </c>
      <c r="E21" s="8" t="s">
        <v>90</v>
      </c>
      <c r="F21" s="8" t="s">
        <v>89</v>
      </c>
      <c r="G21" s="8" t="s">
        <v>88</v>
      </c>
      <c r="H21" s="8" t="s">
        <v>85</v>
      </c>
      <c r="I21" s="8" t="s">
        <v>86</v>
      </c>
      <c r="J21" s="8" t="s">
        <v>87</v>
      </c>
      <c r="L21" s="4" t="s">
        <v>61</v>
      </c>
      <c r="M21" s="4" t="s">
        <v>10</v>
      </c>
      <c r="N21" s="4" t="s">
        <v>124</v>
      </c>
      <c r="O21" s="8" t="s">
        <v>26</v>
      </c>
      <c r="P21" s="8" t="s">
        <v>90</v>
      </c>
      <c r="Q21" s="8" t="s">
        <v>89</v>
      </c>
      <c r="R21" s="8" t="s">
        <v>88</v>
      </c>
      <c r="S21" s="8" t="s">
        <v>85</v>
      </c>
      <c r="T21" s="8" t="s">
        <v>86</v>
      </c>
      <c r="U21" s="8" t="s">
        <v>87</v>
      </c>
    </row>
    <row r="22" spans="1:21" x14ac:dyDescent="0.3">
      <c r="A22" t="s">
        <v>63</v>
      </c>
      <c r="B22" t="s">
        <v>23</v>
      </c>
      <c r="C22">
        <v>0</v>
      </c>
      <c r="D22" s="14">
        <v>32</v>
      </c>
      <c r="E22" s="3">
        <v>0.34375</v>
      </c>
      <c r="F22" s="3">
        <v>0.34375</v>
      </c>
      <c r="G22" s="3">
        <v>0.34375</v>
      </c>
      <c r="H22" s="10">
        <v>11</v>
      </c>
      <c r="I22" s="10">
        <v>11</v>
      </c>
      <c r="J22" s="10">
        <v>11</v>
      </c>
      <c r="L22" t="s">
        <v>63</v>
      </c>
      <c r="M22" t="s">
        <v>23</v>
      </c>
      <c r="N22">
        <v>1</v>
      </c>
      <c r="O22" s="14">
        <v>19</v>
      </c>
      <c r="P22" s="3">
        <v>0.21052631578947367</v>
      </c>
      <c r="Q22" s="3">
        <v>0.47368421052631576</v>
      </c>
      <c r="R22" s="3">
        <v>0.31578947368421051</v>
      </c>
      <c r="S22" s="10">
        <v>4</v>
      </c>
      <c r="T22" s="10">
        <v>9</v>
      </c>
      <c r="U22" s="10">
        <v>6</v>
      </c>
    </row>
    <row r="23" spans="1:21" x14ac:dyDescent="0.3">
      <c r="B23" t="s">
        <v>28</v>
      </c>
      <c r="D23" s="14">
        <v>32</v>
      </c>
      <c r="E23" s="3">
        <v>0.34375</v>
      </c>
      <c r="F23" s="3">
        <v>0.34375</v>
      </c>
      <c r="G23" s="3">
        <v>0.34375</v>
      </c>
      <c r="H23" s="10">
        <v>11</v>
      </c>
      <c r="I23" s="10">
        <v>11</v>
      </c>
      <c r="J23" s="10">
        <v>11</v>
      </c>
      <c r="N23">
        <v>0</v>
      </c>
      <c r="O23" s="14">
        <v>13</v>
      </c>
      <c r="P23" s="3">
        <v>0.53846153846153844</v>
      </c>
      <c r="Q23" s="3">
        <v>0.15384615384615385</v>
      </c>
      <c r="R23" s="3">
        <v>0.38461538461538464</v>
      </c>
      <c r="S23" s="10">
        <v>7</v>
      </c>
      <c r="T23" s="10">
        <v>2</v>
      </c>
      <c r="U23" s="10">
        <v>5</v>
      </c>
    </row>
    <row r="24" spans="1:21" x14ac:dyDescent="0.3">
      <c r="A24" t="s">
        <v>64</v>
      </c>
      <c r="D24" s="14">
        <v>32</v>
      </c>
      <c r="E24" s="3">
        <v>0.34375</v>
      </c>
      <c r="F24" s="3">
        <v>0.34375</v>
      </c>
      <c r="G24" s="3">
        <v>0.34375</v>
      </c>
      <c r="H24" s="10">
        <v>11</v>
      </c>
      <c r="I24" s="10">
        <v>11</v>
      </c>
      <c r="J24" s="10">
        <v>11</v>
      </c>
      <c r="M24" t="s">
        <v>28</v>
      </c>
      <c r="O24" s="14">
        <v>32</v>
      </c>
      <c r="P24" s="3">
        <v>0.34375</v>
      </c>
      <c r="Q24" s="3">
        <v>0.34375</v>
      </c>
      <c r="R24" s="3">
        <v>0.34375</v>
      </c>
      <c r="S24" s="10">
        <v>11</v>
      </c>
      <c r="T24" s="10">
        <v>11</v>
      </c>
      <c r="U24" s="10">
        <v>11</v>
      </c>
    </row>
    <row r="25" spans="1:21" x14ac:dyDescent="0.3">
      <c r="A25" t="s">
        <v>25</v>
      </c>
      <c r="D25" s="14">
        <v>32</v>
      </c>
      <c r="E25" s="3">
        <v>0.34375</v>
      </c>
      <c r="F25" s="3">
        <v>0.34375</v>
      </c>
      <c r="G25" s="3">
        <v>0.34375</v>
      </c>
      <c r="H25" s="10">
        <v>11</v>
      </c>
      <c r="I25" s="10">
        <v>11</v>
      </c>
      <c r="J25" s="10">
        <v>11</v>
      </c>
      <c r="L25" t="s">
        <v>64</v>
      </c>
      <c r="O25" s="14">
        <v>32</v>
      </c>
      <c r="P25" s="3">
        <v>0.34375</v>
      </c>
      <c r="Q25" s="3">
        <v>0.34375</v>
      </c>
      <c r="R25" s="3">
        <v>0.34375</v>
      </c>
      <c r="S25" s="10">
        <v>11</v>
      </c>
      <c r="T25" s="10">
        <v>11</v>
      </c>
      <c r="U25" s="10">
        <v>11</v>
      </c>
    </row>
    <row r="26" spans="1:21" x14ac:dyDescent="0.3">
      <c r="L26" t="s">
        <v>25</v>
      </c>
      <c r="O26" s="14">
        <v>32</v>
      </c>
      <c r="P26" s="3">
        <v>0.34375</v>
      </c>
      <c r="Q26" s="3">
        <v>0.34375</v>
      </c>
      <c r="R26" s="3">
        <v>0.34375</v>
      </c>
      <c r="S26" s="10">
        <v>11</v>
      </c>
      <c r="T26" s="10">
        <v>11</v>
      </c>
      <c r="U26" s="10">
        <v>11</v>
      </c>
    </row>
    <row r="30" spans="1:21" x14ac:dyDescent="0.3">
      <c r="D30" s="4" t="s">
        <v>27</v>
      </c>
      <c r="O30" s="4" t="s">
        <v>27</v>
      </c>
    </row>
    <row r="31" spans="1:21" ht="28.8" x14ac:dyDescent="0.3">
      <c r="A31" s="4" t="s">
        <v>61</v>
      </c>
      <c r="B31" s="4" t="s">
        <v>10</v>
      </c>
      <c r="C31" s="4" t="s">
        <v>125</v>
      </c>
      <c r="D31" s="8" t="s">
        <v>26</v>
      </c>
      <c r="E31" s="8" t="s">
        <v>90</v>
      </c>
      <c r="F31" s="8" t="s">
        <v>89</v>
      </c>
      <c r="G31" s="8" t="s">
        <v>88</v>
      </c>
      <c r="H31" s="8" t="s">
        <v>85</v>
      </c>
      <c r="I31" s="8" t="s">
        <v>86</v>
      </c>
      <c r="J31" s="8" t="s">
        <v>87</v>
      </c>
      <c r="L31" s="4" t="s">
        <v>61</v>
      </c>
      <c r="M31" s="4" t="s">
        <v>10</v>
      </c>
      <c r="N31" s="4" t="s">
        <v>126</v>
      </c>
      <c r="O31" s="8" t="s">
        <v>26</v>
      </c>
      <c r="P31" s="8" t="s">
        <v>90</v>
      </c>
      <c r="Q31" s="8" t="s">
        <v>89</v>
      </c>
      <c r="R31" s="8" t="s">
        <v>88</v>
      </c>
      <c r="S31" s="8" t="s">
        <v>85</v>
      </c>
      <c r="T31" s="8" t="s">
        <v>86</v>
      </c>
      <c r="U31" s="8" t="s">
        <v>87</v>
      </c>
    </row>
    <row r="32" spans="1:21" x14ac:dyDescent="0.3">
      <c r="A32" t="s">
        <v>63</v>
      </c>
      <c r="B32" t="s">
        <v>23</v>
      </c>
      <c r="C32">
        <v>1</v>
      </c>
      <c r="D32" s="14">
        <v>2</v>
      </c>
      <c r="E32" s="3">
        <v>0.5</v>
      </c>
      <c r="F32" s="3">
        <v>0</v>
      </c>
      <c r="G32" s="3">
        <v>0.5</v>
      </c>
      <c r="H32" s="10">
        <v>1</v>
      </c>
      <c r="I32" s="10">
        <v>0</v>
      </c>
      <c r="J32" s="10">
        <v>1</v>
      </c>
      <c r="L32" t="s">
        <v>63</v>
      </c>
      <c r="M32" t="s">
        <v>23</v>
      </c>
      <c r="N32">
        <v>0</v>
      </c>
      <c r="O32" s="14">
        <v>32</v>
      </c>
      <c r="P32" s="3">
        <v>0.34375</v>
      </c>
      <c r="Q32" s="3">
        <v>0.34375</v>
      </c>
      <c r="R32" s="3">
        <v>0.34375</v>
      </c>
      <c r="S32" s="10">
        <v>11</v>
      </c>
      <c r="T32" s="10">
        <v>11</v>
      </c>
      <c r="U32" s="10">
        <v>11</v>
      </c>
    </row>
    <row r="33" spans="1:21" x14ac:dyDescent="0.3">
      <c r="C33">
        <v>0</v>
      </c>
      <c r="D33" s="14">
        <v>30</v>
      </c>
      <c r="E33" s="3">
        <v>0.33333333333333331</v>
      </c>
      <c r="F33" s="3">
        <v>0.36666666666666664</v>
      </c>
      <c r="G33" s="3">
        <v>0.33333333333333331</v>
      </c>
      <c r="H33" s="10">
        <v>10</v>
      </c>
      <c r="I33" s="10">
        <v>11</v>
      </c>
      <c r="J33" s="10">
        <v>10</v>
      </c>
      <c r="M33" t="s">
        <v>28</v>
      </c>
      <c r="O33" s="14">
        <v>32</v>
      </c>
      <c r="P33" s="3">
        <v>0.34375</v>
      </c>
      <c r="Q33" s="3">
        <v>0.34375</v>
      </c>
      <c r="R33" s="3">
        <v>0.34375</v>
      </c>
      <c r="S33" s="10">
        <v>11</v>
      </c>
      <c r="T33" s="10">
        <v>11</v>
      </c>
      <c r="U33" s="10">
        <v>11</v>
      </c>
    </row>
    <row r="34" spans="1:21" x14ac:dyDescent="0.3">
      <c r="B34" t="s">
        <v>28</v>
      </c>
      <c r="D34" s="14">
        <v>32</v>
      </c>
      <c r="E34" s="3">
        <v>0.34375</v>
      </c>
      <c r="F34" s="3">
        <v>0.34375</v>
      </c>
      <c r="G34" s="3">
        <v>0.34375</v>
      </c>
      <c r="H34" s="10">
        <v>11</v>
      </c>
      <c r="I34" s="10">
        <v>11</v>
      </c>
      <c r="J34" s="10">
        <v>11</v>
      </c>
      <c r="L34" t="s">
        <v>64</v>
      </c>
      <c r="O34" s="14">
        <v>32</v>
      </c>
      <c r="P34" s="3">
        <v>0.34375</v>
      </c>
      <c r="Q34" s="3">
        <v>0.34375</v>
      </c>
      <c r="R34" s="3">
        <v>0.34375</v>
      </c>
      <c r="S34" s="10">
        <v>11</v>
      </c>
      <c r="T34" s="10">
        <v>11</v>
      </c>
      <c r="U34" s="10">
        <v>11</v>
      </c>
    </row>
    <row r="35" spans="1:21" x14ac:dyDescent="0.3">
      <c r="A35" t="s">
        <v>64</v>
      </c>
      <c r="D35" s="14">
        <v>32</v>
      </c>
      <c r="E35" s="3">
        <v>0.34375</v>
      </c>
      <c r="F35" s="3">
        <v>0.34375</v>
      </c>
      <c r="G35" s="3">
        <v>0.34375</v>
      </c>
      <c r="H35" s="10">
        <v>11</v>
      </c>
      <c r="I35" s="10">
        <v>11</v>
      </c>
      <c r="J35" s="10">
        <v>11</v>
      </c>
      <c r="L35" t="s">
        <v>25</v>
      </c>
      <c r="O35" s="14">
        <v>32</v>
      </c>
      <c r="P35" s="3">
        <v>0.34375</v>
      </c>
      <c r="Q35" s="3">
        <v>0.34375</v>
      </c>
      <c r="R35" s="3">
        <v>0.34375</v>
      </c>
      <c r="S35" s="10">
        <v>11</v>
      </c>
      <c r="T35" s="10">
        <v>11</v>
      </c>
      <c r="U35" s="10">
        <v>11</v>
      </c>
    </row>
    <row r="36" spans="1:21" x14ac:dyDescent="0.3">
      <c r="A36" t="s">
        <v>25</v>
      </c>
      <c r="D36" s="14">
        <v>32</v>
      </c>
      <c r="E36" s="3">
        <v>0.34375</v>
      </c>
      <c r="F36" s="3">
        <v>0.34375</v>
      </c>
      <c r="G36" s="3">
        <v>0.34375</v>
      </c>
      <c r="H36" s="10">
        <v>11</v>
      </c>
      <c r="I36" s="10">
        <v>11</v>
      </c>
      <c r="J36" s="10">
        <v>11</v>
      </c>
    </row>
    <row r="39" spans="1:21" x14ac:dyDescent="0.3">
      <c r="D39" s="4" t="s">
        <v>27</v>
      </c>
      <c r="O39" s="4" t="s">
        <v>27</v>
      </c>
    </row>
    <row r="40" spans="1:21" ht="28.8" x14ac:dyDescent="0.3">
      <c r="A40" s="4" t="s">
        <v>61</v>
      </c>
      <c r="B40" s="4" t="s">
        <v>10</v>
      </c>
      <c r="C40" s="4" t="s">
        <v>127</v>
      </c>
      <c r="D40" s="8" t="s">
        <v>26</v>
      </c>
      <c r="E40" s="8" t="s">
        <v>90</v>
      </c>
      <c r="F40" s="8" t="s">
        <v>89</v>
      </c>
      <c r="G40" s="8" t="s">
        <v>88</v>
      </c>
      <c r="H40" s="8" t="s">
        <v>85</v>
      </c>
      <c r="I40" s="8" t="s">
        <v>86</v>
      </c>
      <c r="J40" s="8" t="s">
        <v>87</v>
      </c>
      <c r="L40" s="4" t="s">
        <v>61</v>
      </c>
      <c r="M40" s="4" t="s">
        <v>10</v>
      </c>
      <c r="N40" s="4" t="s">
        <v>128</v>
      </c>
      <c r="O40" s="8" t="s">
        <v>26</v>
      </c>
      <c r="P40" s="8" t="s">
        <v>90</v>
      </c>
      <c r="Q40" s="8" t="s">
        <v>89</v>
      </c>
      <c r="R40" s="8" t="s">
        <v>88</v>
      </c>
      <c r="S40" s="8" t="s">
        <v>85</v>
      </c>
      <c r="T40" s="8" t="s">
        <v>86</v>
      </c>
      <c r="U40" s="8" t="s">
        <v>87</v>
      </c>
    </row>
    <row r="41" spans="1:21" x14ac:dyDescent="0.3">
      <c r="A41" t="s">
        <v>63</v>
      </c>
      <c r="B41" t="s">
        <v>23</v>
      </c>
      <c r="C41">
        <v>1</v>
      </c>
      <c r="D41" s="14">
        <v>2</v>
      </c>
      <c r="E41" s="3">
        <v>0</v>
      </c>
      <c r="F41" s="3">
        <v>0</v>
      </c>
      <c r="G41" s="3">
        <v>1</v>
      </c>
      <c r="H41" s="10">
        <v>0</v>
      </c>
      <c r="I41" s="10">
        <v>0</v>
      </c>
      <c r="J41" s="10">
        <v>2</v>
      </c>
      <c r="L41" t="s">
        <v>63</v>
      </c>
      <c r="M41" t="s">
        <v>23</v>
      </c>
      <c r="N41">
        <v>1</v>
      </c>
      <c r="O41" s="14">
        <v>3</v>
      </c>
      <c r="P41" s="3">
        <v>1</v>
      </c>
      <c r="Q41" s="3">
        <v>0.33333333333333331</v>
      </c>
      <c r="R41" s="3">
        <v>0</v>
      </c>
      <c r="S41" s="10">
        <v>3</v>
      </c>
      <c r="T41" s="10">
        <v>1</v>
      </c>
      <c r="U41" s="10">
        <v>0</v>
      </c>
    </row>
    <row r="42" spans="1:21" x14ac:dyDescent="0.3">
      <c r="C42">
        <v>0</v>
      </c>
      <c r="D42" s="14">
        <v>30</v>
      </c>
      <c r="E42" s="3">
        <v>0.36666666666666664</v>
      </c>
      <c r="F42" s="3">
        <v>0.36666666666666664</v>
      </c>
      <c r="G42" s="3">
        <v>0.3</v>
      </c>
      <c r="H42" s="10">
        <v>11</v>
      </c>
      <c r="I42" s="10">
        <v>11</v>
      </c>
      <c r="J42" s="10">
        <v>9</v>
      </c>
      <c r="N42">
        <v>0</v>
      </c>
      <c r="O42" s="14">
        <v>29</v>
      </c>
      <c r="P42" s="3">
        <v>0.27586206896551724</v>
      </c>
      <c r="Q42" s="3">
        <v>0.34482758620689657</v>
      </c>
      <c r="R42" s="3">
        <v>0.37931034482758619</v>
      </c>
      <c r="S42" s="10">
        <v>8</v>
      </c>
      <c r="T42" s="10">
        <v>10</v>
      </c>
      <c r="U42" s="10">
        <v>11</v>
      </c>
    </row>
    <row r="43" spans="1:21" x14ac:dyDescent="0.3">
      <c r="B43" t="s">
        <v>28</v>
      </c>
      <c r="D43" s="14">
        <v>32</v>
      </c>
      <c r="E43" s="3">
        <v>0.34375</v>
      </c>
      <c r="F43" s="3">
        <v>0.34375</v>
      </c>
      <c r="G43" s="3">
        <v>0.34375</v>
      </c>
      <c r="H43" s="10">
        <v>11</v>
      </c>
      <c r="I43" s="10">
        <v>11</v>
      </c>
      <c r="J43" s="10">
        <v>11</v>
      </c>
      <c r="M43" t="s">
        <v>28</v>
      </c>
      <c r="O43" s="14">
        <v>32</v>
      </c>
      <c r="P43" s="3">
        <v>0.34375</v>
      </c>
      <c r="Q43" s="3">
        <v>0.34375</v>
      </c>
      <c r="R43" s="3">
        <v>0.34375</v>
      </c>
      <c r="S43" s="10">
        <v>11</v>
      </c>
      <c r="T43" s="10">
        <v>11</v>
      </c>
      <c r="U43" s="10">
        <v>11</v>
      </c>
    </row>
    <row r="44" spans="1:21" x14ac:dyDescent="0.3">
      <c r="A44" t="s">
        <v>64</v>
      </c>
      <c r="D44" s="14">
        <v>32</v>
      </c>
      <c r="E44" s="3">
        <v>0.34375</v>
      </c>
      <c r="F44" s="3">
        <v>0.34375</v>
      </c>
      <c r="G44" s="3">
        <v>0.34375</v>
      </c>
      <c r="H44" s="10">
        <v>11</v>
      </c>
      <c r="I44" s="10">
        <v>11</v>
      </c>
      <c r="J44" s="10">
        <v>11</v>
      </c>
      <c r="L44" t="s">
        <v>64</v>
      </c>
      <c r="O44" s="14">
        <v>32</v>
      </c>
      <c r="P44" s="3">
        <v>0.34375</v>
      </c>
      <c r="Q44" s="3">
        <v>0.34375</v>
      </c>
      <c r="R44" s="3">
        <v>0.34375</v>
      </c>
      <c r="S44" s="10">
        <v>11</v>
      </c>
      <c r="T44" s="10">
        <v>11</v>
      </c>
      <c r="U44" s="10">
        <v>11</v>
      </c>
    </row>
    <row r="45" spans="1:21" x14ac:dyDescent="0.3">
      <c r="A45" t="s">
        <v>25</v>
      </c>
      <c r="D45" s="14">
        <v>32</v>
      </c>
      <c r="E45" s="3">
        <v>0.34375</v>
      </c>
      <c r="F45" s="3">
        <v>0.34375</v>
      </c>
      <c r="G45" s="3">
        <v>0.34375</v>
      </c>
      <c r="H45" s="10">
        <v>11</v>
      </c>
      <c r="I45" s="10">
        <v>11</v>
      </c>
      <c r="J45" s="10">
        <v>11</v>
      </c>
      <c r="L45" t="s">
        <v>25</v>
      </c>
      <c r="O45" s="14">
        <v>32</v>
      </c>
      <c r="P45" s="3">
        <v>0.34375</v>
      </c>
      <c r="Q45" s="3">
        <v>0.34375</v>
      </c>
      <c r="R45" s="3">
        <v>0.34375</v>
      </c>
      <c r="S45" s="10">
        <v>11</v>
      </c>
      <c r="T45" s="10">
        <v>11</v>
      </c>
      <c r="U45" s="10">
        <v>11</v>
      </c>
    </row>
    <row r="48" spans="1:21" x14ac:dyDescent="0.3">
      <c r="D48" s="4" t="s">
        <v>27</v>
      </c>
      <c r="O48" s="4" t="s">
        <v>27</v>
      </c>
    </row>
    <row r="49" spans="1:21" ht="28.8" x14ac:dyDescent="0.3">
      <c r="A49" s="4" t="s">
        <v>61</v>
      </c>
      <c r="B49" s="4" t="s">
        <v>10</v>
      </c>
      <c r="C49" s="4" t="s">
        <v>129</v>
      </c>
      <c r="D49" s="8" t="s">
        <v>26</v>
      </c>
      <c r="E49" s="8" t="s">
        <v>90</v>
      </c>
      <c r="F49" s="8" t="s">
        <v>89</v>
      </c>
      <c r="G49" s="8" t="s">
        <v>88</v>
      </c>
      <c r="H49" s="8" t="s">
        <v>85</v>
      </c>
      <c r="I49" s="8" t="s">
        <v>86</v>
      </c>
      <c r="J49" s="8" t="s">
        <v>87</v>
      </c>
      <c r="L49" s="4" t="s">
        <v>61</v>
      </c>
      <c r="M49" s="4" t="s">
        <v>10</v>
      </c>
      <c r="N49" s="4" t="s">
        <v>130</v>
      </c>
      <c r="O49" s="8" t="s">
        <v>26</v>
      </c>
      <c r="P49" s="8" t="s">
        <v>90</v>
      </c>
      <c r="Q49" s="8" t="s">
        <v>89</v>
      </c>
      <c r="R49" s="8" t="s">
        <v>88</v>
      </c>
      <c r="S49" s="8" t="s">
        <v>85</v>
      </c>
      <c r="T49" s="8" t="s">
        <v>86</v>
      </c>
      <c r="U49" s="8" t="s">
        <v>87</v>
      </c>
    </row>
    <row r="50" spans="1:21" x14ac:dyDescent="0.3">
      <c r="A50" t="s">
        <v>63</v>
      </c>
      <c r="B50" t="s">
        <v>23</v>
      </c>
      <c r="C50">
        <v>1</v>
      </c>
      <c r="D50" s="14">
        <v>1</v>
      </c>
      <c r="E50" s="3">
        <v>0</v>
      </c>
      <c r="F50" s="3">
        <v>0</v>
      </c>
      <c r="G50" s="3">
        <v>1</v>
      </c>
      <c r="H50" s="10">
        <v>0</v>
      </c>
      <c r="I50" s="10">
        <v>0</v>
      </c>
      <c r="J50" s="10">
        <v>1</v>
      </c>
      <c r="L50" t="s">
        <v>63</v>
      </c>
      <c r="M50" t="s">
        <v>23</v>
      </c>
      <c r="N50">
        <v>1</v>
      </c>
      <c r="O50" s="14">
        <v>1</v>
      </c>
      <c r="P50" s="3">
        <v>1</v>
      </c>
      <c r="Q50" s="3">
        <v>0</v>
      </c>
      <c r="R50" s="3">
        <v>0</v>
      </c>
      <c r="S50" s="10">
        <v>1</v>
      </c>
      <c r="T50" s="10">
        <v>0</v>
      </c>
      <c r="U50" s="10">
        <v>0</v>
      </c>
    </row>
    <row r="51" spans="1:21" x14ac:dyDescent="0.3">
      <c r="C51">
        <v>0</v>
      </c>
      <c r="D51" s="14">
        <v>31</v>
      </c>
      <c r="E51" s="3">
        <v>0.35483870967741937</v>
      </c>
      <c r="F51" s="3">
        <v>0.35483870967741937</v>
      </c>
      <c r="G51" s="3">
        <v>0.32258064516129031</v>
      </c>
      <c r="H51" s="10">
        <v>11</v>
      </c>
      <c r="I51" s="10">
        <v>11</v>
      </c>
      <c r="J51" s="10">
        <v>10</v>
      </c>
      <c r="N51">
        <v>0</v>
      </c>
      <c r="O51" s="14">
        <v>31</v>
      </c>
      <c r="P51" s="3">
        <v>0.32258064516129031</v>
      </c>
      <c r="Q51" s="3">
        <v>0.35483870967741937</v>
      </c>
      <c r="R51" s="3">
        <v>0.35483870967741937</v>
      </c>
      <c r="S51" s="10">
        <v>10</v>
      </c>
      <c r="T51" s="10">
        <v>11</v>
      </c>
      <c r="U51" s="10">
        <v>11</v>
      </c>
    </row>
    <row r="52" spans="1:21" x14ac:dyDescent="0.3">
      <c r="B52" t="s">
        <v>28</v>
      </c>
      <c r="D52" s="14">
        <v>32</v>
      </c>
      <c r="E52" s="3">
        <v>0.34375</v>
      </c>
      <c r="F52" s="3">
        <v>0.34375</v>
      </c>
      <c r="G52" s="3">
        <v>0.34375</v>
      </c>
      <c r="H52" s="10">
        <v>11</v>
      </c>
      <c r="I52" s="10">
        <v>11</v>
      </c>
      <c r="J52" s="10">
        <v>11</v>
      </c>
      <c r="M52" t="s">
        <v>28</v>
      </c>
      <c r="O52" s="14">
        <v>32</v>
      </c>
      <c r="P52" s="3">
        <v>0.34375</v>
      </c>
      <c r="Q52" s="3">
        <v>0.34375</v>
      </c>
      <c r="R52" s="3">
        <v>0.34375</v>
      </c>
      <c r="S52" s="10">
        <v>11</v>
      </c>
      <c r="T52" s="10">
        <v>11</v>
      </c>
      <c r="U52" s="10">
        <v>11</v>
      </c>
    </row>
    <row r="53" spans="1:21" x14ac:dyDescent="0.3">
      <c r="A53" t="s">
        <v>64</v>
      </c>
      <c r="D53" s="14">
        <v>32</v>
      </c>
      <c r="E53" s="3">
        <v>0.34375</v>
      </c>
      <c r="F53" s="3">
        <v>0.34375</v>
      </c>
      <c r="G53" s="3">
        <v>0.34375</v>
      </c>
      <c r="H53" s="10">
        <v>11</v>
      </c>
      <c r="I53" s="10">
        <v>11</v>
      </c>
      <c r="J53" s="10">
        <v>11</v>
      </c>
      <c r="L53" t="s">
        <v>64</v>
      </c>
      <c r="O53" s="14">
        <v>32</v>
      </c>
      <c r="P53" s="3">
        <v>0.34375</v>
      </c>
      <c r="Q53" s="3">
        <v>0.34375</v>
      </c>
      <c r="R53" s="3">
        <v>0.34375</v>
      </c>
      <c r="S53" s="10">
        <v>11</v>
      </c>
      <c r="T53" s="10">
        <v>11</v>
      </c>
      <c r="U53" s="10">
        <v>11</v>
      </c>
    </row>
    <row r="54" spans="1:21" x14ac:dyDescent="0.3">
      <c r="A54" t="s">
        <v>25</v>
      </c>
      <c r="D54" s="14">
        <v>32</v>
      </c>
      <c r="E54" s="3">
        <v>0.34375</v>
      </c>
      <c r="F54" s="3">
        <v>0.34375</v>
      </c>
      <c r="G54" s="3">
        <v>0.34375</v>
      </c>
      <c r="H54" s="10">
        <v>11</v>
      </c>
      <c r="I54" s="10">
        <v>11</v>
      </c>
      <c r="J54" s="10">
        <v>11</v>
      </c>
      <c r="L54" t="s">
        <v>25</v>
      </c>
      <c r="O54" s="14">
        <v>32</v>
      </c>
      <c r="P54" s="3">
        <v>0.34375</v>
      </c>
      <c r="Q54" s="3">
        <v>0.34375</v>
      </c>
      <c r="R54" s="3">
        <v>0.34375</v>
      </c>
      <c r="S54" s="10">
        <v>11</v>
      </c>
      <c r="T54" s="10">
        <v>11</v>
      </c>
      <c r="U54" s="10">
        <v>11</v>
      </c>
    </row>
  </sheetData>
  <pageMargins left="0.7" right="0.7" top="0.75" bottom="0.75" header="0.3" footer="0.3"/>
  <customProperties>
    <customPr name="_pios_id" r:id="rId13"/>
    <customPr name="EpmWorksheetKeyString_GUID" r:id="rId14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0"/>
  <sheetViews>
    <sheetView workbookViewId="0">
      <pane xSplit="1" ySplit="1" topLeftCell="F25" activePane="bottomRight" state="frozen"/>
      <selection pane="topRight"/>
      <selection pane="bottomLeft"/>
      <selection pane="bottomRight" activeCell="A50" sqref="A50"/>
    </sheetView>
  </sheetViews>
  <sheetFormatPr defaultRowHeight="14.4" x14ac:dyDescent="0.3"/>
  <cols>
    <col min="1" max="1" width="32.6640625" bestFit="1" customWidth="1"/>
    <col min="2" max="2" width="14.88671875" bestFit="1" customWidth="1"/>
    <col min="3" max="3" width="17.6640625" bestFit="1" customWidth="1"/>
    <col min="4" max="4" width="12.109375" bestFit="1" customWidth="1"/>
    <col min="8" max="8" width="22.5546875" bestFit="1" customWidth="1"/>
    <col min="9" max="9" width="11.44140625" bestFit="1" customWidth="1"/>
    <col min="10" max="10" width="17.33203125" bestFit="1" customWidth="1"/>
    <col min="11" max="11" width="14.109375" bestFit="1" customWidth="1"/>
    <col min="13" max="13" width="17.88671875" bestFit="1" customWidth="1"/>
    <col min="14" max="14" width="10.5546875" bestFit="1" customWidth="1"/>
    <col min="15" max="15" width="10.109375" bestFit="1" customWidth="1"/>
  </cols>
  <sheetData>
    <row r="1" spans="1:18" x14ac:dyDescent="0.3">
      <c r="A1" t="s">
        <v>131</v>
      </c>
      <c r="B1" t="s">
        <v>119</v>
      </c>
      <c r="C1" t="s">
        <v>121</v>
      </c>
      <c r="D1" t="s">
        <v>123</v>
      </c>
      <c r="E1" t="s">
        <v>132</v>
      </c>
      <c r="F1" t="s">
        <v>120</v>
      </c>
      <c r="G1" t="s">
        <v>122</v>
      </c>
      <c r="H1" t="s">
        <v>124</v>
      </c>
      <c r="I1" t="s">
        <v>125</v>
      </c>
      <c r="J1" t="s">
        <v>127</v>
      </c>
      <c r="K1" t="s">
        <v>129</v>
      </c>
      <c r="L1" t="s">
        <v>126</v>
      </c>
      <c r="M1" t="s">
        <v>133</v>
      </c>
      <c r="N1" t="s">
        <v>130</v>
      </c>
      <c r="O1" t="s">
        <v>128</v>
      </c>
      <c r="P1" t="s">
        <v>140</v>
      </c>
      <c r="Q1" t="s">
        <v>169</v>
      </c>
      <c r="R1" t="s">
        <v>224</v>
      </c>
    </row>
    <row r="2" spans="1:18" x14ac:dyDescent="0.3">
      <c r="A2" t="s">
        <v>2</v>
      </c>
      <c r="B2">
        <v>1</v>
      </c>
      <c r="G2">
        <v>1</v>
      </c>
      <c r="H2">
        <v>1</v>
      </c>
      <c r="P2">
        <v>3.24</v>
      </c>
      <c r="Q2" t="s">
        <v>170</v>
      </c>
      <c r="R2" t="str">
        <f>SUBSTITUTE(LOWER(A2)," ","_")&amp;".jpg"</f>
        <v>terraforming_mars.jpg</v>
      </c>
    </row>
    <row r="3" spans="1:18" x14ac:dyDescent="0.3">
      <c r="A3" t="s">
        <v>222</v>
      </c>
      <c r="H3">
        <v>1</v>
      </c>
      <c r="P3">
        <v>3.92</v>
      </c>
      <c r="Q3" t="s">
        <v>171</v>
      </c>
      <c r="R3" t="str">
        <f t="shared" ref="R3:R50" si="0">SUBSTITUTE(LOWER(A3)," ","_")&amp;".jpg"</f>
        <v>brass_birmingham.jpg</v>
      </c>
    </row>
    <row r="4" spans="1:18" x14ac:dyDescent="0.3">
      <c r="A4" t="s">
        <v>104</v>
      </c>
      <c r="E4">
        <v>1</v>
      </c>
      <c r="O4">
        <v>1</v>
      </c>
      <c r="P4">
        <v>1.27</v>
      </c>
      <c r="Q4" t="s">
        <v>172</v>
      </c>
      <c r="R4" t="str">
        <f t="shared" si="0"/>
        <v>for_sale.jpg</v>
      </c>
    </row>
    <row r="5" spans="1:18" x14ac:dyDescent="0.3">
      <c r="A5" t="s">
        <v>68</v>
      </c>
      <c r="C5">
        <v>1</v>
      </c>
      <c r="H5">
        <v>1</v>
      </c>
      <c r="P5">
        <v>3.79</v>
      </c>
      <c r="Q5" t="s">
        <v>173</v>
      </c>
      <c r="R5" t="str">
        <f t="shared" si="0"/>
        <v>caverna.jpg</v>
      </c>
    </row>
    <row r="6" spans="1:18" x14ac:dyDescent="0.3">
      <c r="A6" t="s">
        <v>3</v>
      </c>
      <c r="C6">
        <v>1</v>
      </c>
      <c r="P6">
        <v>2.4700000000000002</v>
      </c>
      <c r="Q6" t="s">
        <v>174</v>
      </c>
      <c r="R6" t="str">
        <f t="shared" si="0"/>
        <v>lords_of_waterdeep.jpg</v>
      </c>
    </row>
    <row r="7" spans="1:18" x14ac:dyDescent="0.3">
      <c r="A7" t="s">
        <v>69</v>
      </c>
      <c r="B7">
        <v>1</v>
      </c>
      <c r="G7">
        <v>1</v>
      </c>
      <c r="I7">
        <v>1</v>
      </c>
      <c r="P7">
        <v>2.39</v>
      </c>
      <c r="Q7" t="s">
        <v>175</v>
      </c>
      <c r="R7" t="str">
        <f t="shared" si="0"/>
        <v>wingspan.jpg</v>
      </c>
    </row>
    <row r="8" spans="1:18" x14ac:dyDescent="0.3">
      <c r="A8" t="s">
        <v>84</v>
      </c>
      <c r="C8">
        <v>1</v>
      </c>
      <c r="H8">
        <v>1</v>
      </c>
      <c r="P8">
        <v>3.66</v>
      </c>
      <c r="Q8" t="s">
        <v>176</v>
      </c>
      <c r="R8" t="str">
        <f t="shared" si="0"/>
        <v>tzolkin.jpg</v>
      </c>
    </row>
    <row r="9" spans="1:18" x14ac:dyDescent="0.3">
      <c r="A9" t="s">
        <v>221</v>
      </c>
      <c r="N9">
        <v>1</v>
      </c>
      <c r="P9">
        <v>3.25</v>
      </c>
      <c r="Q9" t="s">
        <v>177</v>
      </c>
      <c r="R9" t="str">
        <f t="shared" si="0"/>
        <v>a_game_of_thrones_the_card_game.jpg</v>
      </c>
    </row>
    <row r="10" spans="1:18" x14ac:dyDescent="0.3">
      <c r="A10" t="s">
        <v>103</v>
      </c>
      <c r="B10">
        <v>1</v>
      </c>
      <c r="C10">
        <v>1</v>
      </c>
      <c r="G10">
        <v>1</v>
      </c>
      <c r="P10">
        <v>2.81</v>
      </c>
      <c r="Q10" t="s">
        <v>178</v>
      </c>
      <c r="R10" t="str">
        <f t="shared" si="0"/>
        <v>everdell.jpg</v>
      </c>
    </row>
    <row r="11" spans="1:18" x14ac:dyDescent="0.3">
      <c r="A11" t="s">
        <v>95</v>
      </c>
      <c r="J11">
        <v>1</v>
      </c>
      <c r="P11">
        <v>2.2400000000000002</v>
      </c>
      <c r="Q11" t="s">
        <v>179</v>
      </c>
      <c r="R11" t="str">
        <f t="shared" si="0"/>
        <v>dominion.jpg</v>
      </c>
    </row>
    <row r="12" spans="1:18" x14ac:dyDescent="0.3">
      <c r="A12" t="s">
        <v>220</v>
      </c>
      <c r="G12">
        <v>1</v>
      </c>
      <c r="P12">
        <v>1.94</v>
      </c>
      <c r="Q12" t="s">
        <v>180</v>
      </c>
      <c r="R12" t="str">
        <f t="shared" si="0"/>
        <v>ticket_to_ride_europe.jpg</v>
      </c>
    </row>
    <row r="13" spans="1:18" x14ac:dyDescent="0.3">
      <c r="A13" t="s">
        <v>46</v>
      </c>
      <c r="G13">
        <v>1</v>
      </c>
      <c r="H13">
        <v>1</v>
      </c>
      <c r="P13">
        <v>4.4000000000000004</v>
      </c>
      <c r="Q13" t="s">
        <v>181</v>
      </c>
      <c r="R13" t="str">
        <f t="shared" si="0"/>
        <v>through_the_ages.jpg</v>
      </c>
    </row>
    <row r="14" spans="1:18" x14ac:dyDescent="0.3">
      <c r="A14" t="s">
        <v>182</v>
      </c>
      <c r="J14">
        <v>1</v>
      </c>
      <c r="K14">
        <v>1</v>
      </c>
      <c r="P14">
        <v>1.94</v>
      </c>
      <c r="Q14" t="s">
        <v>183</v>
      </c>
      <c r="R14" t="str">
        <f t="shared" si="0"/>
        <v>the_quacks_of_quedlinburg.jpg</v>
      </c>
    </row>
    <row r="15" spans="1:18" x14ac:dyDescent="0.3">
      <c r="A15" t="s">
        <v>39</v>
      </c>
      <c r="B15">
        <v>1</v>
      </c>
      <c r="G15">
        <v>1</v>
      </c>
      <c r="P15">
        <v>2.77</v>
      </c>
      <c r="Q15" t="s">
        <v>184</v>
      </c>
      <c r="R15" t="str">
        <f t="shared" si="0"/>
        <v>suburbia.jpg</v>
      </c>
    </row>
    <row r="16" spans="1:18" x14ac:dyDescent="0.3">
      <c r="A16" t="s">
        <v>43</v>
      </c>
      <c r="D16">
        <v>1</v>
      </c>
      <c r="F16">
        <v>1</v>
      </c>
      <c r="H16">
        <v>1</v>
      </c>
      <c r="P16">
        <v>3.4</v>
      </c>
      <c r="Q16" t="s">
        <v>185</v>
      </c>
      <c r="R16" t="str">
        <f t="shared" si="0"/>
        <v>scythe.jpg</v>
      </c>
    </row>
    <row r="17" spans="1:18" x14ac:dyDescent="0.3">
      <c r="A17" t="s">
        <v>187</v>
      </c>
      <c r="D17">
        <v>1</v>
      </c>
      <c r="F17">
        <v>1</v>
      </c>
      <c r="H17">
        <v>1</v>
      </c>
      <c r="P17">
        <v>3.26</v>
      </c>
      <c r="Q17" t="s">
        <v>186</v>
      </c>
      <c r="R17" t="str">
        <f t="shared" si="0"/>
        <v>scythe_the_rise_of_fenris.jpg</v>
      </c>
    </row>
    <row r="18" spans="1:18" x14ac:dyDescent="0.3">
      <c r="A18" t="s">
        <v>45</v>
      </c>
      <c r="J18">
        <v>1</v>
      </c>
      <c r="P18">
        <v>2.15</v>
      </c>
      <c r="Q18" t="s">
        <v>188</v>
      </c>
      <c r="R18" t="str">
        <f t="shared" si="0"/>
        <v>ascension.jpg</v>
      </c>
    </row>
    <row r="19" spans="1:18" x14ac:dyDescent="0.3">
      <c r="A19" t="s">
        <v>91</v>
      </c>
      <c r="D19">
        <v>1</v>
      </c>
      <c r="F19">
        <v>1</v>
      </c>
      <c r="H19">
        <v>1</v>
      </c>
      <c r="I19">
        <v>1</v>
      </c>
      <c r="P19">
        <v>3.7</v>
      </c>
      <c r="Q19" t="s">
        <v>190</v>
      </c>
      <c r="R19" t="str">
        <f t="shared" si="0"/>
        <v>eclipse.jpg</v>
      </c>
    </row>
    <row r="20" spans="1:18" x14ac:dyDescent="0.3">
      <c r="A20" t="s">
        <v>94</v>
      </c>
      <c r="D20">
        <v>1</v>
      </c>
      <c r="L20">
        <v>1</v>
      </c>
      <c r="P20">
        <v>3.5</v>
      </c>
      <c r="Q20" t="s">
        <v>189</v>
      </c>
      <c r="R20" t="str">
        <f t="shared" si="0"/>
        <v>imperial_2030.jpg</v>
      </c>
    </row>
    <row r="21" spans="1:18" x14ac:dyDescent="0.3">
      <c r="A21" t="s">
        <v>42</v>
      </c>
      <c r="F21">
        <v>1</v>
      </c>
      <c r="M21">
        <v>1</v>
      </c>
      <c r="P21">
        <v>3.21</v>
      </c>
      <c r="Q21" t="s">
        <v>191</v>
      </c>
      <c r="R21" t="str">
        <f t="shared" si="0"/>
        <v>fury_of_dracula.jpg</v>
      </c>
    </row>
    <row r="22" spans="1:18" x14ac:dyDescent="0.3">
      <c r="A22" t="s">
        <v>47</v>
      </c>
      <c r="E22">
        <v>1</v>
      </c>
      <c r="L22">
        <v>1</v>
      </c>
      <c r="P22">
        <v>2.11</v>
      </c>
      <c r="Q22" t="s">
        <v>192</v>
      </c>
      <c r="R22" t="str">
        <f t="shared" si="0"/>
        <v>stockpile.jpg</v>
      </c>
    </row>
    <row r="23" spans="1:18" x14ac:dyDescent="0.3">
      <c r="A23" t="s">
        <v>193</v>
      </c>
      <c r="D23">
        <v>1</v>
      </c>
      <c r="E23">
        <v>1</v>
      </c>
      <c r="F23">
        <v>1</v>
      </c>
      <c r="I23">
        <v>1</v>
      </c>
      <c r="P23">
        <v>2.83</v>
      </c>
      <c r="Q23" t="s">
        <v>194</v>
      </c>
      <c r="R23" t="str">
        <f t="shared" si="0"/>
        <v>cyclades.jpg</v>
      </c>
    </row>
    <row r="24" spans="1:18" x14ac:dyDescent="0.3">
      <c r="A24" t="s">
        <v>83</v>
      </c>
      <c r="D24">
        <v>1</v>
      </c>
      <c r="P24">
        <v>3.06</v>
      </c>
      <c r="Q24" t="s">
        <v>195</v>
      </c>
      <c r="R24" t="str">
        <f t="shared" si="0"/>
        <v>el_grande.jpg</v>
      </c>
    </row>
    <row r="25" spans="1:18" x14ac:dyDescent="0.3">
      <c r="A25" t="s">
        <v>60</v>
      </c>
      <c r="E25">
        <v>1</v>
      </c>
      <c r="H25">
        <v>1</v>
      </c>
      <c r="P25">
        <v>3.27</v>
      </c>
      <c r="Q25" t="s">
        <v>196</v>
      </c>
      <c r="R25" t="str">
        <f t="shared" si="0"/>
        <v>power_grid.jpg</v>
      </c>
    </row>
    <row r="26" spans="1:18" x14ac:dyDescent="0.3">
      <c r="A26" t="s">
        <v>65</v>
      </c>
      <c r="D26">
        <v>1</v>
      </c>
      <c r="F26">
        <v>1</v>
      </c>
      <c r="P26">
        <v>3.01</v>
      </c>
      <c r="Q26" t="s">
        <v>197</v>
      </c>
      <c r="R26" t="str">
        <f t="shared" si="0"/>
        <v>kemet.jpg</v>
      </c>
    </row>
    <row r="27" spans="1:18" x14ac:dyDescent="0.3">
      <c r="A27" t="s">
        <v>93</v>
      </c>
      <c r="C27">
        <v>1</v>
      </c>
      <c r="H27">
        <v>1</v>
      </c>
      <c r="P27">
        <v>2.88</v>
      </c>
      <c r="Q27" t="s">
        <v>198</v>
      </c>
      <c r="R27" t="str">
        <f t="shared" si="0"/>
        <v>nusfjord.jpg</v>
      </c>
    </row>
    <row r="28" spans="1:18" x14ac:dyDescent="0.3">
      <c r="A28" t="s">
        <v>102</v>
      </c>
      <c r="D28">
        <v>1</v>
      </c>
      <c r="F28">
        <v>1</v>
      </c>
      <c r="G28">
        <v>1</v>
      </c>
      <c r="P28">
        <v>2.88</v>
      </c>
      <c r="Q28" t="s">
        <v>199</v>
      </c>
      <c r="R28" t="str">
        <f t="shared" si="0"/>
        <v>blood_rage.jpg</v>
      </c>
    </row>
    <row r="29" spans="1:18" x14ac:dyDescent="0.3">
      <c r="A29" t="s">
        <v>134</v>
      </c>
      <c r="N29">
        <v>1</v>
      </c>
      <c r="O29">
        <v>1</v>
      </c>
      <c r="P29">
        <v>1.19</v>
      </c>
      <c r="Q29" t="s">
        <v>200</v>
      </c>
      <c r="R29" t="str">
        <f t="shared" si="0"/>
        <v>love_letter.jpg</v>
      </c>
    </row>
    <row r="30" spans="1:18" x14ac:dyDescent="0.3">
      <c r="A30" t="s">
        <v>135</v>
      </c>
      <c r="K30">
        <v>1</v>
      </c>
      <c r="N30">
        <v>1</v>
      </c>
      <c r="P30">
        <v>1.5</v>
      </c>
      <c r="Q30" t="s">
        <v>201</v>
      </c>
      <c r="R30" t="str">
        <f t="shared" si="0"/>
        <v>jaipur.jpg</v>
      </c>
    </row>
    <row r="31" spans="1:18" x14ac:dyDescent="0.3">
      <c r="A31" t="s">
        <v>37</v>
      </c>
      <c r="I31">
        <v>1</v>
      </c>
      <c r="K31">
        <v>1</v>
      </c>
      <c r="O31">
        <v>1</v>
      </c>
      <c r="P31">
        <v>3.01</v>
      </c>
      <c r="Q31" t="s">
        <v>202</v>
      </c>
      <c r="R31" t="str">
        <f t="shared" si="0"/>
        <v>dead_of_winter.jpg</v>
      </c>
    </row>
    <row r="32" spans="1:18" x14ac:dyDescent="0.3">
      <c r="A32" t="s">
        <v>204</v>
      </c>
      <c r="B32">
        <v>1</v>
      </c>
      <c r="G32">
        <v>1</v>
      </c>
      <c r="P32">
        <v>2.41</v>
      </c>
      <c r="Q32" t="s">
        <v>203</v>
      </c>
      <c r="R32" t="str">
        <f t="shared" si="0"/>
        <v>mech_vs._minions.jpg</v>
      </c>
    </row>
    <row r="33" spans="1:18" x14ac:dyDescent="0.3">
      <c r="A33" t="s">
        <v>106</v>
      </c>
      <c r="D33">
        <v>1</v>
      </c>
      <c r="F33">
        <v>1</v>
      </c>
      <c r="G33">
        <v>1</v>
      </c>
      <c r="P33">
        <v>2.88</v>
      </c>
      <c r="Q33" t="s">
        <v>205</v>
      </c>
      <c r="R33" t="str">
        <f t="shared" si="0"/>
        <v>inis.jpg</v>
      </c>
    </row>
    <row r="34" spans="1:18" x14ac:dyDescent="0.3">
      <c r="A34" t="s">
        <v>105</v>
      </c>
      <c r="H34">
        <v>1</v>
      </c>
      <c r="J34">
        <v>1</v>
      </c>
      <c r="P34">
        <v>3.04</v>
      </c>
      <c r="Q34" t="s">
        <v>206</v>
      </c>
      <c r="R34" t="str">
        <f t="shared" si="0"/>
        <v>concordia.jpg</v>
      </c>
    </row>
    <row r="35" spans="1:18" x14ac:dyDescent="0.3">
      <c r="A35" t="s">
        <v>141</v>
      </c>
      <c r="B35">
        <v>1</v>
      </c>
      <c r="G35">
        <v>1</v>
      </c>
      <c r="P35">
        <v>2.33</v>
      </c>
      <c r="Q35" t="s">
        <v>207</v>
      </c>
      <c r="R35" t="str">
        <f t="shared" si="0"/>
        <v>7_wonders.jpg</v>
      </c>
    </row>
    <row r="36" spans="1:18" x14ac:dyDescent="0.3">
      <c r="A36" t="s">
        <v>145</v>
      </c>
      <c r="P36">
        <v>4.28</v>
      </c>
      <c r="Q36" t="s">
        <v>208</v>
      </c>
      <c r="R36" t="str">
        <f t="shared" si="0"/>
        <v>the_gallerist.jpg</v>
      </c>
    </row>
    <row r="37" spans="1:18" x14ac:dyDescent="0.3">
      <c r="A37" t="s">
        <v>154</v>
      </c>
      <c r="B37">
        <v>1</v>
      </c>
      <c r="D37">
        <v>1</v>
      </c>
      <c r="H37">
        <v>1</v>
      </c>
      <c r="P37">
        <v>4.37</v>
      </c>
      <c r="Q37" t="s">
        <v>209</v>
      </c>
      <c r="R37" t="str">
        <f t="shared" si="0"/>
        <v>gaia_project.jpg</v>
      </c>
    </row>
    <row r="38" spans="1:18" x14ac:dyDescent="0.3">
      <c r="A38" t="s">
        <v>155</v>
      </c>
      <c r="D38">
        <v>1</v>
      </c>
      <c r="L38">
        <v>1</v>
      </c>
      <c r="P38">
        <v>2.08</v>
      </c>
      <c r="Q38" t="s">
        <v>210</v>
      </c>
      <c r="R38" t="str">
        <f t="shared" si="0"/>
        <v>mercado_de_lisboa.jpg</v>
      </c>
    </row>
    <row r="39" spans="1:18" x14ac:dyDescent="0.3">
      <c r="A39" t="s">
        <v>156</v>
      </c>
      <c r="B39">
        <v>1</v>
      </c>
      <c r="I39">
        <v>1</v>
      </c>
      <c r="P39">
        <v>1.95</v>
      </c>
      <c r="Q39" t="s">
        <v>211</v>
      </c>
      <c r="R39" t="str">
        <f t="shared" si="0"/>
        <v>bad_company.jpg</v>
      </c>
    </row>
    <row r="40" spans="1:18" x14ac:dyDescent="0.3">
      <c r="A40" t="s">
        <v>159</v>
      </c>
      <c r="B40">
        <v>1</v>
      </c>
      <c r="C40">
        <v>1</v>
      </c>
      <c r="N40">
        <v>1</v>
      </c>
      <c r="P40">
        <v>3.71</v>
      </c>
      <c r="Q40" t="s">
        <v>212</v>
      </c>
      <c r="R40" t="str">
        <f t="shared" si="0"/>
        <v>ark_nova.jpg</v>
      </c>
    </row>
    <row r="41" spans="1:18" x14ac:dyDescent="0.3">
      <c r="A41" t="s">
        <v>163</v>
      </c>
      <c r="C41">
        <v>1</v>
      </c>
      <c r="I41">
        <v>1</v>
      </c>
      <c r="P41">
        <v>3</v>
      </c>
      <c r="Q41" t="s">
        <v>213</v>
      </c>
      <c r="R41" t="str">
        <f t="shared" si="0"/>
        <v>the_castles_of_burgundy.jpg</v>
      </c>
    </row>
    <row r="42" spans="1:18" x14ac:dyDescent="0.3">
      <c r="A42" t="s">
        <v>164</v>
      </c>
      <c r="K42">
        <v>1</v>
      </c>
      <c r="M42">
        <v>1</v>
      </c>
      <c r="O42">
        <v>1</v>
      </c>
      <c r="P42">
        <v>2.38</v>
      </c>
      <c r="Q42" t="s">
        <v>214</v>
      </c>
      <c r="R42" t="str">
        <f t="shared" si="0"/>
        <v>the_search_for_planet_x.jpg</v>
      </c>
    </row>
    <row r="43" spans="1:18" x14ac:dyDescent="0.3">
      <c r="A43" t="s">
        <v>165</v>
      </c>
      <c r="B43">
        <v>1</v>
      </c>
      <c r="C43">
        <v>1</v>
      </c>
      <c r="J43">
        <v>1</v>
      </c>
      <c r="P43">
        <v>3.04</v>
      </c>
      <c r="Q43" t="s">
        <v>215</v>
      </c>
      <c r="R43" t="str">
        <f t="shared" si="0"/>
        <v>orleans.jpg</v>
      </c>
    </row>
    <row r="44" spans="1:18" x14ac:dyDescent="0.3">
      <c r="A44" t="s">
        <v>166</v>
      </c>
      <c r="B44">
        <v>1</v>
      </c>
      <c r="C44">
        <v>1</v>
      </c>
      <c r="H44">
        <v>1</v>
      </c>
      <c r="P44">
        <v>4.07</v>
      </c>
      <c r="Q44" t="s">
        <v>216</v>
      </c>
      <c r="R44" t="str">
        <f t="shared" si="0"/>
        <v>barrage.jpg</v>
      </c>
    </row>
    <row r="45" spans="1:18" x14ac:dyDescent="0.3">
      <c r="A45" t="s">
        <v>167</v>
      </c>
      <c r="G45">
        <v>1</v>
      </c>
      <c r="P45">
        <v>1.84</v>
      </c>
      <c r="Q45" t="s">
        <v>217</v>
      </c>
      <c r="R45" t="str">
        <f t="shared" si="0"/>
        <v>cascadia.jpg</v>
      </c>
    </row>
    <row r="46" spans="1:18" x14ac:dyDescent="0.3">
      <c r="A46" t="s">
        <v>168</v>
      </c>
      <c r="N46">
        <v>1</v>
      </c>
      <c r="P46">
        <v>1.48</v>
      </c>
      <c r="Q46" t="s">
        <v>218</v>
      </c>
      <c r="R46" t="str">
        <f t="shared" si="0"/>
        <v>lost_cities.jpg</v>
      </c>
    </row>
    <row r="47" spans="1:18" x14ac:dyDescent="0.3">
      <c r="A47" t="s">
        <v>223</v>
      </c>
      <c r="M47">
        <v>1</v>
      </c>
      <c r="N47">
        <v>1</v>
      </c>
      <c r="O47">
        <v>1</v>
      </c>
      <c r="P47">
        <v>2.33</v>
      </c>
      <c r="Q47" t="s">
        <v>219</v>
      </c>
      <c r="R47" t="str">
        <f t="shared" si="0"/>
        <v>13_days_the_cuban_missile_crisis,_1962.jpg</v>
      </c>
    </row>
    <row r="48" spans="1:18" x14ac:dyDescent="0.3">
      <c r="A48" t="s">
        <v>225</v>
      </c>
      <c r="C48">
        <v>1</v>
      </c>
      <c r="F48">
        <v>1</v>
      </c>
      <c r="H48">
        <v>1</v>
      </c>
      <c r="J48">
        <v>1</v>
      </c>
      <c r="M48">
        <v>1</v>
      </c>
      <c r="N48">
        <v>1</v>
      </c>
      <c r="P48">
        <v>3.03</v>
      </c>
      <c r="Q48" s="13" t="s">
        <v>226</v>
      </c>
      <c r="R48" t="str">
        <f t="shared" si="0"/>
        <v>dune_imperium.jpg</v>
      </c>
    </row>
    <row r="49" spans="1:18" x14ac:dyDescent="0.3">
      <c r="A49" t="s">
        <v>231</v>
      </c>
      <c r="B49">
        <v>1</v>
      </c>
      <c r="G49">
        <v>1</v>
      </c>
      <c r="M49">
        <v>1</v>
      </c>
      <c r="P49">
        <v>4.2</v>
      </c>
      <c r="Q49" s="13" t="s">
        <v>232</v>
      </c>
      <c r="R49" t="str">
        <f t="shared" si="0"/>
        <v>food_chain_magnate.jpg</v>
      </c>
    </row>
    <row r="50" spans="1:18" x14ac:dyDescent="0.3">
      <c r="A50" t="s">
        <v>235</v>
      </c>
      <c r="E50">
        <v>1</v>
      </c>
      <c r="P50">
        <v>2.36</v>
      </c>
      <c r="Q50" s="13" t="s">
        <v>236</v>
      </c>
      <c r="R50" t="str">
        <f t="shared" si="0"/>
        <v>vegas_showdown.jpg</v>
      </c>
    </row>
  </sheetData>
  <hyperlinks>
    <hyperlink ref="Q48" r:id="rId1" xr:uid="{092377A2-2C81-4836-9B5F-914EC3DD60D2}"/>
    <hyperlink ref="Q49" r:id="rId2" xr:uid="{2ED1F7C6-B18F-42EF-95BF-DAAC4B058D93}"/>
    <hyperlink ref="Q50" r:id="rId3" xr:uid="{F11BB60F-1547-4E7B-8412-D1F266F74320}"/>
  </hyperlinks>
  <pageMargins left="0.7" right="0.7" top="0.75" bottom="0.75" header="0.3" footer="0.3"/>
  <customProperties>
    <customPr name="_pios_id" r:id="rId4"/>
    <customPr name="EpmWorksheetKeyString_GUID" r:id="rId5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Games</vt:lpstr>
      <vt:lpstr>By_Category</vt:lpstr>
      <vt:lpstr>Categories</vt:lpstr>
    </vt:vector>
  </TitlesOfParts>
  <Company>JYSK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Erdem Emin Akcay</dc:creator>
  <cp:lastModifiedBy>Müge Özbek Akcay</cp:lastModifiedBy>
  <dcterms:created xsi:type="dcterms:W3CDTF">2019-05-31T05:58:48Z</dcterms:created>
  <dcterms:modified xsi:type="dcterms:W3CDTF">2024-03-28T21:23:02Z</dcterms:modified>
</cp:coreProperties>
</file>