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P29" i="1" l="1"/>
  <c r="S2" i="1"/>
  <c r="R2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7" i="1"/>
  <c r="P8" i="1"/>
  <c r="P6" i="1"/>
  <c r="N3" i="1"/>
  <c r="O3" i="1"/>
  <c r="N4" i="1"/>
  <c r="O4" i="1"/>
  <c r="N5" i="1"/>
  <c r="O5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N23" i="1"/>
  <c r="O23" i="1"/>
  <c r="O24" i="1"/>
  <c r="O25" i="1"/>
  <c r="O26" i="1"/>
  <c r="O27" i="1"/>
  <c r="O28" i="1"/>
  <c r="N31" i="1"/>
  <c r="O35" i="1"/>
  <c r="N47" i="1"/>
  <c r="O51" i="1"/>
  <c r="O2" i="1"/>
  <c r="N2" i="1"/>
  <c r="M56" i="1"/>
  <c r="O56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M52" i="1"/>
  <c r="M53" i="1"/>
  <c r="O53" i="1" s="1"/>
  <c r="M54" i="1"/>
  <c r="O54" i="1" s="1"/>
  <c r="M55" i="1"/>
  <c r="O55" i="1" s="1"/>
  <c r="M29" i="1"/>
  <c r="O29" i="1" s="1"/>
  <c r="M8" i="1"/>
  <c r="O8" i="1" s="1"/>
  <c r="M7" i="1"/>
  <c r="O7" i="1" s="1"/>
  <c r="M6" i="1"/>
  <c r="O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6" i="1"/>
  <c r="N6" i="1" s="1"/>
</calcChain>
</file>

<file path=xl/comments1.xml><?xml version="1.0" encoding="utf-8"?>
<comments xmlns="http://schemas.openxmlformats.org/spreadsheetml/2006/main">
  <authors>
    <author>Wojcik, Jacob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Wojcik, Jacob:</t>
        </r>
        <r>
          <rPr>
            <sz val="9"/>
            <color indexed="81"/>
            <rFont val="Tahoma"/>
            <charset val="1"/>
          </rPr>
          <t xml:space="preserve">
From Andrew's script.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Wojcik, Jacob:</t>
        </r>
        <r>
          <rPr>
            <sz val="9"/>
            <color indexed="81"/>
            <rFont val="Tahoma"/>
            <charset val="1"/>
          </rPr>
          <t xml:space="preserve">
Calculated in excel.</t>
        </r>
      </text>
    </comment>
    <comment ref="S2" authorId="0">
      <text>
        <r>
          <rPr>
            <b/>
            <sz val="9"/>
            <color indexed="81"/>
            <rFont val="Tahoma"/>
            <charset val="1"/>
          </rPr>
          <t>Wojcik, Jacob:</t>
        </r>
        <r>
          <rPr>
            <sz val="9"/>
            <color indexed="81"/>
            <rFont val="Tahoma"/>
            <charset val="1"/>
          </rPr>
          <t xml:space="preserve">
Failed in Andrew's output as well.</t>
        </r>
      </text>
    </comment>
  </commentList>
</comments>
</file>

<file path=xl/sharedStrings.xml><?xml version="1.0" encoding="utf-8"?>
<sst xmlns="http://schemas.openxmlformats.org/spreadsheetml/2006/main" count="348" uniqueCount="74">
  <si>
    <t>AU</t>
  </si>
  <si>
    <t>SiteType</t>
  </si>
  <si>
    <t>CollectionDate</t>
  </si>
  <si>
    <t>ParameterName</t>
  </si>
  <si>
    <t>ResultValue</t>
  </si>
  <si>
    <t>ORW</t>
  </si>
  <si>
    <t>month_num</t>
  </si>
  <si>
    <t>month_day</t>
  </si>
  <si>
    <t>bact_season</t>
  </si>
  <si>
    <t>lag</t>
  </si>
  <si>
    <t>roll_geo</t>
  </si>
  <si>
    <t>AR_11010005_012</t>
  </si>
  <si>
    <t>River/Stream</t>
  </si>
  <si>
    <t>Escherichia coli, Total</t>
  </si>
  <si>
    <t>Y</t>
  </si>
  <si>
    <t>Jun-9</t>
  </si>
  <si>
    <t>PRIMARY</t>
  </si>
  <si>
    <t>Jun-22</t>
  </si>
  <si>
    <t>Jun-27</t>
  </si>
  <si>
    <t>Jun-30</t>
  </si>
  <si>
    <t>Jul-5</t>
  </si>
  <si>
    <t>Jul-13</t>
  </si>
  <si>
    <t>Jul-21</t>
  </si>
  <si>
    <t>Aug-10</t>
  </si>
  <si>
    <t>Aug-25</t>
  </si>
  <si>
    <t>Sep-7</t>
  </si>
  <si>
    <t>Sep-26</t>
  </si>
  <si>
    <t>May-10</t>
  </si>
  <si>
    <t>Jun-7</t>
  </si>
  <si>
    <t>Jun-20</t>
  </si>
  <si>
    <t>Jul-19</t>
  </si>
  <si>
    <t>Jul-24</t>
  </si>
  <si>
    <t>Aug-2</t>
  </si>
  <si>
    <t>Aug-21</t>
  </si>
  <si>
    <t>Sep-11</t>
  </si>
  <si>
    <t>Sep-28</t>
  </si>
  <si>
    <t>Jul-9</t>
  </si>
  <si>
    <t>Jun-24</t>
  </si>
  <si>
    <t>May-4</t>
  </si>
  <si>
    <t>May-7</t>
  </si>
  <si>
    <t>May-11</t>
  </si>
  <si>
    <t>May-14</t>
  </si>
  <si>
    <t>May-18</t>
  </si>
  <si>
    <t>May-20</t>
  </si>
  <si>
    <t>May-27</t>
  </si>
  <si>
    <t>Jun-1</t>
  </si>
  <si>
    <t>Jun-3</t>
  </si>
  <si>
    <t>Jun-8</t>
  </si>
  <si>
    <t>Jun-11</t>
  </si>
  <si>
    <t>Jun-15</t>
  </si>
  <si>
    <t>Jun-17</t>
  </si>
  <si>
    <t>Jun-25</t>
  </si>
  <si>
    <t>Jun-29</t>
  </si>
  <si>
    <t>Jul-6</t>
  </si>
  <si>
    <t>Jul-8</t>
  </si>
  <si>
    <t>Jul-15</t>
  </si>
  <si>
    <t>Jul-22</t>
  </si>
  <si>
    <t>Jul-29</t>
  </si>
  <si>
    <t>Aug-5</t>
  </si>
  <si>
    <t>Aug-18</t>
  </si>
  <si>
    <t>Aug-20</t>
  </si>
  <si>
    <t>Aug-24</t>
  </si>
  <si>
    <t>Aug-31</t>
  </si>
  <si>
    <t>Sep-2</t>
  </si>
  <si>
    <t>Sep-9</t>
  </si>
  <si>
    <t>Sep-16</t>
  </si>
  <si>
    <t>Sep-23</t>
  </si>
  <si>
    <t>day_lag</t>
  </si>
  <si>
    <t>geo_mean</t>
  </si>
  <si>
    <t>standard_compare</t>
  </si>
  <si>
    <t>lag_compare</t>
  </si>
  <si>
    <t>geo_compare</t>
  </si>
  <si>
    <t>num_exceedances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</si>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</sst>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/>
    <xf numFmtId="0" fontId="2" fillId="2" borderId="0" xfId="1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3" fillId="3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6"/>
  <sheetViews>
    <sheetView tabSelected="1" workbookViewId="0"/>
  </sheetViews>
  <sheetFormatPr defaultRowHeight="15" x14ac:dyDescent="0.25"/>
  <cols>
    <col min="1" max="1" width="16.5703125" bestFit="1" customWidth="1"/>
    <col min="2" max="2" width="12.7109375" bestFit="1" customWidth="1"/>
    <col min="3" max="3" width="14.28515625" style="2" bestFit="1" customWidth="1"/>
    <col min="4" max="4" width="20.140625" bestFit="1" customWidth="1"/>
    <col min="5" max="5" width="12" bestFit="1" customWidth="1"/>
    <col min="6" max="6" width="5.5703125" bestFit="1" customWidth="1"/>
    <col min="7" max="7" width="11.85546875" bestFit="1" customWidth="1"/>
    <col min="8" max="8" width="11" bestFit="1" customWidth="1"/>
    <col min="9" max="9" width="11.85546875" bestFit="1" customWidth="1"/>
    <col min="10" max="10" width="4" bestFit="1" customWidth="1"/>
    <col min="11" max="11" width="12" bestFit="1" customWidth="1"/>
    <col min="13" max="13" width="12" bestFit="1" customWidth="1"/>
    <col min="14" max="14" width="12.28515625" bestFit="1" customWidth="1"/>
    <col min="15" max="15" width="13.140625" bestFit="1" customWidth="1"/>
    <col min="16" max="16" width="17.7109375" bestFit="1" customWidth="1"/>
    <col min="18" max="18" width="17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5" t="s">
        <v>67</v>
      </c>
      <c r="M1" s="5" t="s">
        <v>68</v>
      </c>
      <c r="N1" s="8" t="s">
        <v>70</v>
      </c>
      <c r="O1" s="8" t="s">
        <v>71</v>
      </c>
      <c r="P1" s="1" t="s">
        <v>69</v>
      </c>
      <c r="R1" s="1" t="s">
        <v>72</v>
      </c>
      <c r="S1" s="1" t="s">
        <v>73</v>
      </c>
    </row>
    <row r="2" spans="1:19" x14ac:dyDescent="0.25">
      <c r="A2" t="s">
        <v>11</v>
      </c>
      <c r="B2" t="s">
        <v>12</v>
      </c>
      <c r="C2" s="2">
        <v>42530</v>
      </c>
      <c r="D2" t="s">
        <v>13</v>
      </c>
      <c r="E2">
        <v>16</v>
      </c>
      <c r="F2" t="s">
        <v>14</v>
      </c>
      <c r="G2">
        <v>6</v>
      </c>
      <c r="H2" t="s">
        <v>15</v>
      </c>
      <c r="I2" t="s">
        <v>16</v>
      </c>
      <c r="J2" s="4"/>
      <c r="K2" s="4"/>
      <c r="L2" s="6"/>
      <c r="M2" s="6"/>
      <c r="N2" s="7" t="b">
        <f>J2=L2</f>
        <v>1</v>
      </c>
      <c r="O2" s="7" t="b">
        <f>K2=M2</f>
        <v>1</v>
      </c>
      <c r="R2" s="9">
        <f>COUNTIF(P2:P56, "TRUE")</f>
        <v>16</v>
      </c>
      <c r="S2" s="10" t="str">
        <f>IF(R2&gt;0, "FAIL", "ATTAINS")</f>
        <v>FAIL</v>
      </c>
    </row>
    <row r="3" spans="1:19" x14ac:dyDescent="0.25">
      <c r="A3" t="s">
        <v>11</v>
      </c>
      <c r="B3" t="s">
        <v>12</v>
      </c>
      <c r="C3" s="2">
        <v>42543</v>
      </c>
      <c r="D3" t="s">
        <v>13</v>
      </c>
      <c r="E3">
        <v>20</v>
      </c>
      <c r="F3" t="s">
        <v>14</v>
      </c>
      <c r="G3">
        <v>6</v>
      </c>
      <c r="H3" t="s">
        <v>17</v>
      </c>
      <c r="I3" t="s">
        <v>16</v>
      </c>
      <c r="J3" s="4"/>
      <c r="K3" s="4"/>
      <c r="L3" s="6"/>
      <c r="M3" s="6"/>
      <c r="N3" s="7" t="b">
        <f t="shared" ref="N3:N56" si="0">J3=L3</f>
        <v>1</v>
      </c>
      <c r="O3" s="7" t="b">
        <f t="shared" ref="O3:O56" si="1">K3=M3</f>
        <v>1</v>
      </c>
    </row>
    <row r="4" spans="1:19" x14ac:dyDescent="0.25">
      <c r="A4" t="s">
        <v>11</v>
      </c>
      <c r="B4" t="s">
        <v>12</v>
      </c>
      <c r="C4" s="2">
        <v>42548</v>
      </c>
      <c r="D4" t="s">
        <v>13</v>
      </c>
      <c r="E4">
        <v>35</v>
      </c>
      <c r="F4" t="s">
        <v>14</v>
      </c>
      <c r="G4">
        <v>6</v>
      </c>
      <c r="H4" t="s">
        <v>18</v>
      </c>
      <c r="I4" t="s">
        <v>16</v>
      </c>
      <c r="J4" s="4"/>
      <c r="K4" s="4"/>
      <c r="L4" s="6"/>
      <c r="M4" s="6"/>
      <c r="N4" s="7" t="b">
        <f t="shared" si="0"/>
        <v>1</v>
      </c>
      <c r="O4" s="7" t="b">
        <f t="shared" si="1"/>
        <v>1</v>
      </c>
    </row>
    <row r="5" spans="1:19" x14ac:dyDescent="0.25">
      <c r="A5" t="s">
        <v>11</v>
      </c>
      <c r="B5" t="s">
        <v>12</v>
      </c>
      <c r="C5" s="2">
        <v>42551</v>
      </c>
      <c r="D5" t="s">
        <v>13</v>
      </c>
      <c r="E5">
        <v>60</v>
      </c>
      <c r="F5" t="s">
        <v>14</v>
      </c>
      <c r="G5">
        <v>6</v>
      </c>
      <c r="H5" t="s">
        <v>19</v>
      </c>
      <c r="I5" t="s">
        <v>16</v>
      </c>
      <c r="J5" s="4"/>
      <c r="K5" s="4"/>
      <c r="L5" s="6"/>
      <c r="M5" s="6"/>
      <c r="N5" s="7" t="b">
        <f t="shared" si="0"/>
        <v>1</v>
      </c>
      <c r="O5" s="7" t="b">
        <f t="shared" si="1"/>
        <v>1</v>
      </c>
    </row>
    <row r="6" spans="1:19" x14ac:dyDescent="0.25">
      <c r="A6" t="s">
        <v>11</v>
      </c>
      <c r="B6" t="s">
        <v>12</v>
      </c>
      <c r="C6" s="2">
        <v>42556</v>
      </c>
      <c r="D6" t="s">
        <v>13</v>
      </c>
      <c r="E6">
        <v>20</v>
      </c>
      <c r="F6" t="s">
        <v>14</v>
      </c>
      <c r="G6">
        <v>7</v>
      </c>
      <c r="H6" t="s">
        <v>20</v>
      </c>
      <c r="I6" t="s">
        <v>16</v>
      </c>
      <c r="J6" s="4">
        <v>26</v>
      </c>
      <c r="K6" s="4">
        <v>26.64893476748993</v>
      </c>
      <c r="L6" s="6">
        <f>C6-C2</f>
        <v>26</v>
      </c>
      <c r="M6" s="6">
        <f>GEOMEAN(E2:E6)</f>
        <v>26.648934767489934</v>
      </c>
      <c r="N6" s="7" t="b">
        <f t="shared" si="0"/>
        <v>1</v>
      </c>
      <c r="O6" s="7" t="b">
        <f t="shared" si="1"/>
        <v>1</v>
      </c>
      <c r="P6" t="b">
        <f>M6&gt;126</f>
        <v>0</v>
      </c>
    </row>
    <row r="7" spans="1:19" x14ac:dyDescent="0.25">
      <c r="A7" t="s">
        <v>11</v>
      </c>
      <c r="B7" t="s">
        <v>12</v>
      </c>
      <c r="C7" s="2">
        <v>42564</v>
      </c>
      <c r="D7" t="s">
        <v>13</v>
      </c>
      <c r="E7">
        <v>12</v>
      </c>
      <c r="F7" t="s">
        <v>14</v>
      </c>
      <c r="G7">
        <v>7</v>
      </c>
      <c r="H7" t="s">
        <v>21</v>
      </c>
      <c r="I7" t="s">
        <v>16</v>
      </c>
      <c r="J7" s="4">
        <v>21</v>
      </c>
      <c r="K7" s="4">
        <v>25.15892650329976</v>
      </c>
      <c r="L7" s="6">
        <f>C7-C3</f>
        <v>21</v>
      </c>
      <c r="M7" s="6">
        <f>GEOMEAN(E3:E7)</f>
        <v>25.158926503299757</v>
      </c>
      <c r="N7" s="7" t="b">
        <f t="shared" si="0"/>
        <v>1</v>
      </c>
      <c r="O7" s="7" t="b">
        <f t="shared" si="1"/>
        <v>1</v>
      </c>
      <c r="P7" t="b">
        <f t="shared" ref="P7:P8" si="2">M7&gt;126</f>
        <v>0</v>
      </c>
    </row>
    <row r="8" spans="1:19" x14ac:dyDescent="0.25">
      <c r="A8" t="s">
        <v>11</v>
      </c>
      <c r="B8" t="s">
        <v>12</v>
      </c>
      <c r="C8" s="2">
        <v>42572</v>
      </c>
      <c r="D8" t="s">
        <v>13</v>
      </c>
      <c r="E8">
        <v>44</v>
      </c>
      <c r="F8" t="s">
        <v>14</v>
      </c>
      <c r="G8">
        <v>7</v>
      </c>
      <c r="H8" t="s">
        <v>22</v>
      </c>
      <c r="I8" t="s">
        <v>16</v>
      </c>
      <c r="J8" s="4">
        <v>24</v>
      </c>
      <c r="K8" s="4">
        <v>29.45619475498599</v>
      </c>
      <c r="L8" s="6">
        <f>C8-C4</f>
        <v>24</v>
      </c>
      <c r="M8" s="6">
        <f>GEOMEAN(E4:E8)</f>
        <v>29.456194754985997</v>
      </c>
      <c r="N8" s="7" t="b">
        <f t="shared" si="0"/>
        <v>1</v>
      </c>
      <c r="O8" s="7" t="b">
        <f t="shared" si="1"/>
        <v>1</v>
      </c>
      <c r="P8" t="b">
        <f t="shared" si="2"/>
        <v>0</v>
      </c>
    </row>
    <row r="9" spans="1:19" x14ac:dyDescent="0.25">
      <c r="A9" t="s">
        <v>11</v>
      </c>
      <c r="B9" t="s">
        <v>12</v>
      </c>
      <c r="C9" s="2">
        <v>42592</v>
      </c>
      <c r="D9" t="s">
        <v>13</v>
      </c>
      <c r="E9">
        <v>1480</v>
      </c>
      <c r="F9" t="s">
        <v>14</v>
      </c>
      <c r="G9">
        <v>8</v>
      </c>
      <c r="H9" t="s">
        <v>23</v>
      </c>
      <c r="I9" t="s">
        <v>16</v>
      </c>
      <c r="J9" s="4">
        <v>41</v>
      </c>
      <c r="K9" s="4"/>
      <c r="L9" s="6">
        <f>C9-C5</f>
        <v>41</v>
      </c>
      <c r="M9" s="6"/>
      <c r="N9" s="7" t="b">
        <f t="shared" si="0"/>
        <v>1</v>
      </c>
      <c r="O9" s="7" t="b">
        <f t="shared" si="1"/>
        <v>1</v>
      </c>
    </row>
    <row r="10" spans="1:19" x14ac:dyDescent="0.25">
      <c r="A10" t="s">
        <v>11</v>
      </c>
      <c r="B10" t="s">
        <v>12</v>
      </c>
      <c r="C10" s="2">
        <v>42607</v>
      </c>
      <c r="D10" t="s">
        <v>13</v>
      </c>
      <c r="E10">
        <v>20</v>
      </c>
      <c r="F10" t="s">
        <v>14</v>
      </c>
      <c r="G10">
        <v>8</v>
      </c>
      <c r="H10" t="s">
        <v>24</v>
      </c>
      <c r="I10" t="s">
        <v>16</v>
      </c>
      <c r="J10" s="4">
        <v>51</v>
      </c>
      <c r="K10" s="4"/>
      <c r="L10" s="6">
        <f>C10-C6</f>
        <v>51</v>
      </c>
      <c r="M10" s="6"/>
      <c r="N10" s="7" t="b">
        <f t="shared" si="0"/>
        <v>1</v>
      </c>
      <c r="O10" s="7" t="b">
        <f t="shared" si="1"/>
        <v>1</v>
      </c>
    </row>
    <row r="11" spans="1:19" x14ac:dyDescent="0.25">
      <c r="A11" t="s">
        <v>11</v>
      </c>
      <c r="B11" t="s">
        <v>12</v>
      </c>
      <c r="C11" s="2">
        <v>42620</v>
      </c>
      <c r="D11" t="s">
        <v>13</v>
      </c>
      <c r="E11">
        <v>24</v>
      </c>
      <c r="F11" t="s">
        <v>14</v>
      </c>
      <c r="G11">
        <v>9</v>
      </c>
      <c r="H11" t="s">
        <v>25</v>
      </c>
      <c r="I11" t="s">
        <v>16</v>
      </c>
      <c r="J11" s="4">
        <v>56</v>
      </c>
      <c r="K11" s="4"/>
      <c r="L11" s="6">
        <f>C11-C7</f>
        <v>56</v>
      </c>
      <c r="M11" s="6"/>
      <c r="N11" s="7" t="b">
        <f t="shared" si="0"/>
        <v>1</v>
      </c>
      <c r="O11" s="7" t="b">
        <f t="shared" si="1"/>
        <v>1</v>
      </c>
    </row>
    <row r="12" spans="1:19" x14ac:dyDescent="0.25">
      <c r="A12" t="s">
        <v>11</v>
      </c>
      <c r="B12" t="s">
        <v>12</v>
      </c>
      <c r="C12" s="2">
        <v>42639</v>
      </c>
      <c r="D12" t="s">
        <v>13</v>
      </c>
      <c r="E12">
        <v>68</v>
      </c>
      <c r="F12" t="s">
        <v>14</v>
      </c>
      <c r="G12">
        <v>9</v>
      </c>
      <c r="H12" t="s">
        <v>26</v>
      </c>
      <c r="I12" t="s">
        <v>16</v>
      </c>
      <c r="J12" s="4">
        <v>67</v>
      </c>
      <c r="K12" s="4"/>
      <c r="L12" s="6">
        <f>C12-C8</f>
        <v>67</v>
      </c>
      <c r="M12" s="6"/>
      <c r="N12" s="7" t="b">
        <f t="shared" si="0"/>
        <v>1</v>
      </c>
      <c r="O12" s="7" t="b">
        <f t="shared" si="1"/>
        <v>1</v>
      </c>
    </row>
    <row r="13" spans="1:19" x14ac:dyDescent="0.25">
      <c r="A13" t="s">
        <v>11</v>
      </c>
      <c r="B13" t="s">
        <v>12</v>
      </c>
      <c r="C13" s="2">
        <v>42865</v>
      </c>
      <c r="D13" t="s">
        <v>13</v>
      </c>
      <c r="E13">
        <v>28</v>
      </c>
      <c r="F13" t="s">
        <v>14</v>
      </c>
      <c r="G13">
        <v>5</v>
      </c>
      <c r="H13" t="s">
        <v>27</v>
      </c>
      <c r="I13" t="s">
        <v>16</v>
      </c>
      <c r="J13" s="4">
        <v>273</v>
      </c>
      <c r="K13" s="4"/>
      <c r="L13" s="6">
        <f>C13-C9</f>
        <v>273</v>
      </c>
      <c r="M13" s="6"/>
      <c r="N13" s="7" t="b">
        <f t="shared" si="0"/>
        <v>1</v>
      </c>
      <c r="O13" s="7" t="b">
        <f t="shared" si="1"/>
        <v>1</v>
      </c>
    </row>
    <row r="14" spans="1:19" x14ac:dyDescent="0.25">
      <c r="A14" t="s">
        <v>11</v>
      </c>
      <c r="B14" t="s">
        <v>12</v>
      </c>
      <c r="C14" s="2">
        <v>42893</v>
      </c>
      <c r="D14" t="s">
        <v>13</v>
      </c>
      <c r="E14">
        <v>140</v>
      </c>
      <c r="F14" t="s">
        <v>14</v>
      </c>
      <c r="G14">
        <v>6</v>
      </c>
      <c r="H14" t="s">
        <v>28</v>
      </c>
      <c r="I14" t="s">
        <v>16</v>
      </c>
      <c r="J14" s="4">
        <v>286</v>
      </c>
      <c r="K14" s="4"/>
      <c r="L14" s="6">
        <f>C14-C10</f>
        <v>286</v>
      </c>
      <c r="M14" s="6"/>
      <c r="N14" s="7" t="b">
        <f t="shared" si="0"/>
        <v>1</v>
      </c>
      <c r="O14" s="7" t="b">
        <f t="shared" si="1"/>
        <v>1</v>
      </c>
    </row>
    <row r="15" spans="1:19" x14ac:dyDescent="0.25">
      <c r="A15" t="s">
        <v>11</v>
      </c>
      <c r="B15" t="s">
        <v>12</v>
      </c>
      <c r="C15" s="2">
        <v>42906</v>
      </c>
      <c r="D15" t="s">
        <v>13</v>
      </c>
      <c r="E15">
        <v>12</v>
      </c>
      <c r="F15" t="s">
        <v>14</v>
      </c>
      <c r="G15">
        <v>6</v>
      </c>
      <c r="H15" t="s">
        <v>29</v>
      </c>
      <c r="I15" t="s">
        <v>16</v>
      </c>
      <c r="J15" s="4">
        <v>286</v>
      </c>
      <c r="K15" s="4"/>
      <c r="L15" s="6">
        <f>C15-C11</f>
        <v>286</v>
      </c>
      <c r="M15" s="6"/>
      <c r="N15" s="7" t="b">
        <f t="shared" si="0"/>
        <v>1</v>
      </c>
      <c r="O15" s="7" t="b">
        <f t="shared" si="1"/>
        <v>1</v>
      </c>
    </row>
    <row r="16" spans="1:19" x14ac:dyDescent="0.25">
      <c r="A16" t="s">
        <v>11</v>
      </c>
      <c r="B16" t="s">
        <v>12</v>
      </c>
      <c r="C16" s="2">
        <v>42921</v>
      </c>
      <c r="D16" t="s">
        <v>13</v>
      </c>
      <c r="E16">
        <v>232</v>
      </c>
      <c r="F16" t="s">
        <v>14</v>
      </c>
      <c r="G16">
        <v>7</v>
      </c>
      <c r="H16" t="s">
        <v>20</v>
      </c>
      <c r="I16" t="s">
        <v>16</v>
      </c>
      <c r="J16" s="4">
        <v>282</v>
      </c>
      <c r="K16" s="4"/>
      <c r="L16" s="6">
        <f>C16-C12</f>
        <v>282</v>
      </c>
      <c r="M16" s="6"/>
      <c r="N16" s="7" t="b">
        <f t="shared" si="0"/>
        <v>1</v>
      </c>
      <c r="O16" s="7" t="b">
        <f t="shared" si="1"/>
        <v>1</v>
      </c>
    </row>
    <row r="17" spans="1:16" x14ac:dyDescent="0.25">
      <c r="A17" t="s">
        <v>11</v>
      </c>
      <c r="B17" t="s">
        <v>12</v>
      </c>
      <c r="C17" s="2">
        <v>42935</v>
      </c>
      <c r="D17" t="s">
        <v>13</v>
      </c>
      <c r="E17">
        <v>25</v>
      </c>
      <c r="F17" t="s">
        <v>14</v>
      </c>
      <c r="G17">
        <v>7</v>
      </c>
      <c r="H17" t="s">
        <v>30</v>
      </c>
      <c r="I17" t="s">
        <v>16</v>
      </c>
      <c r="J17" s="4">
        <v>70</v>
      </c>
      <c r="K17" s="4"/>
      <c r="L17" s="6">
        <f>C17-C13</f>
        <v>70</v>
      </c>
      <c r="M17" s="6"/>
      <c r="N17" s="7" t="b">
        <f t="shared" si="0"/>
        <v>1</v>
      </c>
      <c r="O17" s="7" t="b">
        <f t="shared" si="1"/>
        <v>1</v>
      </c>
    </row>
    <row r="18" spans="1:16" x14ac:dyDescent="0.25">
      <c r="A18" t="s">
        <v>11</v>
      </c>
      <c r="B18" t="s">
        <v>12</v>
      </c>
      <c r="C18" s="2">
        <v>42940</v>
      </c>
      <c r="D18" t="s">
        <v>13</v>
      </c>
      <c r="E18">
        <v>71</v>
      </c>
      <c r="F18" t="s">
        <v>14</v>
      </c>
      <c r="G18">
        <v>7</v>
      </c>
      <c r="H18" t="s">
        <v>31</v>
      </c>
      <c r="I18" t="s">
        <v>16</v>
      </c>
      <c r="J18" s="4">
        <v>47</v>
      </c>
      <c r="K18" s="4"/>
      <c r="L18" s="6">
        <f>C18-C14</f>
        <v>47</v>
      </c>
      <c r="M18" s="6"/>
      <c r="N18" s="7" t="b">
        <f t="shared" si="0"/>
        <v>1</v>
      </c>
      <c r="O18" s="7" t="b">
        <f t="shared" si="1"/>
        <v>1</v>
      </c>
    </row>
    <row r="19" spans="1:16" x14ac:dyDescent="0.25">
      <c r="A19" t="s">
        <v>11</v>
      </c>
      <c r="B19" t="s">
        <v>12</v>
      </c>
      <c r="C19" s="2">
        <v>42949</v>
      </c>
      <c r="D19" t="s">
        <v>13</v>
      </c>
      <c r="E19">
        <v>16</v>
      </c>
      <c r="F19" t="s">
        <v>14</v>
      </c>
      <c r="G19">
        <v>8</v>
      </c>
      <c r="H19" t="s">
        <v>32</v>
      </c>
      <c r="I19" t="s">
        <v>16</v>
      </c>
      <c r="J19" s="4">
        <v>43</v>
      </c>
      <c r="K19" s="4"/>
      <c r="L19" s="6">
        <f>C19-C15</f>
        <v>43</v>
      </c>
      <c r="M19" s="6"/>
      <c r="N19" s="7" t="b">
        <f t="shared" si="0"/>
        <v>1</v>
      </c>
      <c r="O19" s="7" t="b">
        <f t="shared" si="1"/>
        <v>1</v>
      </c>
    </row>
    <row r="20" spans="1:16" x14ac:dyDescent="0.25">
      <c r="A20" t="s">
        <v>11</v>
      </c>
      <c r="B20" t="s">
        <v>12</v>
      </c>
      <c r="C20" s="2">
        <v>42968</v>
      </c>
      <c r="D20" t="s">
        <v>13</v>
      </c>
      <c r="E20">
        <v>44</v>
      </c>
      <c r="F20" t="s">
        <v>14</v>
      </c>
      <c r="G20">
        <v>8</v>
      </c>
      <c r="H20" t="s">
        <v>33</v>
      </c>
      <c r="I20" t="s">
        <v>16</v>
      </c>
      <c r="J20" s="4">
        <v>47</v>
      </c>
      <c r="K20" s="4"/>
      <c r="L20" s="6">
        <f>C20-C16</f>
        <v>47</v>
      </c>
      <c r="M20" s="6"/>
      <c r="N20" s="7" t="b">
        <f t="shared" si="0"/>
        <v>1</v>
      </c>
      <c r="O20" s="7" t="b">
        <f t="shared" si="1"/>
        <v>1</v>
      </c>
    </row>
    <row r="21" spans="1:16" x14ac:dyDescent="0.25">
      <c r="A21" t="s">
        <v>11</v>
      </c>
      <c r="B21" t="s">
        <v>12</v>
      </c>
      <c r="C21" s="2">
        <v>42989</v>
      </c>
      <c r="D21" t="s">
        <v>13</v>
      </c>
      <c r="E21">
        <v>4</v>
      </c>
      <c r="F21" t="s">
        <v>14</v>
      </c>
      <c r="G21">
        <v>9</v>
      </c>
      <c r="H21" t="s">
        <v>34</v>
      </c>
      <c r="I21" t="s">
        <v>16</v>
      </c>
      <c r="J21" s="4">
        <v>54</v>
      </c>
      <c r="K21" s="4"/>
      <c r="L21" s="6">
        <f>C21-C17</f>
        <v>54</v>
      </c>
      <c r="M21" s="6"/>
      <c r="N21" s="7" t="b">
        <f t="shared" si="0"/>
        <v>1</v>
      </c>
      <c r="O21" s="7" t="b">
        <f t="shared" si="1"/>
        <v>1</v>
      </c>
    </row>
    <row r="22" spans="1:16" x14ac:dyDescent="0.25">
      <c r="A22" t="s">
        <v>11</v>
      </c>
      <c r="B22" t="s">
        <v>12</v>
      </c>
      <c r="C22" s="2">
        <v>43006</v>
      </c>
      <c r="D22" t="s">
        <v>13</v>
      </c>
      <c r="E22">
        <v>20</v>
      </c>
      <c r="F22" t="s">
        <v>14</v>
      </c>
      <c r="G22">
        <v>9</v>
      </c>
      <c r="H22" t="s">
        <v>35</v>
      </c>
      <c r="I22" t="s">
        <v>16</v>
      </c>
      <c r="J22" s="4">
        <v>66</v>
      </c>
      <c r="K22" s="4"/>
      <c r="L22" s="6">
        <f>C22-C18</f>
        <v>66</v>
      </c>
      <c r="M22" s="6"/>
      <c r="N22" s="7" t="b">
        <f t="shared" si="0"/>
        <v>1</v>
      </c>
      <c r="O22" s="7" t="b">
        <f t="shared" si="1"/>
        <v>1</v>
      </c>
    </row>
    <row r="23" spans="1:16" x14ac:dyDescent="0.25">
      <c r="A23" t="s">
        <v>11</v>
      </c>
      <c r="B23" t="s">
        <v>12</v>
      </c>
      <c r="C23" s="2">
        <v>43290</v>
      </c>
      <c r="D23" t="s">
        <v>13</v>
      </c>
      <c r="E23">
        <v>30</v>
      </c>
      <c r="F23" t="s">
        <v>14</v>
      </c>
      <c r="G23">
        <v>7</v>
      </c>
      <c r="H23" t="s">
        <v>36</v>
      </c>
      <c r="I23" t="s">
        <v>16</v>
      </c>
      <c r="J23" s="4">
        <v>341</v>
      </c>
      <c r="K23" s="4"/>
      <c r="L23" s="6">
        <f>C23-C19</f>
        <v>341</v>
      </c>
      <c r="M23" s="6"/>
      <c r="N23" s="7" t="b">
        <f t="shared" si="0"/>
        <v>1</v>
      </c>
      <c r="O23" s="7" t="b">
        <f t="shared" si="1"/>
        <v>1</v>
      </c>
    </row>
    <row r="24" spans="1:16" x14ac:dyDescent="0.25">
      <c r="A24" t="s">
        <v>11</v>
      </c>
      <c r="B24" t="s">
        <v>12</v>
      </c>
      <c r="C24" s="2">
        <v>43640</v>
      </c>
      <c r="D24" t="s">
        <v>13</v>
      </c>
      <c r="E24">
        <v>290</v>
      </c>
      <c r="F24" t="s">
        <v>14</v>
      </c>
      <c r="G24">
        <v>6</v>
      </c>
      <c r="H24" t="s">
        <v>37</v>
      </c>
      <c r="I24" t="s">
        <v>16</v>
      </c>
      <c r="J24" s="4">
        <v>672</v>
      </c>
      <c r="K24" s="4"/>
      <c r="L24" s="6">
        <f>C24-C20</f>
        <v>672</v>
      </c>
      <c r="M24" s="6"/>
      <c r="N24" s="7" t="b">
        <f t="shared" si="0"/>
        <v>1</v>
      </c>
      <c r="O24" s="7" t="b">
        <f t="shared" si="1"/>
        <v>1</v>
      </c>
    </row>
    <row r="25" spans="1:16" x14ac:dyDescent="0.25">
      <c r="A25" t="s">
        <v>11</v>
      </c>
      <c r="B25" t="s">
        <v>12</v>
      </c>
      <c r="C25" s="2">
        <v>43955</v>
      </c>
      <c r="D25" t="s">
        <v>13</v>
      </c>
      <c r="E25">
        <v>325.5</v>
      </c>
      <c r="F25" t="s">
        <v>14</v>
      </c>
      <c r="G25">
        <v>5</v>
      </c>
      <c r="H25" t="s">
        <v>38</v>
      </c>
      <c r="I25" t="s">
        <v>16</v>
      </c>
      <c r="J25" s="4">
        <v>966</v>
      </c>
      <c r="K25" s="4"/>
      <c r="L25" s="6">
        <f>C25-C21</f>
        <v>966</v>
      </c>
      <c r="M25" s="6"/>
      <c r="N25" s="7" t="b">
        <f t="shared" si="0"/>
        <v>1</v>
      </c>
      <c r="O25" s="7" t="b">
        <f t="shared" si="1"/>
        <v>1</v>
      </c>
    </row>
    <row r="26" spans="1:16" x14ac:dyDescent="0.25">
      <c r="A26" t="s">
        <v>11</v>
      </c>
      <c r="B26" t="s">
        <v>12</v>
      </c>
      <c r="C26" s="2">
        <v>43958</v>
      </c>
      <c r="D26" t="s">
        <v>13</v>
      </c>
      <c r="E26">
        <v>142.1000061035156</v>
      </c>
      <c r="F26" t="s">
        <v>14</v>
      </c>
      <c r="G26">
        <v>5</v>
      </c>
      <c r="H26" t="s">
        <v>39</v>
      </c>
      <c r="I26" t="s">
        <v>16</v>
      </c>
      <c r="J26" s="4">
        <v>952</v>
      </c>
      <c r="K26" s="4"/>
      <c r="L26" s="6">
        <f>C26-C22</f>
        <v>952</v>
      </c>
      <c r="M26" s="6"/>
      <c r="N26" s="7" t="b">
        <f t="shared" si="0"/>
        <v>1</v>
      </c>
      <c r="O26" s="7" t="b">
        <f t="shared" si="1"/>
        <v>1</v>
      </c>
    </row>
    <row r="27" spans="1:16" x14ac:dyDescent="0.25">
      <c r="A27" t="s">
        <v>11</v>
      </c>
      <c r="B27" t="s">
        <v>12</v>
      </c>
      <c r="C27" s="2">
        <v>43962</v>
      </c>
      <c r="D27" t="s">
        <v>13</v>
      </c>
      <c r="E27">
        <v>65</v>
      </c>
      <c r="F27" t="s">
        <v>14</v>
      </c>
      <c r="G27">
        <v>5</v>
      </c>
      <c r="H27" t="s">
        <v>40</v>
      </c>
      <c r="I27" t="s">
        <v>16</v>
      </c>
      <c r="J27" s="4">
        <v>672</v>
      </c>
      <c r="K27" s="4"/>
      <c r="L27" s="6">
        <f>C27-C23</f>
        <v>672</v>
      </c>
      <c r="M27" s="6"/>
      <c r="N27" s="7" t="b">
        <f t="shared" si="0"/>
        <v>1</v>
      </c>
      <c r="O27" s="7" t="b">
        <f t="shared" si="1"/>
        <v>1</v>
      </c>
    </row>
    <row r="28" spans="1:16" x14ac:dyDescent="0.25">
      <c r="A28" t="s">
        <v>11</v>
      </c>
      <c r="B28" t="s">
        <v>12</v>
      </c>
      <c r="C28" s="2">
        <v>43965</v>
      </c>
      <c r="D28" t="s">
        <v>13</v>
      </c>
      <c r="E28">
        <v>137.6000061035156</v>
      </c>
      <c r="F28" t="s">
        <v>14</v>
      </c>
      <c r="G28">
        <v>5</v>
      </c>
      <c r="H28" t="s">
        <v>41</v>
      </c>
      <c r="I28" t="s">
        <v>16</v>
      </c>
      <c r="J28" s="4">
        <v>325</v>
      </c>
      <c r="K28" s="4"/>
      <c r="L28" s="6">
        <f>C28-C24</f>
        <v>325</v>
      </c>
      <c r="M28" s="6"/>
      <c r="N28" s="7" t="b">
        <f t="shared" si="0"/>
        <v>1</v>
      </c>
      <c r="O28" s="7" t="b">
        <f t="shared" si="1"/>
        <v>1</v>
      </c>
    </row>
    <row r="29" spans="1:16" x14ac:dyDescent="0.25">
      <c r="A29" t="s">
        <v>11</v>
      </c>
      <c r="B29" t="s">
        <v>12</v>
      </c>
      <c r="C29" s="2">
        <v>43969</v>
      </c>
      <c r="D29" t="s">
        <v>13</v>
      </c>
      <c r="E29">
        <v>307.60000610351562</v>
      </c>
      <c r="F29" t="s">
        <v>14</v>
      </c>
      <c r="G29">
        <v>5</v>
      </c>
      <c r="H29" t="s">
        <v>42</v>
      </c>
      <c r="I29" t="s">
        <v>16</v>
      </c>
      <c r="J29" s="4">
        <v>14</v>
      </c>
      <c r="K29" s="4">
        <v>166.31547014291959</v>
      </c>
      <c r="L29" s="6">
        <f>C29-C25</f>
        <v>14</v>
      </c>
      <c r="M29" s="6">
        <f>GEOMEAN(E25:E29)</f>
        <v>166.31547014291965</v>
      </c>
      <c r="N29" s="7" t="b">
        <f t="shared" si="0"/>
        <v>1</v>
      </c>
      <c r="O29" s="7" t="b">
        <f t="shared" si="1"/>
        <v>1</v>
      </c>
      <c r="P29" t="b">
        <f>M29&gt;126</f>
        <v>1</v>
      </c>
    </row>
    <row r="30" spans="1:16" x14ac:dyDescent="0.25">
      <c r="A30" t="s">
        <v>11</v>
      </c>
      <c r="B30" t="s">
        <v>12</v>
      </c>
      <c r="C30" s="2">
        <v>43971</v>
      </c>
      <c r="D30" t="s">
        <v>13</v>
      </c>
      <c r="E30">
        <v>135.3999938964844</v>
      </c>
      <c r="F30" t="s">
        <v>14</v>
      </c>
      <c r="G30">
        <v>5</v>
      </c>
      <c r="H30" t="s">
        <v>43</v>
      </c>
      <c r="I30" t="s">
        <v>16</v>
      </c>
      <c r="J30" s="4">
        <v>13</v>
      </c>
      <c r="K30" s="4">
        <v>139.5552497121283</v>
      </c>
      <c r="L30" s="6">
        <f>C30-C26</f>
        <v>13</v>
      </c>
      <c r="M30" s="6">
        <f>GEOMEAN(E26:E30)</f>
        <v>139.5552497121283</v>
      </c>
      <c r="N30" s="7" t="b">
        <f t="shared" si="0"/>
        <v>1</v>
      </c>
      <c r="O30" s="7" t="b">
        <f t="shared" si="1"/>
        <v>1</v>
      </c>
      <c r="P30" t="b">
        <f t="shared" ref="P30:P56" si="3">M30&gt;126</f>
        <v>1</v>
      </c>
    </row>
    <row r="31" spans="1:16" x14ac:dyDescent="0.25">
      <c r="A31" t="s">
        <v>11</v>
      </c>
      <c r="B31" t="s">
        <v>12</v>
      </c>
      <c r="C31" s="2">
        <v>43978</v>
      </c>
      <c r="D31" t="s">
        <v>13</v>
      </c>
      <c r="E31">
        <v>224.69999694824219</v>
      </c>
      <c r="F31" t="s">
        <v>14</v>
      </c>
      <c r="G31">
        <v>5</v>
      </c>
      <c r="H31" t="s">
        <v>44</v>
      </c>
      <c r="I31" t="s">
        <v>16</v>
      </c>
      <c r="J31" s="4">
        <v>16</v>
      </c>
      <c r="K31" s="4">
        <v>152.9494685073652</v>
      </c>
      <c r="L31" s="6">
        <f>C31-C27</f>
        <v>16</v>
      </c>
      <c r="M31" s="6">
        <f>GEOMEAN(E27:E31)</f>
        <v>152.9494685073652</v>
      </c>
      <c r="N31" s="7" t="b">
        <f t="shared" si="0"/>
        <v>1</v>
      </c>
      <c r="O31" s="7" t="b">
        <f t="shared" si="1"/>
        <v>1</v>
      </c>
      <c r="P31" t="b">
        <f t="shared" si="3"/>
        <v>1</v>
      </c>
    </row>
    <row r="32" spans="1:16" x14ac:dyDescent="0.25">
      <c r="A32" t="s">
        <v>11</v>
      </c>
      <c r="B32" t="s">
        <v>12</v>
      </c>
      <c r="C32" s="2">
        <v>43983</v>
      </c>
      <c r="D32" t="s">
        <v>13</v>
      </c>
      <c r="E32">
        <v>53.799999237060547</v>
      </c>
      <c r="F32" t="s">
        <v>14</v>
      </c>
      <c r="G32">
        <v>6</v>
      </c>
      <c r="H32" t="s">
        <v>45</v>
      </c>
      <c r="I32" t="s">
        <v>16</v>
      </c>
      <c r="J32" s="4">
        <v>18</v>
      </c>
      <c r="K32" s="4">
        <v>147.27253240708501</v>
      </c>
      <c r="L32" s="6">
        <f>C32-C28</f>
        <v>18</v>
      </c>
      <c r="M32" s="6">
        <f>GEOMEAN(E28:E32)</f>
        <v>147.27253240708507</v>
      </c>
      <c r="N32" s="7" t="b">
        <f t="shared" si="0"/>
        <v>1</v>
      </c>
      <c r="O32" s="7" t="b">
        <f t="shared" si="1"/>
        <v>1</v>
      </c>
      <c r="P32" t="b">
        <f t="shared" si="3"/>
        <v>1</v>
      </c>
    </row>
    <row r="33" spans="1:16" x14ac:dyDescent="0.25">
      <c r="A33" t="s">
        <v>11</v>
      </c>
      <c r="B33" t="s">
        <v>12</v>
      </c>
      <c r="C33" s="2">
        <v>43985</v>
      </c>
      <c r="D33" t="s">
        <v>13</v>
      </c>
      <c r="E33">
        <v>866.4000244140625</v>
      </c>
      <c r="F33" t="s">
        <v>14</v>
      </c>
      <c r="G33">
        <v>6</v>
      </c>
      <c r="H33" t="s">
        <v>46</v>
      </c>
      <c r="I33" t="s">
        <v>16</v>
      </c>
      <c r="J33" s="4">
        <v>16</v>
      </c>
      <c r="K33" s="4">
        <v>212.78536531088781</v>
      </c>
      <c r="L33" s="6">
        <f>C33-C29</f>
        <v>16</v>
      </c>
      <c r="M33" s="6">
        <f>GEOMEAN(E29:E33)</f>
        <v>212.78536531088787</v>
      </c>
      <c r="N33" s="7" t="b">
        <f t="shared" si="0"/>
        <v>1</v>
      </c>
      <c r="O33" s="7" t="b">
        <f t="shared" si="1"/>
        <v>1</v>
      </c>
      <c r="P33" t="b">
        <f t="shared" si="3"/>
        <v>1</v>
      </c>
    </row>
    <row r="34" spans="1:16" x14ac:dyDescent="0.25">
      <c r="A34" t="s">
        <v>11</v>
      </c>
      <c r="B34" t="s">
        <v>12</v>
      </c>
      <c r="C34" s="2">
        <v>43990</v>
      </c>
      <c r="D34" t="s">
        <v>13</v>
      </c>
      <c r="E34">
        <v>167</v>
      </c>
      <c r="F34" t="s">
        <v>14</v>
      </c>
      <c r="G34">
        <v>6</v>
      </c>
      <c r="H34" t="s">
        <v>47</v>
      </c>
      <c r="I34" t="s">
        <v>16</v>
      </c>
      <c r="J34" s="4">
        <v>19</v>
      </c>
      <c r="K34" s="4">
        <v>188.31624315589971</v>
      </c>
      <c r="L34" s="6">
        <f>C34-C30</f>
        <v>19</v>
      </c>
      <c r="M34" s="6">
        <f>GEOMEAN(E30:E34)</f>
        <v>188.31624315589977</v>
      </c>
      <c r="N34" s="7" t="b">
        <f t="shared" si="0"/>
        <v>1</v>
      </c>
      <c r="O34" s="7" t="b">
        <f t="shared" si="1"/>
        <v>1</v>
      </c>
      <c r="P34" t="b">
        <f t="shared" si="3"/>
        <v>1</v>
      </c>
    </row>
    <row r="35" spans="1:16" x14ac:dyDescent="0.25">
      <c r="A35" t="s">
        <v>11</v>
      </c>
      <c r="B35" t="s">
        <v>12</v>
      </c>
      <c r="C35" s="2">
        <v>43993</v>
      </c>
      <c r="D35" t="s">
        <v>13</v>
      </c>
      <c r="E35">
        <v>145</v>
      </c>
      <c r="F35" t="s">
        <v>14</v>
      </c>
      <c r="G35">
        <v>6</v>
      </c>
      <c r="H35" t="s">
        <v>48</v>
      </c>
      <c r="I35" t="s">
        <v>16</v>
      </c>
      <c r="J35" s="4">
        <v>15</v>
      </c>
      <c r="K35" s="4">
        <v>190.9139455115527</v>
      </c>
      <c r="L35" s="6">
        <f>C35-C31</f>
        <v>15</v>
      </c>
      <c r="M35" s="6">
        <f>GEOMEAN(E31:E35)</f>
        <v>190.91394551155267</v>
      </c>
      <c r="N35" s="7" t="b">
        <f t="shared" si="0"/>
        <v>1</v>
      </c>
      <c r="O35" s="7" t="b">
        <f t="shared" si="1"/>
        <v>1</v>
      </c>
      <c r="P35" t="b">
        <f t="shared" si="3"/>
        <v>1</v>
      </c>
    </row>
    <row r="36" spans="1:16" x14ac:dyDescent="0.25">
      <c r="A36" t="s">
        <v>11</v>
      </c>
      <c r="B36" t="s">
        <v>12</v>
      </c>
      <c r="C36" s="2">
        <v>43997</v>
      </c>
      <c r="D36" t="s">
        <v>13</v>
      </c>
      <c r="E36">
        <v>547.5</v>
      </c>
      <c r="F36" t="s">
        <v>14</v>
      </c>
      <c r="G36">
        <v>6</v>
      </c>
      <c r="H36" t="s">
        <v>49</v>
      </c>
      <c r="I36" t="s">
        <v>16</v>
      </c>
      <c r="J36" s="4">
        <v>14</v>
      </c>
      <c r="K36" s="4">
        <v>228.13602197490749</v>
      </c>
      <c r="L36" s="6">
        <f>C36-C32</f>
        <v>14</v>
      </c>
      <c r="M36" s="6">
        <f>GEOMEAN(E32:E36)</f>
        <v>228.13602197490749</v>
      </c>
      <c r="N36" s="7" t="b">
        <f t="shared" si="0"/>
        <v>1</v>
      </c>
      <c r="O36" s="7" t="b">
        <f t="shared" si="1"/>
        <v>1</v>
      </c>
      <c r="P36" t="b">
        <f t="shared" si="3"/>
        <v>1</v>
      </c>
    </row>
    <row r="37" spans="1:16" x14ac:dyDescent="0.25">
      <c r="A37" t="s">
        <v>11</v>
      </c>
      <c r="B37" t="s">
        <v>12</v>
      </c>
      <c r="C37" s="2">
        <v>43999</v>
      </c>
      <c r="D37" t="s">
        <v>13</v>
      </c>
      <c r="E37">
        <v>56.299999237060547</v>
      </c>
      <c r="F37" t="s">
        <v>14</v>
      </c>
      <c r="G37">
        <v>6</v>
      </c>
      <c r="H37" t="s">
        <v>50</v>
      </c>
      <c r="I37" t="s">
        <v>16</v>
      </c>
      <c r="J37" s="4">
        <v>14</v>
      </c>
      <c r="K37" s="4">
        <v>230.21790015238631</v>
      </c>
      <c r="L37" s="6">
        <f>C37-C33</f>
        <v>14</v>
      </c>
      <c r="M37" s="6">
        <f>GEOMEAN(E33:E37)</f>
        <v>230.21790015238633</v>
      </c>
      <c r="N37" s="7" t="b">
        <f t="shared" si="0"/>
        <v>1</v>
      </c>
      <c r="O37" s="7" t="b">
        <f t="shared" si="1"/>
        <v>1</v>
      </c>
      <c r="P37" t="b">
        <f t="shared" si="3"/>
        <v>1</v>
      </c>
    </row>
    <row r="38" spans="1:16" x14ac:dyDescent="0.25">
      <c r="A38" t="s">
        <v>11</v>
      </c>
      <c r="B38" t="s">
        <v>12</v>
      </c>
      <c r="C38" s="2">
        <v>44004</v>
      </c>
      <c r="D38" t="s">
        <v>13</v>
      </c>
      <c r="E38">
        <v>83.599998474121094</v>
      </c>
      <c r="F38" t="s">
        <v>14</v>
      </c>
      <c r="G38">
        <v>6</v>
      </c>
      <c r="H38" t="s">
        <v>17</v>
      </c>
      <c r="I38" t="s">
        <v>16</v>
      </c>
      <c r="J38" s="4">
        <v>14</v>
      </c>
      <c r="K38" s="4">
        <v>144.22370599735751</v>
      </c>
      <c r="L38" s="6">
        <f>C38-C34</f>
        <v>14</v>
      </c>
      <c r="M38" s="6">
        <f>GEOMEAN(E34:E38)</f>
        <v>144.22370599735754</v>
      </c>
      <c r="N38" s="7" t="b">
        <f t="shared" si="0"/>
        <v>1</v>
      </c>
      <c r="O38" s="7" t="b">
        <f t="shared" si="1"/>
        <v>1</v>
      </c>
      <c r="P38" t="b">
        <f t="shared" si="3"/>
        <v>1</v>
      </c>
    </row>
    <row r="39" spans="1:16" x14ac:dyDescent="0.25">
      <c r="A39" t="s">
        <v>11</v>
      </c>
      <c r="B39" t="s">
        <v>12</v>
      </c>
      <c r="C39" s="2">
        <v>44007</v>
      </c>
      <c r="D39" t="s">
        <v>13</v>
      </c>
      <c r="E39">
        <v>51.200000762939453</v>
      </c>
      <c r="F39" t="s">
        <v>14</v>
      </c>
      <c r="G39">
        <v>6</v>
      </c>
      <c r="H39" t="s">
        <v>51</v>
      </c>
      <c r="I39" t="s">
        <v>16</v>
      </c>
      <c r="J39" s="4">
        <v>14</v>
      </c>
      <c r="K39" s="4">
        <v>113.85375282976899</v>
      </c>
      <c r="L39" s="6">
        <f>C39-C35</f>
        <v>14</v>
      </c>
      <c r="M39" s="6">
        <f>GEOMEAN(E35:E39)</f>
        <v>113.85375282976894</v>
      </c>
      <c r="N39" s="7" t="b">
        <f t="shared" si="0"/>
        <v>1</v>
      </c>
      <c r="O39" s="7" t="b">
        <f t="shared" si="1"/>
        <v>1</v>
      </c>
      <c r="P39" t="b">
        <f t="shared" si="3"/>
        <v>0</v>
      </c>
    </row>
    <row r="40" spans="1:16" x14ac:dyDescent="0.25">
      <c r="A40" t="s">
        <v>11</v>
      </c>
      <c r="B40" t="s">
        <v>12</v>
      </c>
      <c r="C40" s="2">
        <v>44011</v>
      </c>
      <c r="D40" t="s">
        <v>13</v>
      </c>
      <c r="E40">
        <v>54.799999237060547</v>
      </c>
      <c r="F40" t="s">
        <v>14</v>
      </c>
      <c r="G40">
        <v>6</v>
      </c>
      <c r="H40" t="s">
        <v>52</v>
      </c>
      <c r="I40" t="s">
        <v>16</v>
      </c>
      <c r="J40" s="4">
        <v>14</v>
      </c>
      <c r="K40" s="4">
        <v>93.719477866788409</v>
      </c>
      <c r="L40" s="6">
        <f>C40-C36</f>
        <v>14</v>
      </c>
      <c r="M40" s="6">
        <f>GEOMEAN(E36:E40)</f>
        <v>93.719477866788409</v>
      </c>
      <c r="N40" s="7" t="b">
        <f t="shared" si="0"/>
        <v>1</v>
      </c>
      <c r="O40" s="7" t="b">
        <f t="shared" si="1"/>
        <v>1</v>
      </c>
      <c r="P40" t="b">
        <f t="shared" si="3"/>
        <v>0</v>
      </c>
    </row>
    <row r="41" spans="1:16" x14ac:dyDescent="0.25">
      <c r="A41" t="s">
        <v>11</v>
      </c>
      <c r="B41" t="s">
        <v>12</v>
      </c>
      <c r="C41" s="2">
        <v>44018</v>
      </c>
      <c r="D41" t="s">
        <v>13</v>
      </c>
      <c r="E41">
        <v>103.90000152587891</v>
      </c>
      <c r="F41" t="s">
        <v>14</v>
      </c>
      <c r="G41">
        <v>7</v>
      </c>
      <c r="H41" t="s">
        <v>53</v>
      </c>
      <c r="I41" t="s">
        <v>16</v>
      </c>
      <c r="J41" s="4">
        <v>19</v>
      </c>
      <c r="K41" s="4">
        <v>67.216538954396114</v>
      </c>
      <c r="L41" s="6">
        <f>C41-C37</f>
        <v>19</v>
      </c>
      <c r="M41" s="6">
        <f>GEOMEAN(E37:E41)</f>
        <v>67.216538954396142</v>
      </c>
      <c r="N41" s="7" t="b">
        <f t="shared" si="0"/>
        <v>1</v>
      </c>
      <c r="O41" s="7" t="b">
        <f t="shared" si="1"/>
        <v>1</v>
      </c>
      <c r="P41" t="b">
        <f t="shared" si="3"/>
        <v>0</v>
      </c>
    </row>
    <row r="42" spans="1:16" x14ac:dyDescent="0.25">
      <c r="A42" t="s">
        <v>11</v>
      </c>
      <c r="B42" t="s">
        <v>12</v>
      </c>
      <c r="C42" s="2">
        <v>44020</v>
      </c>
      <c r="D42" t="s">
        <v>13</v>
      </c>
      <c r="E42">
        <v>172.5</v>
      </c>
      <c r="F42" t="s">
        <v>14</v>
      </c>
      <c r="G42">
        <v>7</v>
      </c>
      <c r="H42" t="s">
        <v>54</v>
      </c>
      <c r="I42" t="s">
        <v>16</v>
      </c>
      <c r="J42" s="4">
        <v>16</v>
      </c>
      <c r="K42" s="4">
        <v>84.087664161173905</v>
      </c>
      <c r="L42" s="6">
        <f>C42-C38</f>
        <v>16</v>
      </c>
      <c r="M42" s="6">
        <f>GEOMEAN(E38:E42)</f>
        <v>84.08766416117389</v>
      </c>
      <c r="N42" s="7" t="b">
        <f t="shared" si="0"/>
        <v>1</v>
      </c>
      <c r="O42" s="7" t="b">
        <f t="shared" si="1"/>
        <v>1</v>
      </c>
      <c r="P42" t="b">
        <f t="shared" si="3"/>
        <v>0</v>
      </c>
    </row>
    <row r="43" spans="1:16" x14ac:dyDescent="0.25">
      <c r="A43" t="s">
        <v>11</v>
      </c>
      <c r="B43" t="s">
        <v>12</v>
      </c>
      <c r="C43" s="2">
        <v>44027</v>
      </c>
      <c r="D43" t="s">
        <v>13</v>
      </c>
      <c r="E43">
        <v>248.8999938964844</v>
      </c>
      <c r="F43" t="s">
        <v>14</v>
      </c>
      <c r="G43">
        <v>7</v>
      </c>
      <c r="H43" t="s">
        <v>55</v>
      </c>
      <c r="I43" t="s">
        <v>16</v>
      </c>
      <c r="J43" s="4">
        <v>20</v>
      </c>
      <c r="K43" s="4">
        <v>104.5914085703246</v>
      </c>
      <c r="L43" s="6">
        <f>C43-C39</f>
        <v>20</v>
      </c>
      <c r="M43" s="6">
        <f>GEOMEAN(E39:E43)</f>
        <v>104.59140857032459</v>
      </c>
      <c r="N43" s="7" t="b">
        <f t="shared" si="0"/>
        <v>1</v>
      </c>
      <c r="O43" s="7" t="b">
        <f t="shared" si="1"/>
        <v>1</v>
      </c>
      <c r="P43" t="b">
        <f t="shared" si="3"/>
        <v>0</v>
      </c>
    </row>
    <row r="44" spans="1:16" x14ac:dyDescent="0.25">
      <c r="A44" t="s">
        <v>11</v>
      </c>
      <c r="B44" t="s">
        <v>12</v>
      </c>
      <c r="C44" s="2">
        <v>44034</v>
      </c>
      <c r="D44" t="s">
        <v>13</v>
      </c>
      <c r="E44">
        <v>461.10000610351562</v>
      </c>
      <c r="F44" t="s">
        <v>14</v>
      </c>
      <c r="G44">
        <v>7</v>
      </c>
      <c r="H44" t="s">
        <v>56</v>
      </c>
      <c r="I44" t="s">
        <v>16</v>
      </c>
      <c r="J44" s="4">
        <v>23</v>
      </c>
      <c r="K44" s="4">
        <v>162.33084298128421</v>
      </c>
      <c r="L44" s="6">
        <f>C44-C40</f>
        <v>23</v>
      </c>
      <c r="M44" s="6">
        <f>GEOMEAN(E40:E44)</f>
        <v>162.33084298128418</v>
      </c>
      <c r="N44" s="7" t="b">
        <f t="shared" si="0"/>
        <v>1</v>
      </c>
      <c r="O44" s="7" t="b">
        <f t="shared" si="1"/>
        <v>1</v>
      </c>
      <c r="P44" t="b">
        <f t="shared" si="3"/>
        <v>1</v>
      </c>
    </row>
    <row r="45" spans="1:16" x14ac:dyDescent="0.25">
      <c r="A45" t="s">
        <v>11</v>
      </c>
      <c r="B45" t="s">
        <v>12</v>
      </c>
      <c r="C45" s="2">
        <v>44041</v>
      </c>
      <c r="D45" t="s">
        <v>13</v>
      </c>
      <c r="E45">
        <v>2419.60009765625</v>
      </c>
      <c r="F45" t="s">
        <v>14</v>
      </c>
      <c r="G45">
        <v>7</v>
      </c>
      <c r="H45" t="s">
        <v>57</v>
      </c>
      <c r="I45" t="s">
        <v>16</v>
      </c>
      <c r="J45" s="4">
        <v>23</v>
      </c>
      <c r="K45" s="4">
        <v>346.25308549245779</v>
      </c>
      <c r="L45" s="6">
        <f>C45-C41</f>
        <v>23</v>
      </c>
      <c r="M45" s="6">
        <f>GEOMEAN(E41:E45)</f>
        <v>346.2530854924579</v>
      </c>
      <c r="N45" s="7" t="b">
        <f t="shared" si="0"/>
        <v>1</v>
      </c>
      <c r="O45" s="7" t="b">
        <f t="shared" si="1"/>
        <v>1</v>
      </c>
      <c r="P45" t="b">
        <f t="shared" si="3"/>
        <v>1</v>
      </c>
    </row>
    <row r="46" spans="1:16" x14ac:dyDescent="0.25">
      <c r="A46" t="s">
        <v>11</v>
      </c>
      <c r="B46" t="s">
        <v>12</v>
      </c>
      <c r="C46" s="2">
        <v>44048</v>
      </c>
      <c r="D46" t="s">
        <v>13</v>
      </c>
      <c r="E46">
        <v>32.299999237060547</v>
      </c>
      <c r="F46" t="s">
        <v>14</v>
      </c>
      <c r="G46">
        <v>8</v>
      </c>
      <c r="H46" t="s">
        <v>58</v>
      </c>
      <c r="I46" t="s">
        <v>16</v>
      </c>
      <c r="J46" s="4">
        <v>28</v>
      </c>
      <c r="K46" s="4">
        <v>274.10126746491773</v>
      </c>
      <c r="L46" s="6">
        <f>C46-C42</f>
        <v>28</v>
      </c>
      <c r="M46" s="6">
        <f>GEOMEAN(E42:E46)</f>
        <v>274.10126746491756</v>
      </c>
      <c r="N46" s="7" t="b">
        <f t="shared" si="0"/>
        <v>1</v>
      </c>
      <c r="O46" s="7" t="b">
        <f t="shared" si="1"/>
        <v>1</v>
      </c>
      <c r="P46" t="b">
        <f t="shared" si="3"/>
        <v>1</v>
      </c>
    </row>
    <row r="47" spans="1:16" x14ac:dyDescent="0.25">
      <c r="A47" t="s">
        <v>11</v>
      </c>
      <c r="B47" t="s">
        <v>12</v>
      </c>
      <c r="C47" s="2">
        <v>44053</v>
      </c>
      <c r="D47" t="s">
        <v>13</v>
      </c>
      <c r="E47">
        <v>81.599998474121094</v>
      </c>
      <c r="F47" t="s">
        <v>14</v>
      </c>
      <c r="G47">
        <v>8</v>
      </c>
      <c r="H47" t="s">
        <v>23</v>
      </c>
      <c r="I47" t="s">
        <v>16</v>
      </c>
      <c r="J47" s="4">
        <v>26</v>
      </c>
      <c r="K47" s="4">
        <v>235.98872506938631</v>
      </c>
      <c r="L47" s="6">
        <f>C47-C43</f>
        <v>26</v>
      </c>
      <c r="M47" s="6">
        <f>GEOMEAN(E43:E47)</f>
        <v>235.98872506938636</v>
      </c>
      <c r="N47" s="7" t="b">
        <f t="shared" si="0"/>
        <v>1</v>
      </c>
      <c r="O47" s="7" t="b">
        <f t="shared" si="1"/>
        <v>1</v>
      </c>
      <c r="P47" t="b">
        <f t="shared" si="3"/>
        <v>1</v>
      </c>
    </row>
    <row r="48" spans="1:16" x14ac:dyDescent="0.25">
      <c r="A48" t="s">
        <v>11</v>
      </c>
      <c r="B48" t="s">
        <v>12</v>
      </c>
      <c r="C48" s="2">
        <v>44061</v>
      </c>
      <c r="D48" t="s">
        <v>13</v>
      </c>
      <c r="E48">
        <v>43</v>
      </c>
      <c r="F48" t="s">
        <v>14</v>
      </c>
      <c r="G48">
        <v>8</v>
      </c>
      <c r="H48" t="s">
        <v>59</v>
      </c>
      <c r="I48" t="s">
        <v>16</v>
      </c>
      <c r="J48" s="4">
        <v>27</v>
      </c>
      <c r="K48" s="4">
        <v>166.1039529452926</v>
      </c>
      <c r="L48" s="6">
        <f>C48-C44</f>
        <v>27</v>
      </c>
      <c r="M48" s="6">
        <f>GEOMEAN(E44:E48)</f>
        <v>166.10395294529258</v>
      </c>
      <c r="N48" s="7" t="b">
        <f t="shared" si="0"/>
        <v>1</v>
      </c>
      <c r="O48" s="7" t="b">
        <f t="shared" si="1"/>
        <v>1</v>
      </c>
      <c r="P48" t="b">
        <f t="shared" si="3"/>
        <v>1</v>
      </c>
    </row>
    <row r="49" spans="1:16" x14ac:dyDescent="0.25">
      <c r="A49" t="s">
        <v>11</v>
      </c>
      <c r="B49" t="s">
        <v>12</v>
      </c>
      <c r="C49" s="2">
        <v>44063</v>
      </c>
      <c r="D49" t="s">
        <v>13</v>
      </c>
      <c r="E49">
        <v>70.300003051757813</v>
      </c>
      <c r="F49" t="s">
        <v>14</v>
      </c>
      <c r="G49">
        <v>8</v>
      </c>
      <c r="H49" t="s">
        <v>60</v>
      </c>
      <c r="I49" t="s">
        <v>16</v>
      </c>
      <c r="J49" s="4">
        <v>22</v>
      </c>
      <c r="K49" s="4">
        <v>114.02813234178819</v>
      </c>
      <c r="L49" s="6">
        <f>C49-C45</f>
        <v>22</v>
      </c>
      <c r="M49" s="6">
        <f>GEOMEAN(E45:E49)</f>
        <v>114.02813234178812</v>
      </c>
      <c r="N49" s="7" t="b">
        <f t="shared" si="0"/>
        <v>1</v>
      </c>
      <c r="O49" s="7" t="b">
        <f t="shared" si="1"/>
        <v>1</v>
      </c>
      <c r="P49" t="b">
        <f t="shared" si="3"/>
        <v>0</v>
      </c>
    </row>
    <row r="50" spans="1:16" x14ac:dyDescent="0.25">
      <c r="A50" t="s">
        <v>11</v>
      </c>
      <c r="B50" t="s">
        <v>12</v>
      </c>
      <c r="C50" s="2">
        <v>44067</v>
      </c>
      <c r="D50" t="s">
        <v>13</v>
      </c>
      <c r="E50">
        <v>22.60000038146973</v>
      </c>
      <c r="F50" t="s">
        <v>14</v>
      </c>
      <c r="G50">
        <v>8</v>
      </c>
      <c r="H50" t="s">
        <v>61</v>
      </c>
      <c r="I50" t="s">
        <v>16</v>
      </c>
      <c r="J50" s="4">
        <v>19</v>
      </c>
      <c r="K50" s="4">
        <v>44.780092023924396</v>
      </c>
      <c r="L50" s="6">
        <f>C50-C46</f>
        <v>19</v>
      </c>
      <c r="M50" s="6">
        <f>GEOMEAN(E46:E50)</f>
        <v>44.780092023924389</v>
      </c>
      <c r="N50" s="7" t="b">
        <f t="shared" si="0"/>
        <v>1</v>
      </c>
      <c r="O50" s="7" t="b">
        <f t="shared" si="1"/>
        <v>1</v>
      </c>
      <c r="P50" t="b">
        <f t="shared" si="3"/>
        <v>0</v>
      </c>
    </row>
    <row r="51" spans="1:16" x14ac:dyDescent="0.25">
      <c r="A51" t="s">
        <v>11</v>
      </c>
      <c r="B51" t="s">
        <v>12</v>
      </c>
      <c r="C51" s="2">
        <v>44074</v>
      </c>
      <c r="D51" t="s">
        <v>13</v>
      </c>
      <c r="E51">
        <v>43.5</v>
      </c>
      <c r="F51" t="s">
        <v>14</v>
      </c>
      <c r="G51">
        <v>8</v>
      </c>
      <c r="H51" t="s">
        <v>62</v>
      </c>
      <c r="I51" t="s">
        <v>16</v>
      </c>
      <c r="J51" s="4">
        <v>21</v>
      </c>
      <c r="K51" s="4">
        <v>47.527211109960461</v>
      </c>
      <c r="L51" s="6">
        <f>C51-C47</f>
        <v>21</v>
      </c>
      <c r="M51" s="6">
        <f>GEOMEAN(E47:E51)</f>
        <v>47.527211109960461</v>
      </c>
      <c r="N51" s="7" t="b">
        <f t="shared" si="0"/>
        <v>1</v>
      </c>
      <c r="O51" s="7" t="b">
        <f t="shared" si="1"/>
        <v>1</v>
      </c>
      <c r="P51" t="b">
        <f t="shared" si="3"/>
        <v>0</v>
      </c>
    </row>
    <row r="52" spans="1:16" x14ac:dyDescent="0.25">
      <c r="A52" t="s">
        <v>11</v>
      </c>
      <c r="B52" t="s">
        <v>12</v>
      </c>
      <c r="C52" s="2">
        <v>44076</v>
      </c>
      <c r="D52" t="s">
        <v>13</v>
      </c>
      <c r="E52">
        <v>1714</v>
      </c>
      <c r="F52" t="s">
        <v>14</v>
      </c>
      <c r="G52">
        <v>9</v>
      </c>
      <c r="H52" t="s">
        <v>63</v>
      </c>
      <c r="I52" t="s">
        <v>16</v>
      </c>
      <c r="J52" s="4">
        <v>15</v>
      </c>
      <c r="K52" s="4">
        <v>87.378878060481071</v>
      </c>
      <c r="L52" s="6">
        <f>C52-C48</f>
        <v>15</v>
      </c>
      <c r="M52" s="6">
        <f>GEOMEAN(E48:E52)</f>
        <v>87.378878060481043</v>
      </c>
      <c r="N52" s="7" t="b">
        <f t="shared" si="0"/>
        <v>1</v>
      </c>
      <c r="O52" s="7" t="b">
        <v>1</v>
      </c>
      <c r="P52" t="b">
        <f t="shared" si="3"/>
        <v>0</v>
      </c>
    </row>
    <row r="53" spans="1:16" x14ac:dyDescent="0.25">
      <c r="A53" t="s">
        <v>11</v>
      </c>
      <c r="B53" t="s">
        <v>12</v>
      </c>
      <c r="C53" s="2">
        <v>44083</v>
      </c>
      <c r="D53" t="s">
        <v>13</v>
      </c>
      <c r="E53">
        <v>60.200000762939453</v>
      </c>
      <c r="F53" t="s">
        <v>14</v>
      </c>
      <c r="G53">
        <v>9</v>
      </c>
      <c r="H53" t="s">
        <v>64</v>
      </c>
      <c r="I53" t="s">
        <v>16</v>
      </c>
      <c r="J53" s="4">
        <v>20</v>
      </c>
      <c r="K53" s="4">
        <v>93.461354829600964</v>
      </c>
      <c r="L53" s="6">
        <f>C53-C49</f>
        <v>20</v>
      </c>
      <c r="M53" s="6">
        <f>GEOMEAN(E49:E53)</f>
        <v>93.461354829600964</v>
      </c>
      <c r="N53" s="7" t="b">
        <f t="shared" si="0"/>
        <v>1</v>
      </c>
      <c r="O53" s="7" t="b">
        <f t="shared" si="1"/>
        <v>1</v>
      </c>
      <c r="P53" t="b">
        <f t="shared" si="3"/>
        <v>0</v>
      </c>
    </row>
    <row r="54" spans="1:16" x14ac:dyDescent="0.25">
      <c r="A54" t="s">
        <v>11</v>
      </c>
      <c r="B54" t="s">
        <v>12</v>
      </c>
      <c r="C54" s="2">
        <v>44090</v>
      </c>
      <c r="D54" t="s">
        <v>13</v>
      </c>
      <c r="E54">
        <v>10.89999961853027</v>
      </c>
      <c r="F54" t="s">
        <v>14</v>
      </c>
      <c r="G54">
        <v>9</v>
      </c>
      <c r="H54" t="s">
        <v>65</v>
      </c>
      <c r="I54" t="s">
        <v>16</v>
      </c>
      <c r="J54" s="4">
        <v>23</v>
      </c>
      <c r="K54" s="4">
        <v>64.376342679725127</v>
      </c>
      <c r="L54" s="6">
        <f>C54-C50</f>
        <v>23</v>
      </c>
      <c r="M54" s="6">
        <f>GEOMEAN(E50:E54)</f>
        <v>64.376342679725141</v>
      </c>
      <c r="N54" s="7" t="b">
        <f t="shared" si="0"/>
        <v>1</v>
      </c>
      <c r="O54" s="7" t="b">
        <f t="shared" si="1"/>
        <v>1</v>
      </c>
      <c r="P54" t="b">
        <f t="shared" si="3"/>
        <v>0</v>
      </c>
    </row>
    <row r="55" spans="1:16" x14ac:dyDescent="0.25">
      <c r="A55" t="s">
        <v>11</v>
      </c>
      <c r="B55" t="s">
        <v>12</v>
      </c>
      <c r="C55" s="2">
        <v>44097</v>
      </c>
      <c r="D55" t="s">
        <v>13</v>
      </c>
      <c r="E55">
        <v>29.5</v>
      </c>
      <c r="F55" t="s">
        <v>14</v>
      </c>
      <c r="G55">
        <v>9</v>
      </c>
      <c r="H55" t="s">
        <v>66</v>
      </c>
      <c r="I55" t="s">
        <v>16</v>
      </c>
      <c r="J55" s="4">
        <v>23</v>
      </c>
      <c r="K55" s="4">
        <v>67.89988113437694</v>
      </c>
      <c r="L55" s="6">
        <f>C55-C51</f>
        <v>23</v>
      </c>
      <c r="M55" s="6">
        <f>GEOMEAN(E51:E55)</f>
        <v>67.899881134376926</v>
      </c>
      <c r="N55" s="7" t="b">
        <f t="shared" si="0"/>
        <v>1</v>
      </c>
      <c r="O55" s="7" t="b">
        <f t="shared" si="1"/>
        <v>1</v>
      </c>
      <c r="P55" t="b">
        <f t="shared" si="3"/>
        <v>0</v>
      </c>
    </row>
    <row r="56" spans="1:16" x14ac:dyDescent="0.25">
      <c r="A56" t="s">
        <v>11</v>
      </c>
      <c r="B56" t="s">
        <v>12</v>
      </c>
      <c r="C56" s="2">
        <v>44102</v>
      </c>
      <c r="D56" t="s">
        <v>13</v>
      </c>
      <c r="E56">
        <v>2419.60009765625</v>
      </c>
      <c r="F56" t="s">
        <v>14</v>
      </c>
      <c r="G56">
        <v>9</v>
      </c>
      <c r="H56" t="s">
        <v>35</v>
      </c>
      <c r="I56" t="s">
        <v>16</v>
      </c>
      <c r="J56" s="4">
        <v>26</v>
      </c>
      <c r="K56" s="4">
        <v>151.67705275849659</v>
      </c>
      <c r="L56" s="6">
        <f>C56-C52</f>
        <v>26</v>
      </c>
      <c r="M56" s="6">
        <f>GEOMEAN(E52:E56)</f>
        <v>151.67705275849664</v>
      </c>
      <c r="N56" s="7" t="b">
        <f t="shared" si="0"/>
        <v>1</v>
      </c>
      <c r="O56" s="7" t="b">
        <f t="shared" si="1"/>
        <v>1</v>
      </c>
      <c r="P56" t="b">
        <f t="shared" si="3"/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Wojcik, Jacob</cp:lastModifiedBy>
  <dcterms:created xsi:type="dcterms:W3CDTF">2022-09-12T19:32:51Z</dcterms:created>
  <dcterms:modified xsi:type="dcterms:W3CDTF">2022-09-12T20:59:26Z</dcterms:modified>
</cp:coreProperties>
</file>