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2 Integrated Report\Data Assessments\BACTERIA ASSESSMENTS\data QCs\QC_Data_Files\Olsen_QC\"/>
    </mc:Choice>
  </mc:AlternateContent>
  <bookViews>
    <workbookView xWindow="0" yWindow="0" windowWidth="19380" windowHeight="10980" activeTab="4"/>
  </bookViews>
  <sheets>
    <sheet name="Assessment_Summary" sheetId="4" r:id="rId1"/>
    <sheet name="All_AUs" sheetId="1" r:id="rId2"/>
    <sheet name="GM" sheetId="2" r:id="rId3"/>
    <sheet name="IS" sheetId="3" r:id="rId4"/>
    <sheet name="UpdateBeaver_Buffalo" sheetId="5" r:id="rId5"/>
  </sheets>
  <definedNames>
    <definedName name="_xlnm._FilterDatabase" localSheetId="1" hidden="1">All_AUs!$A$1:$G$136</definedName>
    <definedName name="_xlnm._FilterDatabase" localSheetId="3" hidden="1">IS!$A$1:$E$397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7" i="3" l="1"/>
  <c r="F417" i="3"/>
  <c r="E418" i="3"/>
  <c r="G418" i="3" s="1"/>
  <c r="F418" i="3"/>
  <c r="E419" i="3"/>
  <c r="F419" i="3"/>
  <c r="D275" i="5"/>
  <c r="E275" i="5" s="1"/>
  <c r="I274" i="5"/>
  <c r="G274" i="5"/>
  <c r="H274" i="5" s="1"/>
  <c r="D274" i="5"/>
  <c r="E274" i="5" s="1"/>
  <c r="D273" i="5"/>
  <c r="I273" i="5" s="1"/>
  <c r="I272" i="5"/>
  <c r="D272" i="5"/>
  <c r="E272" i="5" s="1"/>
  <c r="D271" i="5"/>
  <c r="I271" i="5" s="1"/>
  <c r="D270" i="5"/>
  <c r="I270" i="5" s="1"/>
  <c r="E269" i="5"/>
  <c r="D269" i="5"/>
  <c r="I269" i="5" s="1"/>
  <c r="G268" i="5"/>
  <c r="D268" i="5"/>
  <c r="I268" i="5" s="1"/>
  <c r="I267" i="5"/>
  <c r="D267" i="5"/>
  <c r="E267" i="5" s="1"/>
  <c r="G266" i="5"/>
  <c r="H266" i="5" s="1"/>
  <c r="D266" i="5"/>
  <c r="I266" i="5" s="1"/>
  <c r="I265" i="5"/>
  <c r="D265" i="5"/>
  <c r="E265" i="5" s="1"/>
  <c r="G264" i="5"/>
  <c r="D264" i="5"/>
  <c r="E264" i="5" s="1"/>
  <c r="D263" i="5"/>
  <c r="I263" i="5" s="1"/>
  <c r="E262" i="5"/>
  <c r="D262" i="5"/>
  <c r="I262" i="5" s="1"/>
  <c r="I261" i="5"/>
  <c r="E261" i="5"/>
  <c r="D261" i="5"/>
  <c r="I260" i="5"/>
  <c r="E260" i="5"/>
  <c r="D260" i="5"/>
  <c r="I259" i="5"/>
  <c r="E259" i="5"/>
  <c r="D259" i="5"/>
  <c r="D258" i="5"/>
  <c r="I258" i="5" s="1"/>
  <c r="I257" i="5"/>
  <c r="D257" i="5"/>
  <c r="E257" i="5" s="1"/>
  <c r="D256" i="5"/>
  <c r="I256" i="5" s="1"/>
  <c r="D255" i="5"/>
  <c r="E255" i="5" s="1"/>
  <c r="G254" i="5"/>
  <c r="E254" i="5"/>
  <c r="D254" i="5"/>
  <c r="I254" i="5" s="1"/>
  <c r="D253" i="5"/>
  <c r="I253" i="5" s="1"/>
  <c r="I252" i="5"/>
  <c r="D252" i="5"/>
  <c r="E252" i="5" s="1"/>
  <c r="D251" i="5"/>
  <c r="I251" i="5" s="1"/>
  <c r="D250" i="5"/>
  <c r="E250" i="5" s="1"/>
  <c r="E249" i="5"/>
  <c r="D249" i="5"/>
  <c r="I249" i="5" s="1"/>
  <c r="I248" i="5"/>
  <c r="E248" i="5"/>
  <c r="D248" i="5"/>
  <c r="I247" i="5"/>
  <c r="E247" i="5"/>
  <c r="D247" i="5"/>
  <c r="I246" i="5"/>
  <c r="E246" i="5"/>
  <c r="D246" i="5"/>
  <c r="D245" i="5"/>
  <c r="I245" i="5" s="1"/>
  <c r="I244" i="5"/>
  <c r="D244" i="5"/>
  <c r="E244" i="5" s="1"/>
  <c r="D243" i="5"/>
  <c r="I243" i="5" s="1"/>
  <c r="D242" i="5"/>
  <c r="I242" i="5" s="1"/>
  <c r="E241" i="5"/>
  <c r="D241" i="5"/>
  <c r="I241" i="5" s="1"/>
  <c r="I240" i="5"/>
  <c r="E240" i="5"/>
  <c r="D240" i="5"/>
  <c r="I239" i="5"/>
  <c r="E239" i="5"/>
  <c r="D239" i="5"/>
  <c r="G238" i="5"/>
  <c r="D238" i="5"/>
  <c r="E238" i="5" s="1"/>
  <c r="D237" i="5"/>
  <c r="I237" i="5" s="1"/>
  <c r="D236" i="5"/>
  <c r="I236" i="5" s="1"/>
  <c r="I235" i="5"/>
  <c r="E235" i="5"/>
  <c r="D235" i="5"/>
  <c r="I234" i="5"/>
  <c r="G234" i="5"/>
  <c r="D234" i="5"/>
  <c r="E234" i="5" s="1"/>
  <c r="I233" i="5"/>
  <c r="D233" i="5"/>
  <c r="E233" i="5" s="1"/>
  <c r="I232" i="5"/>
  <c r="G232" i="5"/>
  <c r="E232" i="5"/>
  <c r="D232" i="5"/>
  <c r="I231" i="5"/>
  <c r="E231" i="5"/>
  <c r="D231" i="5"/>
  <c r="D230" i="5"/>
  <c r="I230" i="5" s="1"/>
  <c r="I229" i="5"/>
  <c r="D229" i="5"/>
  <c r="E229" i="5" s="1"/>
  <c r="I228" i="5"/>
  <c r="D228" i="5"/>
  <c r="E228" i="5" s="1"/>
  <c r="D227" i="5"/>
  <c r="I227" i="5" s="1"/>
  <c r="D226" i="5"/>
  <c r="I226" i="5" s="1"/>
  <c r="H216" i="5"/>
  <c r="O215" i="5"/>
  <c r="N215" i="5"/>
  <c r="I215" i="5"/>
  <c r="H215" i="5"/>
  <c r="N214" i="5"/>
  <c r="O214" i="5" s="1"/>
  <c r="J214" i="5"/>
  <c r="I214" i="5"/>
  <c r="H214" i="5"/>
  <c r="K213" i="5"/>
  <c r="J213" i="5"/>
  <c r="I213" i="5"/>
  <c r="H213" i="5"/>
  <c r="N212" i="5"/>
  <c r="O212" i="5" s="1"/>
  <c r="L212" i="5"/>
  <c r="K212" i="5"/>
  <c r="J212" i="5"/>
  <c r="I212" i="5"/>
  <c r="H212" i="5"/>
  <c r="N211" i="5"/>
  <c r="O211" i="5" s="1"/>
  <c r="M211" i="5"/>
  <c r="L211" i="5"/>
  <c r="K211" i="5"/>
  <c r="J211" i="5"/>
  <c r="I211" i="5"/>
  <c r="H211" i="5"/>
  <c r="N210" i="5"/>
  <c r="O210" i="5" s="1"/>
  <c r="M210" i="5"/>
  <c r="L210" i="5"/>
  <c r="K210" i="5"/>
  <c r="J210" i="5"/>
  <c r="I210" i="5"/>
  <c r="H210" i="5"/>
  <c r="N209" i="5"/>
  <c r="O209" i="5" s="1"/>
  <c r="M209" i="5"/>
  <c r="L209" i="5"/>
  <c r="K209" i="5"/>
  <c r="J209" i="5"/>
  <c r="I209" i="5"/>
  <c r="H209" i="5"/>
  <c r="N208" i="5"/>
  <c r="O208" i="5" s="1"/>
  <c r="M208" i="5"/>
  <c r="L208" i="5"/>
  <c r="K208" i="5"/>
  <c r="J208" i="5"/>
  <c r="I208" i="5"/>
  <c r="H208" i="5"/>
  <c r="N207" i="5"/>
  <c r="O207" i="5" s="1"/>
  <c r="M207" i="5"/>
  <c r="L207" i="5"/>
  <c r="K207" i="5"/>
  <c r="J207" i="5"/>
  <c r="I207" i="5"/>
  <c r="H207" i="5"/>
  <c r="M206" i="5"/>
  <c r="L206" i="5"/>
  <c r="K206" i="5"/>
  <c r="J206" i="5"/>
  <c r="I206" i="5"/>
  <c r="H206" i="5"/>
  <c r="N205" i="5"/>
  <c r="O205" i="5" s="1"/>
  <c r="M205" i="5"/>
  <c r="L205" i="5"/>
  <c r="K205" i="5"/>
  <c r="J205" i="5"/>
  <c r="I205" i="5"/>
  <c r="H205" i="5"/>
  <c r="N204" i="5"/>
  <c r="O204" i="5" s="1"/>
  <c r="M204" i="5"/>
  <c r="L204" i="5"/>
  <c r="K204" i="5"/>
  <c r="J204" i="5"/>
  <c r="I204" i="5"/>
  <c r="H204" i="5"/>
  <c r="M203" i="5"/>
  <c r="L203" i="5"/>
  <c r="K203" i="5"/>
  <c r="J203" i="5"/>
  <c r="I203" i="5"/>
  <c r="H203" i="5"/>
  <c r="O202" i="5"/>
  <c r="N202" i="5"/>
  <c r="M202" i="5"/>
  <c r="L202" i="5"/>
  <c r="K202" i="5"/>
  <c r="J202" i="5"/>
  <c r="I202" i="5"/>
  <c r="H202" i="5"/>
  <c r="M201" i="5"/>
  <c r="L201" i="5"/>
  <c r="K201" i="5"/>
  <c r="J201" i="5"/>
  <c r="I201" i="5"/>
  <c r="H201" i="5"/>
  <c r="O200" i="5"/>
  <c r="N200" i="5"/>
  <c r="M200" i="5"/>
  <c r="L200" i="5"/>
  <c r="K200" i="5"/>
  <c r="J200" i="5"/>
  <c r="I200" i="5"/>
  <c r="H200" i="5"/>
  <c r="M199" i="5"/>
  <c r="L199" i="5"/>
  <c r="K199" i="5"/>
  <c r="J199" i="5"/>
  <c r="I199" i="5"/>
  <c r="H199" i="5"/>
  <c r="N198" i="5"/>
  <c r="O198" i="5" s="1"/>
  <c r="M198" i="5"/>
  <c r="L198" i="5"/>
  <c r="K198" i="5"/>
  <c r="J198" i="5"/>
  <c r="I198" i="5"/>
  <c r="H198" i="5"/>
  <c r="M197" i="5"/>
  <c r="L197" i="5"/>
  <c r="K197" i="5"/>
  <c r="J197" i="5"/>
  <c r="I197" i="5"/>
  <c r="H197" i="5"/>
  <c r="N196" i="5"/>
  <c r="O196" i="5" s="1"/>
  <c r="M196" i="5"/>
  <c r="L196" i="5"/>
  <c r="K196" i="5"/>
  <c r="J196" i="5"/>
  <c r="I196" i="5"/>
  <c r="H196" i="5"/>
  <c r="N195" i="5"/>
  <c r="O195" i="5" s="1"/>
  <c r="M195" i="5"/>
  <c r="L195" i="5"/>
  <c r="K195" i="5"/>
  <c r="J195" i="5"/>
  <c r="I195" i="5"/>
  <c r="H195" i="5"/>
  <c r="M194" i="5"/>
  <c r="L194" i="5"/>
  <c r="K194" i="5"/>
  <c r="J194" i="5"/>
  <c r="I194" i="5"/>
  <c r="H194" i="5"/>
  <c r="O193" i="5"/>
  <c r="N193" i="5"/>
  <c r="M193" i="5"/>
  <c r="L193" i="5"/>
  <c r="K193" i="5"/>
  <c r="J193" i="5"/>
  <c r="I193" i="5"/>
  <c r="H193" i="5"/>
  <c r="O192" i="5"/>
  <c r="N192" i="5"/>
  <c r="M192" i="5"/>
  <c r="L192" i="5"/>
  <c r="K192" i="5"/>
  <c r="J192" i="5"/>
  <c r="I192" i="5"/>
  <c r="H192" i="5"/>
  <c r="O191" i="5"/>
  <c r="N191" i="5"/>
  <c r="M191" i="5"/>
  <c r="L191" i="5"/>
  <c r="K191" i="5"/>
  <c r="J191" i="5"/>
  <c r="I191" i="5"/>
  <c r="H191" i="5"/>
  <c r="M190" i="5"/>
  <c r="L190" i="5"/>
  <c r="K190" i="5"/>
  <c r="J190" i="5"/>
  <c r="I190" i="5"/>
  <c r="H190" i="5"/>
  <c r="O189" i="5"/>
  <c r="N189" i="5"/>
  <c r="M189" i="5"/>
  <c r="L189" i="5"/>
  <c r="K189" i="5"/>
  <c r="J189" i="5"/>
  <c r="I189" i="5"/>
  <c r="H189" i="5"/>
  <c r="H170" i="5"/>
  <c r="H169" i="5"/>
  <c r="H168" i="5"/>
  <c r="H167" i="5"/>
  <c r="H166" i="5"/>
  <c r="H165" i="5"/>
  <c r="H158" i="5"/>
  <c r="I157" i="5"/>
  <c r="H157" i="5"/>
  <c r="J156" i="5"/>
  <c r="I156" i="5"/>
  <c r="H156" i="5"/>
  <c r="J155" i="5"/>
  <c r="I155" i="5"/>
  <c r="H155" i="5"/>
  <c r="N154" i="5"/>
  <c r="J154" i="5"/>
  <c r="I154" i="5"/>
  <c r="H154" i="5"/>
  <c r="N153" i="5"/>
  <c r="J153" i="5"/>
  <c r="I153" i="5"/>
  <c r="H153" i="5"/>
  <c r="N152" i="5"/>
  <c r="J152" i="5"/>
  <c r="I152" i="5"/>
  <c r="H152" i="5"/>
  <c r="H112" i="5"/>
  <c r="H111" i="5"/>
  <c r="H92" i="5"/>
  <c r="H91" i="5"/>
  <c r="H90" i="5"/>
  <c r="H80" i="5"/>
  <c r="H79" i="5"/>
  <c r="H78" i="5"/>
  <c r="H77" i="5"/>
  <c r="H76" i="5"/>
  <c r="H75" i="5"/>
  <c r="H74" i="5"/>
  <c r="H73" i="5"/>
  <c r="H72" i="5"/>
  <c r="H66" i="5"/>
  <c r="H65" i="5"/>
  <c r="H49" i="5"/>
  <c r="H36" i="5"/>
  <c r="H35" i="5"/>
  <c r="H34" i="5"/>
  <c r="H33" i="5"/>
  <c r="H32" i="5"/>
  <c r="H31" i="5"/>
  <c r="H30" i="5"/>
  <c r="H29" i="5"/>
  <c r="H28" i="5"/>
  <c r="H22" i="5"/>
  <c r="H21" i="5"/>
  <c r="H20" i="5"/>
  <c r="H19" i="5"/>
  <c r="H18" i="5"/>
  <c r="G419" i="3" l="1"/>
  <c r="G417" i="3"/>
  <c r="E226" i="5"/>
  <c r="E236" i="5"/>
  <c r="I238" i="5"/>
  <c r="E227" i="5"/>
  <c r="E237" i="5"/>
  <c r="E242" i="5"/>
  <c r="E263" i="5"/>
  <c r="E270" i="5"/>
  <c r="E230" i="5"/>
  <c r="E245" i="5"/>
  <c r="I250" i="5"/>
  <c r="E253" i="5"/>
  <c r="I255" i="5"/>
  <c r="E258" i="5"/>
  <c r="E266" i="5"/>
  <c r="E268" i="5"/>
  <c r="E273" i="5"/>
  <c r="D278" i="5"/>
  <c r="E278" i="5" s="1"/>
  <c r="E243" i="5"/>
  <c r="E251" i="5"/>
  <c r="G278" i="5" s="1"/>
  <c r="H278" i="5" s="1"/>
  <c r="E256" i="5"/>
  <c r="E271" i="5"/>
  <c r="F434" i="3"/>
  <c r="G277" i="5" l="1"/>
  <c r="D277" i="5"/>
  <c r="E277" i="5" s="1"/>
  <c r="G280" i="5"/>
  <c r="D280" i="5"/>
  <c r="E280" i="5" s="1"/>
  <c r="G279" i="5"/>
  <c r="H279" i="5" s="1"/>
  <c r="D279" i="5"/>
  <c r="E279" i="5" s="1"/>
  <c r="G276" i="5"/>
  <c r="D276" i="5"/>
  <c r="E276" i="5" s="1"/>
  <c r="H276" i="5" l="1"/>
  <c r="H280" i="5"/>
  <c r="H277" i="5"/>
  <c r="P415" i="3" l="1"/>
  <c r="P416" i="3"/>
  <c r="P414" i="3"/>
  <c r="P413" i="3"/>
  <c r="O414" i="3"/>
  <c r="O413" i="3"/>
  <c r="O415" i="3"/>
  <c r="O416" i="3"/>
  <c r="E413" i="3"/>
  <c r="E415" i="3"/>
  <c r="F415" i="3"/>
  <c r="E416" i="3"/>
  <c r="F416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E435" i="3"/>
  <c r="F435" i="3"/>
  <c r="G416" i="3" l="1"/>
  <c r="Q416" i="3"/>
  <c r="Q414" i="3"/>
  <c r="Q413" i="3"/>
  <c r="Q415" i="3"/>
  <c r="G421" i="3"/>
  <c r="G415" i="3"/>
  <c r="G427" i="3"/>
  <c r="G429" i="3"/>
  <c r="G425" i="3"/>
  <c r="G426" i="3"/>
  <c r="G422" i="3"/>
  <c r="G428" i="3"/>
  <c r="G420" i="3"/>
  <c r="G431" i="3"/>
  <c r="G423" i="3"/>
  <c r="G434" i="3"/>
  <c r="G430" i="3"/>
  <c r="G433" i="3"/>
  <c r="G432" i="3"/>
  <c r="G435" i="3"/>
  <c r="G424" i="3"/>
  <c r="F414" i="3" l="1"/>
  <c r="F413" i="3"/>
  <c r="E414" i="3"/>
  <c r="G414" i="3" l="1"/>
  <c r="G413" i="3"/>
  <c r="M21" i="2"/>
  <c r="N21" i="2" s="1"/>
  <c r="M20" i="2"/>
  <c r="N20" i="2" s="1"/>
  <c r="M19" i="2"/>
  <c r="N19" i="2" s="1"/>
  <c r="G19" i="2"/>
  <c r="G50" i="2"/>
  <c r="G49" i="2"/>
  <c r="G48" i="2"/>
  <c r="G41" i="2"/>
  <c r="G42" i="2"/>
  <c r="G43" i="2"/>
  <c r="G40" i="2"/>
  <c r="G35" i="2"/>
  <c r="G31" i="2"/>
  <c r="G32" i="2"/>
  <c r="G33" i="2"/>
  <c r="G34" i="2"/>
  <c r="G30" i="2"/>
  <c r="H20" i="2"/>
  <c r="H21" i="2"/>
  <c r="H22" i="2"/>
  <c r="H23" i="2"/>
  <c r="H24" i="2"/>
  <c r="H25" i="2"/>
  <c r="H19" i="2"/>
  <c r="G20" i="2"/>
  <c r="G21" i="2"/>
  <c r="G22" i="2"/>
  <c r="G23" i="2"/>
  <c r="G24" i="2"/>
  <c r="G25" i="2"/>
  <c r="G11" i="2"/>
  <c r="G12" i="2"/>
  <c r="G13" i="2"/>
  <c r="G14" i="2"/>
  <c r="G10" i="2"/>
  <c r="G2" i="2"/>
  <c r="G5" i="2"/>
  <c r="G3" i="2"/>
  <c r="G4" i="2"/>
</calcChain>
</file>

<file path=xl/sharedStrings.xml><?xml version="1.0" encoding="utf-8"?>
<sst xmlns="http://schemas.openxmlformats.org/spreadsheetml/2006/main" count="2388" uniqueCount="251">
  <si>
    <t>AR_08020301_010</t>
  </si>
  <si>
    <t>AR_08020402_807</t>
  </si>
  <si>
    <t>PRIMARY</t>
  </si>
  <si>
    <t>AR_08040101_848</t>
  </si>
  <si>
    <t>AR_08020402_907</t>
  </si>
  <si>
    <t>AR_08040101_948</t>
  </si>
  <si>
    <t>AR_08040101_032</t>
  </si>
  <si>
    <t>AR_08040203_611</t>
  </si>
  <si>
    <t>AR_08040101_039</t>
  </si>
  <si>
    <t>AR_11010001_023</t>
  </si>
  <si>
    <t>AR_08040101_043</t>
  </si>
  <si>
    <t>SECONDARY</t>
  </si>
  <si>
    <t>AR_11010001_024</t>
  </si>
  <si>
    <t>AR_08040101_501</t>
  </si>
  <si>
    <t>AR_11010001_025</t>
  </si>
  <si>
    <t>AR_08040101_636</t>
  </si>
  <si>
    <t>AR_11010001_026</t>
  </si>
  <si>
    <t>AR_08040101_801</t>
  </si>
  <si>
    <t>AR_11010001_027</t>
  </si>
  <si>
    <t>AR_08040101_836</t>
  </si>
  <si>
    <t>AR_11010001_035</t>
  </si>
  <si>
    <t>AR_08040101_838</t>
  </si>
  <si>
    <t>AR_11010001_060</t>
  </si>
  <si>
    <t>AR_11010001_061</t>
  </si>
  <si>
    <t>AR_08040101_906</t>
  </si>
  <si>
    <t>AR_11010001_4041</t>
  </si>
  <si>
    <t>AR_08040101_907</t>
  </si>
  <si>
    <t>AR_11010001_4042</t>
  </si>
  <si>
    <t>AR_08040101_909</t>
  </si>
  <si>
    <t>AR_11010001_4043</t>
  </si>
  <si>
    <t>AR_08040101_920</t>
  </si>
  <si>
    <t>AR_11010001_4045</t>
  </si>
  <si>
    <t>AR_08040101_929</t>
  </si>
  <si>
    <t>AR_11010001_823</t>
  </si>
  <si>
    <t>AR_11010001_834</t>
  </si>
  <si>
    <t>AR_08040102_021</t>
  </si>
  <si>
    <t>AR_11010003_949</t>
  </si>
  <si>
    <t>AR_08040102_023</t>
  </si>
  <si>
    <t>AR_11010005_001</t>
  </si>
  <si>
    <t>AR_11010005_003</t>
  </si>
  <si>
    <t>AR_11010005_004</t>
  </si>
  <si>
    <t>AR_08040102_923</t>
  </si>
  <si>
    <t>AR_11010005_005</t>
  </si>
  <si>
    <t>AR_08040102_925</t>
  </si>
  <si>
    <t>AR_11010005_006</t>
  </si>
  <si>
    <t>AR_08040102_970</t>
  </si>
  <si>
    <t>AR_11010005_009</t>
  </si>
  <si>
    <t>AR_08040103_022</t>
  </si>
  <si>
    <t>AR_11010005_011</t>
  </si>
  <si>
    <t>AR_08040103_023</t>
  </si>
  <si>
    <t>AR_11010005_012</t>
  </si>
  <si>
    <t>AR_08040103_923</t>
  </si>
  <si>
    <t>AR_11010005_014</t>
  </si>
  <si>
    <t>AR_08040203_014</t>
  </si>
  <si>
    <t>AR_11010005_015</t>
  </si>
  <si>
    <t>AR_08040203_019</t>
  </si>
  <si>
    <t>AR_11010005_020</t>
  </si>
  <si>
    <t>AR_08040203_020</t>
  </si>
  <si>
    <t>AR_11010005_021</t>
  </si>
  <si>
    <t>AR_08040203_021</t>
  </si>
  <si>
    <t>AR_11010005_022</t>
  </si>
  <si>
    <t>AR_08040203_022</t>
  </si>
  <si>
    <t>AR_11010005_023</t>
  </si>
  <si>
    <t>AR_08040203_4100</t>
  </si>
  <si>
    <t>AR_11010005_024</t>
  </si>
  <si>
    <t>AR_08040203_4101</t>
  </si>
  <si>
    <t>AR_11010005_025</t>
  </si>
  <si>
    <t>AR_11010005_026</t>
  </si>
  <si>
    <t>AR_08040203_821</t>
  </si>
  <si>
    <t>AR_11010005_027</t>
  </si>
  <si>
    <t>AR_08040203_922</t>
  </si>
  <si>
    <t>AR_11010005_322</t>
  </si>
  <si>
    <t>AR_11010005_422</t>
  </si>
  <si>
    <t>AR_11010005_604</t>
  </si>
  <si>
    <t>AR_11010005_704</t>
  </si>
  <si>
    <t>AR_11010005_712</t>
  </si>
  <si>
    <t>AR_11010005_801</t>
  </si>
  <si>
    <t>AR_11010001_030</t>
  </si>
  <si>
    <t>AR_11010005_804</t>
  </si>
  <si>
    <t>AR_11010001_034</t>
  </si>
  <si>
    <t>AR_11010005_812</t>
  </si>
  <si>
    <t>AR_11010005_901</t>
  </si>
  <si>
    <t>AR_11010005_904</t>
  </si>
  <si>
    <t>AR_11010005_906</t>
  </si>
  <si>
    <t>AR_11010005_911</t>
  </si>
  <si>
    <t>AR_11010005_912</t>
  </si>
  <si>
    <t>AR_11010005_913</t>
  </si>
  <si>
    <t>AR_11110103_031</t>
  </si>
  <si>
    <t>AR_11110207_023</t>
  </si>
  <si>
    <t>AR_11110207_4071</t>
  </si>
  <si>
    <t>AR_11140109_019</t>
  </si>
  <si>
    <t>AR_11010004_015</t>
  </si>
  <si>
    <t>AR_11010005_013</t>
  </si>
  <si>
    <t>AR_11010005_612</t>
  </si>
  <si>
    <t>AR_11010009_902</t>
  </si>
  <si>
    <t>AR_11010010_808</t>
  </si>
  <si>
    <t>AR_11010012_003</t>
  </si>
  <si>
    <t>AR_11010012_010</t>
  </si>
  <si>
    <t>AR_11010012_011</t>
  </si>
  <si>
    <t>AR_11010012_014</t>
  </si>
  <si>
    <t>AR_11010012_015</t>
  </si>
  <si>
    <t>AR_11010012_016</t>
  </si>
  <si>
    <t>AR_11010014_006</t>
  </si>
  <si>
    <t>AR_11010014_007</t>
  </si>
  <si>
    <t>AR_11010014_009</t>
  </si>
  <si>
    <t>AR_11010014_028</t>
  </si>
  <si>
    <t>AR_11010014_038</t>
  </si>
  <si>
    <t>AR_11010014_938</t>
  </si>
  <si>
    <t>AR_11010014_940</t>
  </si>
  <si>
    <t>AR_11110103_028</t>
  </si>
  <si>
    <t>AR_11110103_630</t>
  </si>
  <si>
    <t>AR_11110103_933</t>
  </si>
  <si>
    <t>AR_11110105_925</t>
  </si>
  <si>
    <t>AR_11110206_012</t>
  </si>
  <si>
    <t>AR_11110206_015</t>
  </si>
  <si>
    <t>AR_11110206_514</t>
  </si>
  <si>
    <t>AR_11110206_808</t>
  </si>
  <si>
    <t>AR_11110206_914</t>
  </si>
  <si>
    <t>AR_11110207_024</t>
  </si>
  <si>
    <t>AR_11110207_4072</t>
  </si>
  <si>
    <t>AR_11110207_724</t>
  </si>
  <si>
    <t>AR_11110207_824</t>
  </si>
  <si>
    <t>AR_11140108_012</t>
  </si>
  <si>
    <t>AR_11140108_019</t>
  </si>
  <si>
    <t>AR_11140108_907</t>
  </si>
  <si>
    <t>AR_11140109_014</t>
  </si>
  <si>
    <t>AR_11140109_020</t>
  </si>
  <si>
    <t>AR_11140109_029</t>
  </si>
  <si>
    <t>AR_11140109_718</t>
  </si>
  <si>
    <t>AR_11140109_719</t>
  </si>
  <si>
    <t>AR_11140109_921</t>
  </si>
  <si>
    <t>AR_11140109_927</t>
  </si>
  <si>
    <t>AR_11140109_929</t>
  </si>
  <si>
    <t>(blank)</t>
  </si>
  <si>
    <t>Grand Total</t>
  </si>
  <si>
    <t>All Aus with E.coli Data from (E:\2022 Integrated Report\Data Assessments\BACTERIA ASSESSMENTS\data\Bact Data_Phase3)</t>
  </si>
  <si>
    <t>All Aus that pass the 3 distribution conditions (gap, year, samples) from (E:\2022 Integrated Report\WQAR_Database QC\Phase 3 QC\Distribution WorkDistribution_Summary_Post_Duplicate_Removal)</t>
  </si>
  <si>
    <t>Corresponding Seasons to Column B</t>
  </si>
  <si>
    <t>No</t>
  </si>
  <si>
    <t>Both Seasons</t>
  </si>
  <si>
    <t xml:space="preserve">Assessable For IS? </t>
  </si>
  <si>
    <t>2017 Only</t>
  </si>
  <si>
    <t>2016 Only</t>
  </si>
  <si>
    <t>2019 &amp; 2020 Only</t>
  </si>
  <si>
    <t>2016, 2017, &amp; 2020 Only</t>
  </si>
  <si>
    <t>2016 only</t>
  </si>
  <si>
    <t>no</t>
  </si>
  <si>
    <t>2016 &amp; 2017 only</t>
  </si>
  <si>
    <t>2016-2017 Only</t>
  </si>
  <si>
    <t>2016-2017 and 2017-2018</t>
  </si>
  <si>
    <t>2017-2018 only</t>
  </si>
  <si>
    <t xml:space="preserve">Assessable for GM? </t>
  </si>
  <si>
    <t>Y</t>
  </si>
  <si>
    <t>Watershed Size</t>
  </si>
  <si>
    <t>&gt;10</t>
  </si>
  <si>
    <t>AUCode</t>
  </si>
  <si>
    <t xml:space="preserve">Season </t>
  </si>
  <si>
    <t>ORW_Y_N</t>
  </si>
  <si>
    <t>Year</t>
  </si>
  <si>
    <t>SampleDateTime</t>
  </si>
  <si>
    <t>Max of ResultValue</t>
  </si>
  <si>
    <t>Primary Contact</t>
  </si>
  <si>
    <t>Maybe - 2016, 2017 &amp; 2020 Only</t>
  </si>
  <si>
    <t>Maybe - both seasons</t>
  </si>
  <si>
    <t>Maybe - 2020 only</t>
  </si>
  <si>
    <t>Days Between 5 samples</t>
  </si>
  <si>
    <t>Days Between 6 samples</t>
  </si>
  <si>
    <t>Days Between 7 samples</t>
  </si>
  <si>
    <t>Days Between 8 samples</t>
  </si>
  <si>
    <t>Days Between 9 samples</t>
  </si>
  <si>
    <t>Days Between 10 samples</t>
  </si>
  <si>
    <t>Geometric Mean</t>
  </si>
  <si>
    <t>Exceedance</t>
  </si>
  <si>
    <r>
      <rPr>
        <strike/>
        <sz val="11"/>
        <color theme="1"/>
        <rFont val="Calibri"/>
        <family val="2"/>
        <scheme val="minor"/>
      </rPr>
      <t xml:space="preserve">PRIMARY </t>
    </r>
    <r>
      <rPr>
        <sz val="11"/>
        <color theme="1"/>
        <rFont val="Calibri"/>
        <family val="2"/>
        <scheme val="minor"/>
      </rPr>
      <t>SECONDARY CRITERIA</t>
    </r>
  </si>
  <si>
    <t>2016-2017</t>
  </si>
  <si>
    <t>2017-2018</t>
  </si>
  <si>
    <t>AU</t>
  </si>
  <si>
    <t>Criterion</t>
  </si>
  <si>
    <t>ORW/Lake</t>
  </si>
  <si>
    <t>ORW/Lake?</t>
  </si>
  <si>
    <t>Maybe - 2019 &amp; 2020 Only</t>
  </si>
  <si>
    <t>N</t>
  </si>
  <si>
    <t>N of AU</t>
  </si>
  <si>
    <t>N of exceedances</t>
  </si>
  <si>
    <t>&lt;10 Primary</t>
  </si>
  <si>
    <t>Exceedance Rate</t>
  </si>
  <si>
    <t>Exceeds</t>
  </si>
  <si>
    <t xml:space="preserve">Primary </t>
  </si>
  <si>
    <t xml:space="preserve">N of year </t>
  </si>
  <si>
    <t>Carry forward</t>
  </si>
  <si>
    <t>no - site not representative, right below dam</t>
  </si>
  <si>
    <t>Still Exceeds</t>
  </si>
  <si>
    <t>Season</t>
  </si>
  <si>
    <t>SiteType</t>
  </si>
  <si>
    <t>ORW</t>
  </si>
  <si>
    <t>ASSESSMENT</t>
  </si>
  <si>
    <t>method</t>
  </si>
  <si>
    <t>Olsen QC</t>
  </si>
  <si>
    <t>Prior Listing Status</t>
  </si>
  <si>
    <t>Reflected in WQAR</t>
  </si>
  <si>
    <t>Reflected in list?</t>
  </si>
  <si>
    <t>River/Stream</t>
  </si>
  <si>
    <t>FAIL</t>
  </si>
  <si>
    <t>IS</t>
  </si>
  <si>
    <t>Confirmed, but only 1/1 season of data lists</t>
  </si>
  <si>
    <t>New</t>
  </si>
  <si>
    <t>ATTAIN</t>
  </si>
  <si>
    <t>Lake/Reservoir</t>
  </si>
  <si>
    <t>Confirmed (2/2 seasons)</t>
  </si>
  <si>
    <t>Delist</t>
  </si>
  <si>
    <t>y</t>
  </si>
  <si>
    <t>Confirmed (1/1 season)</t>
  </si>
  <si>
    <t>Carry Forward</t>
  </si>
  <si>
    <t xml:space="preserve">&lt;10sqmi - Use Secondary Criteria </t>
  </si>
  <si>
    <t>&lt; 10sqmi - Use Secondary Criteria</t>
  </si>
  <si>
    <t>Fails QC - &lt;10sqmi, so use secondary criteria - ATTAIN</t>
  </si>
  <si>
    <t xml:space="preserve">Confirmed, but only 1/2 seasons of data lists </t>
  </si>
  <si>
    <t>GM</t>
  </si>
  <si>
    <t>Confirmed (16 geomean instances), but only one 1/3 seasons of data lists</t>
  </si>
  <si>
    <t>Calculated outside WQAR</t>
  </si>
  <si>
    <t>AU Exceedance (and Delist) broken down by season - including _012 because it busted for geomean</t>
  </si>
  <si>
    <t>AR_11010005_512</t>
  </si>
  <si>
    <t>2020 Only</t>
  </si>
  <si>
    <t>ATTAINS</t>
  </si>
  <si>
    <t>AR_11010001_4040</t>
  </si>
  <si>
    <t>Primary</t>
  </si>
  <si>
    <t>CollectionDate</t>
  </si>
  <si>
    <t>Month</t>
  </si>
  <si>
    <t>Day</t>
  </si>
  <si>
    <t>Days between 5 samples</t>
  </si>
  <si>
    <t>Days between 6 samples</t>
  </si>
  <si>
    <t>Days between 7 samples</t>
  </si>
  <si>
    <t>Days between 8 samples</t>
  </si>
  <si>
    <t>Days between 9 samples</t>
  </si>
  <si>
    <t>Days between 10 samples</t>
  </si>
  <si>
    <t>P</t>
  </si>
  <si>
    <t>S</t>
  </si>
  <si>
    <t xml:space="preserve">No new days between </t>
  </si>
  <si>
    <t>Assess?</t>
  </si>
  <si>
    <t>IS Criteria</t>
  </si>
  <si>
    <t>% of exceedences</t>
  </si>
  <si>
    <t>Geomean?</t>
  </si>
  <si>
    <t>Closest 5 day period = 61</t>
  </si>
  <si>
    <t>Closest 5 day period = 41</t>
  </si>
  <si>
    <t>Closest 5 day period = 64</t>
  </si>
  <si>
    <t>Closest 5 day period = 131</t>
  </si>
  <si>
    <t>Closest 5 day period = 119</t>
  </si>
  <si>
    <t>Closest 5 day period = 90</t>
  </si>
  <si>
    <t>All Applicable seasons</t>
  </si>
  <si>
    <t>DOES NOT ATTAIN GEOMEAN IN 4 INSTANCES</t>
  </si>
  <si>
    <t>ALL ATTAIN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</si>
</sst>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0" fontId="3" fillId="0" borderId="1" xfId="0" applyFont="1" applyBorder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0" fillId="0" borderId="2" xfId="0" applyNumberFormat="1" applyBorder="1"/>
    <xf numFmtId="0" fontId="2" fillId="0" borderId="0" xfId="0" applyFont="1"/>
    <xf numFmtId="0" fontId="5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0" fontId="0" fillId="0" borderId="1" xfId="0" applyFont="1" applyBorder="1"/>
    <xf numFmtId="9" fontId="0" fillId="0" borderId="0" xfId="1" applyFont="1"/>
    <xf numFmtId="0" fontId="0" fillId="0" borderId="0" xfId="0" applyFont="1" applyBorder="1"/>
    <xf numFmtId="0" fontId="0" fillId="0" borderId="3" xfId="0" applyFont="1" applyBorder="1"/>
    <xf numFmtId="0" fontId="0" fillId="0" borderId="3" xfId="0" applyBorder="1"/>
    <xf numFmtId="14" fontId="0" fillId="0" borderId="3" xfId="0" applyNumberFormat="1" applyFont="1" applyBorder="1"/>
    <xf numFmtId="0" fontId="0" fillId="0" borderId="3" xfId="0" applyNumberFormat="1" applyFont="1" applyBorder="1"/>
    <xf numFmtId="0" fontId="0" fillId="0" borderId="0" xfId="0" applyFont="1" applyFill="1" applyBorder="1"/>
    <xf numFmtId="164" fontId="7" fillId="0" borderId="4" xfId="2" applyNumberFormat="1" applyFont="1" applyFill="1" applyBorder="1" applyAlignment="1">
      <alignment horizontal="right" wrapText="1"/>
    </xf>
    <xf numFmtId="2" fontId="7" fillId="0" borderId="4" xfId="2" applyNumberFormat="1" applyFont="1" applyFill="1" applyBorder="1" applyAlignment="1">
      <alignment horizontal="right" wrapText="1"/>
    </xf>
    <xf numFmtId="0" fontId="0" fillId="0" borderId="0" xfId="0" applyFill="1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3">
    <cellStyle name="Normal" xfId="0" builtinId="0"/>
    <cellStyle name="Normal_IS" xfId="2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14" sqref="A14:XFD14"/>
    </sheetView>
  </sheetViews>
  <sheetFormatPr defaultRowHeight="15" x14ac:dyDescent="0.25"/>
  <cols>
    <col min="1" max="1" width="17.7109375" bestFit="1" customWidth="1"/>
    <col min="7" max="7" width="67.140625" bestFit="1" customWidth="1"/>
    <col min="8" max="8" width="14.85546875" bestFit="1" customWidth="1"/>
  </cols>
  <sheetData>
    <row r="1" spans="1:10" x14ac:dyDescent="0.25">
      <c r="A1" t="s">
        <v>176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</row>
    <row r="2" spans="1:10" x14ac:dyDescent="0.25">
      <c r="A2" t="s">
        <v>3</v>
      </c>
      <c r="B2" t="s">
        <v>2</v>
      </c>
      <c r="C2" t="s">
        <v>201</v>
      </c>
      <c r="D2" t="s">
        <v>181</v>
      </c>
      <c r="E2" t="s">
        <v>202</v>
      </c>
      <c r="F2" t="s">
        <v>203</v>
      </c>
      <c r="G2" t="s">
        <v>204</v>
      </c>
      <c r="H2" t="s">
        <v>205</v>
      </c>
      <c r="I2" t="s">
        <v>152</v>
      </c>
    </row>
    <row r="3" spans="1:10" x14ac:dyDescent="0.25">
      <c r="A3" t="s">
        <v>7</v>
      </c>
      <c r="B3" t="s">
        <v>2</v>
      </c>
      <c r="C3" t="s">
        <v>201</v>
      </c>
      <c r="D3" t="s">
        <v>152</v>
      </c>
      <c r="E3" t="s">
        <v>206</v>
      </c>
      <c r="F3" t="s">
        <v>203</v>
      </c>
      <c r="I3" t="s">
        <v>152</v>
      </c>
    </row>
    <row r="4" spans="1:10" x14ac:dyDescent="0.25">
      <c r="A4" t="s">
        <v>9</v>
      </c>
      <c r="B4" t="s">
        <v>2</v>
      </c>
      <c r="C4" t="s">
        <v>201</v>
      </c>
      <c r="D4" t="s">
        <v>181</v>
      </c>
      <c r="E4" t="s">
        <v>206</v>
      </c>
      <c r="F4" t="s">
        <v>203</v>
      </c>
      <c r="I4" t="s">
        <v>152</v>
      </c>
    </row>
    <row r="5" spans="1:10" x14ac:dyDescent="0.25">
      <c r="A5" t="s">
        <v>9</v>
      </c>
      <c r="B5" t="s">
        <v>11</v>
      </c>
      <c r="C5" t="s">
        <v>201</v>
      </c>
      <c r="D5" t="s">
        <v>181</v>
      </c>
      <c r="E5" t="s">
        <v>206</v>
      </c>
      <c r="F5" t="s">
        <v>203</v>
      </c>
      <c r="I5" t="s">
        <v>152</v>
      </c>
    </row>
    <row r="6" spans="1:10" x14ac:dyDescent="0.25">
      <c r="A6" t="s">
        <v>12</v>
      </c>
      <c r="B6" t="s">
        <v>11</v>
      </c>
      <c r="C6" t="s">
        <v>201</v>
      </c>
      <c r="D6" t="s">
        <v>181</v>
      </c>
      <c r="E6" t="s">
        <v>206</v>
      </c>
      <c r="F6" t="s">
        <v>203</v>
      </c>
      <c r="I6" t="s">
        <v>152</v>
      </c>
    </row>
    <row r="7" spans="1:10" x14ac:dyDescent="0.25">
      <c r="A7" t="s">
        <v>224</v>
      </c>
      <c r="B7" t="s">
        <v>225</v>
      </c>
      <c r="C7" t="s">
        <v>207</v>
      </c>
      <c r="D7" t="s">
        <v>181</v>
      </c>
      <c r="E7" t="s">
        <v>206</v>
      </c>
      <c r="F7" t="s">
        <v>203</v>
      </c>
      <c r="G7" t="s">
        <v>208</v>
      </c>
      <c r="H7" t="s">
        <v>209</v>
      </c>
      <c r="I7" t="s">
        <v>152</v>
      </c>
      <c r="J7" t="s">
        <v>152</v>
      </c>
    </row>
    <row r="8" spans="1:10" x14ac:dyDescent="0.25">
      <c r="A8" t="s">
        <v>25</v>
      </c>
      <c r="B8" t="s">
        <v>2</v>
      </c>
      <c r="C8" t="s">
        <v>207</v>
      </c>
      <c r="D8" t="s">
        <v>181</v>
      </c>
      <c r="E8" t="s">
        <v>206</v>
      </c>
      <c r="F8" t="s">
        <v>203</v>
      </c>
      <c r="G8" t="s">
        <v>208</v>
      </c>
      <c r="H8" t="s">
        <v>209</v>
      </c>
      <c r="I8" t="s">
        <v>152</v>
      </c>
      <c r="J8" t="s">
        <v>152</v>
      </c>
    </row>
    <row r="9" spans="1:10" x14ac:dyDescent="0.25">
      <c r="A9" t="s">
        <v>27</v>
      </c>
      <c r="B9" t="s">
        <v>2</v>
      </c>
      <c r="C9" t="s">
        <v>207</v>
      </c>
      <c r="D9" t="s">
        <v>181</v>
      </c>
      <c r="E9" t="s">
        <v>206</v>
      </c>
      <c r="F9" t="s">
        <v>203</v>
      </c>
      <c r="I9" t="s">
        <v>152</v>
      </c>
    </row>
    <row r="10" spans="1:10" x14ac:dyDescent="0.25">
      <c r="A10" t="s">
        <v>33</v>
      </c>
      <c r="B10" t="s">
        <v>2</v>
      </c>
      <c r="C10" t="s">
        <v>201</v>
      </c>
      <c r="D10" t="s">
        <v>181</v>
      </c>
      <c r="E10" t="s">
        <v>206</v>
      </c>
      <c r="F10" t="s">
        <v>203</v>
      </c>
      <c r="I10" t="s">
        <v>210</v>
      </c>
    </row>
    <row r="11" spans="1:10" x14ac:dyDescent="0.25">
      <c r="A11" t="s">
        <v>33</v>
      </c>
      <c r="B11" t="s">
        <v>11</v>
      </c>
      <c r="C11" t="s">
        <v>201</v>
      </c>
      <c r="D11" t="s">
        <v>181</v>
      </c>
      <c r="E11" t="s">
        <v>206</v>
      </c>
      <c r="F11" t="s">
        <v>203</v>
      </c>
      <c r="I11" t="s">
        <v>210</v>
      </c>
    </row>
    <row r="12" spans="1:10" x14ac:dyDescent="0.25">
      <c r="A12" t="s">
        <v>34</v>
      </c>
      <c r="B12" t="s">
        <v>2</v>
      </c>
      <c r="C12" t="s">
        <v>201</v>
      </c>
      <c r="D12" t="s">
        <v>181</v>
      </c>
      <c r="E12" t="s">
        <v>206</v>
      </c>
      <c r="F12" t="s">
        <v>203</v>
      </c>
      <c r="I12" t="s">
        <v>152</v>
      </c>
    </row>
    <row r="13" spans="1:10" x14ac:dyDescent="0.25">
      <c r="A13" t="s">
        <v>34</v>
      </c>
      <c r="B13" t="s">
        <v>11</v>
      </c>
      <c r="C13" t="s">
        <v>201</v>
      </c>
      <c r="D13" t="s">
        <v>181</v>
      </c>
      <c r="E13" t="s">
        <v>206</v>
      </c>
      <c r="F13" t="s">
        <v>203</v>
      </c>
      <c r="I13" t="s">
        <v>152</v>
      </c>
    </row>
    <row r="14" spans="1:10" x14ac:dyDescent="0.25">
      <c r="A14" t="s">
        <v>50</v>
      </c>
      <c r="B14" t="s">
        <v>2</v>
      </c>
      <c r="C14" t="s">
        <v>201</v>
      </c>
      <c r="D14" t="s">
        <v>152</v>
      </c>
      <c r="E14" t="s">
        <v>206</v>
      </c>
      <c r="F14" t="s">
        <v>203</v>
      </c>
      <c r="I14" t="s">
        <v>152</v>
      </c>
    </row>
    <row r="15" spans="1:10" x14ac:dyDescent="0.25">
      <c r="A15" t="s">
        <v>58</v>
      </c>
      <c r="B15" t="s">
        <v>2</v>
      </c>
      <c r="C15" t="s">
        <v>201</v>
      </c>
      <c r="D15" t="s">
        <v>181</v>
      </c>
      <c r="E15" t="s">
        <v>206</v>
      </c>
      <c r="F15" t="s">
        <v>203</v>
      </c>
      <c r="I15" t="s">
        <v>152</v>
      </c>
    </row>
    <row r="16" spans="1:10" x14ac:dyDescent="0.25">
      <c r="A16" t="s">
        <v>58</v>
      </c>
      <c r="B16" t="s">
        <v>11</v>
      </c>
      <c r="C16" t="s">
        <v>201</v>
      </c>
      <c r="D16" t="s">
        <v>181</v>
      </c>
      <c r="E16" t="s">
        <v>206</v>
      </c>
      <c r="F16" t="s">
        <v>203</v>
      </c>
      <c r="I16" t="s">
        <v>152</v>
      </c>
    </row>
    <row r="17" spans="1:10" x14ac:dyDescent="0.25">
      <c r="A17" t="s">
        <v>60</v>
      </c>
      <c r="B17" t="s">
        <v>2</v>
      </c>
      <c r="C17" t="s">
        <v>201</v>
      </c>
      <c r="D17" t="s">
        <v>181</v>
      </c>
      <c r="E17" t="s">
        <v>202</v>
      </c>
      <c r="F17" t="s">
        <v>203</v>
      </c>
      <c r="G17" t="s">
        <v>211</v>
      </c>
      <c r="H17" t="s">
        <v>212</v>
      </c>
      <c r="I17" t="s">
        <v>152</v>
      </c>
      <c r="J17" t="s">
        <v>152</v>
      </c>
    </row>
    <row r="18" spans="1:10" x14ac:dyDescent="0.25">
      <c r="A18" t="s">
        <v>60</v>
      </c>
      <c r="B18" t="s">
        <v>11</v>
      </c>
      <c r="C18" t="s">
        <v>201</v>
      </c>
      <c r="D18" t="s">
        <v>181</v>
      </c>
      <c r="E18" t="s">
        <v>206</v>
      </c>
      <c r="F18" t="s">
        <v>203</v>
      </c>
      <c r="I18" t="s">
        <v>152</v>
      </c>
    </row>
    <row r="19" spans="1:10" x14ac:dyDescent="0.25">
      <c r="A19" t="s">
        <v>71</v>
      </c>
      <c r="B19" t="s">
        <v>2</v>
      </c>
      <c r="C19" t="s">
        <v>201</v>
      </c>
      <c r="D19" t="s">
        <v>181</v>
      </c>
      <c r="E19" t="s">
        <v>206</v>
      </c>
      <c r="F19" t="s">
        <v>203</v>
      </c>
      <c r="G19" t="s">
        <v>213</v>
      </c>
      <c r="I19" t="s">
        <v>152</v>
      </c>
    </row>
    <row r="20" spans="1:10" x14ac:dyDescent="0.25">
      <c r="A20" t="s">
        <v>71</v>
      </c>
      <c r="B20" t="s">
        <v>11</v>
      </c>
      <c r="C20" t="s">
        <v>201</v>
      </c>
      <c r="D20" t="s">
        <v>181</v>
      </c>
      <c r="E20" t="s">
        <v>206</v>
      </c>
      <c r="F20" t="s">
        <v>203</v>
      </c>
      <c r="I20" t="s">
        <v>152</v>
      </c>
    </row>
    <row r="21" spans="1:10" x14ac:dyDescent="0.25">
      <c r="A21" t="s">
        <v>72</v>
      </c>
      <c r="B21" t="s">
        <v>2</v>
      </c>
      <c r="C21" t="s">
        <v>201</v>
      </c>
      <c r="D21" t="s">
        <v>181</v>
      </c>
      <c r="E21" t="s">
        <v>206</v>
      </c>
      <c r="F21" t="s">
        <v>203</v>
      </c>
      <c r="G21" t="s">
        <v>213</v>
      </c>
      <c r="I21" t="s">
        <v>152</v>
      </c>
    </row>
    <row r="22" spans="1:10" x14ac:dyDescent="0.25">
      <c r="A22" t="s">
        <v>72</v>
      </c>
      <c r="B22" t="s">
        <v>11</v>
      </c>
      <c r="C22" t="s">
        <v>201</v>
      </c>
      <c r="D22" t="s">
        <v>181</v>
      </c>
      <c r="E22" t="s">
        <v>206</v>
      </c>
      <c r="F22" t="s">
        <v>203</v>
      </c>
      <c r="I22" t="s">
        <v>152</v>
      </c>
    </row>
    <row r="23" spans="1:10" x14ac:dyDescent="0.25">
      <c r="A23" t="s">
        <v>75</v>
      </c>
      <c r="B23" t="s">
        <v>2</v>
      </c>
      <c r="C23" t="s">
        <v>201</v>
      </c>
      <c r="D23" t="s">
        <v>181</v>
      </c>
      <c r="E23" t="s">
        <v>206</v>
      </c>
      <c r="F23" t="s">
        <v>203</v>
      </c>
      <c r="G23" t="s">
        <v>214</v>
      </c>
      <c r="I23" t="s">
        <v>152</v>
      </c>
    </row>
    <row r="24" spans="1:10" x14ac:dyDescent="0.25">
      <c r="A24" t="s">
        <v>85</v>
      </c>
      <c r="B24" t="s">
        <v>2</v>
      </c>
      <c r="C24" t="s">
        <v>201</v>
      </c>
      <c r="D24" t="s">
        <v>181</v>
      </c>
      <c r="E24" t="s">
        <v>206</v>
      </c>
      <c r="F24" t="s">
        <v>203</v>
      </c>
      <c r="I24" t="s">
        <v>152</v>
      </c>
    </row>
    <row r="25" spans="1:10" x14ac:dyDescent="0.25">
      <c r="A25" t="s">
        <v>86</v>
      </c>
      <c r="B25" t="s">
        <v>2</v>
      </c>
      <c r="C25" t="s">
        <v>201</v>
      </c>
      <c r="D25" t="s">
        <v>181</v>
      </c>
      <c r="E25" t="s">
        <v>202</v>
      </c>
      <c r="F25" t="s">
        <v>203</v>
      </c>
      <c r="G25" t="s">
        <v>215</v>
      </c>
      <c r="I25" t="s">
        <v>210</v>
      </c>
    </row>
    <row r="26" spans="1:10" x14ac:dyDescent="0.25">
      <c r="A26" t="s">
        <v>88</v>
      </c>
      <c r="B26" t="s">
        <v>2</v>
      </c>
      <c r="C26" t="s">
        <v>201</v>
      </c>
      <c r="D26" t="s">
        <v>181</v>
      </c>
      <c r="E26" t="s">
        <v>202</v>
      </c>
      <c r="F26" t="s">
        <v>203</v>
      </c>
      <c r="G26" t="s">
        <v>216</v>
      </c>
      <c r="H26" t="s">
        <v>205</v>
      </c>
      <c r="I26" t="s">
        <v>210</v>
      </c>
      <c r="J26" t="s">
        <v>152</v>
      </c>
    </row>
    <row r="27" spans="1:10" x14ac:dyDescent="0.25">
      <c r="A27" t="s">
        <v>90</v>
      </c>
      <c r="B27" t="s">
        <v>2</v>
      </c>
      <c r="C27" t="s">
        <v>201</v>
      </c>
      <c r="D27" t="s">
        <v>152</v>
      </c>
      <c r="E27" t="s">
        <v>206</v>
      </c>
      <c r="F27" t="s">
        <v>203</v>
      </c>
      <c r="I27" t="s">
        <v>210</v>
      </c>
    </row>
    <row r="28" spans="1:10" x14ac:dyDescent="0.25">
      <c r="A28" t="s">
        <v>50</v>
      </c>
      <c r="B28" t="s">
        <v>2</v>
      </c>
      <c r="C28" t="s">
        <v>201</v>
      </c>
      <c r="D28" t="s">
        <v>152</v>
      </c>
      <c r="E28" t="s">
        <v>202</v>
      </c>
      <c r="F28" t="s">
        <v>217</v>
      </c>
      <c r="G28" t="s">
        <v>218</v>
      </c>
      <c r="H28" t="s">
        <v>205</v>
      </c>
      <c r="I28" t="s">
        <v>152</v>
      </c>
    </row>
    <row r="29" spans="1:10" x14ac:dyDescent="0.25">
      <c r="A29" t="s">
        <v>221</v>
      </c>
      <c r="B29" t="s">
        <v>2</v>
      </c>
      <c r="C29" t="s">
        <v>201</v>
      </c>
      <c r="D29" t="s">
        <v>181</v>
      </c>
      <c r="E29" t="s">
        <v>223</v>
      </c>
      <c r="F29" t="s">
        <v>203</v>
      </c>
      <c r="G29" t="s">
        <v>213</v>
      </c>
      <c r="H29" t="s">
        <v>205</v>
      </c>
    </row>
    <row r="40" spans="1:1" x14ac:dyDescent="0.25">
      <c r="A40" t="s">
        <v>219</v>
      </c>
    </row>
  </sheetData>
  <conditionalFormatting sqref="A2:A28">
    <cfRule type="duplicateValues" dxfId="4" priority="5"/>
  </conditionalFormatting>
  <conditionalFormatting sqref="Q1:Q19">
    <cfRule type="duplicateValues" dxfId="3" priority="7"/>
  </conditionalFormatting>
  <conditionalFormatting sqref="N1:N42 Q1:Q19">
    <cfRule type="duplicateValues" dxfId="2" priority="9"/>
  </conditionalFormatting>
  <conditionalFormatting sqref="O11:O28">
    <cfRule type="duplicateValues" dxfId="1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B16" workbookViewId="0">
      <selection activeCell="B22" sqref="A22:XFD23"/>
    </sheetView>
  </sheetViews>
  <sheetFormatPr defaultRowHeight="15" x14ac:dyDescent="0.25"/>
  <cols>
    <col min="1" max="1" width="34.42578125" hidden="1" customWidth="1"/>
    <col min="2" max="2" width="28.140625" customWidth="1"/>
    <col min="3" max="3" width="15.85546875" customWidth="1"/>
    <col min="5" max="5" width="19.7109375" style="1" customWidth="1"/>
    <col min="6" max="6" width="12.42578125" style="1" customWidth="1"/>
    <col min="7" max="7" width="12" customWidth="1"/>
  </cols>
  <sheetData>
    <row r="1" spans="1:7" ht="78.75" customHeight="1" x14ac:dyDescent="0.25">
      <c r="A1" s="2" t="s">
        <v>135</v>
      </c>
      <c r="B1" s="2" t="s">
        <v>136</v>
      </c>
      <c r="C1" s="2" t="s">
        <v>137</v>
      </c>
      <c r="D1" s="6" t="s">
        <v>153</v>
      </c>
      <c r="E1" s="5" t="s">
        <v>140</v>
      </c>
      <c r="F1" s="5" t="s">
        <v>179</v>
      </c>
      <c r="G1" s="2" t="s">
        <v>151</v>
      </c>
    </row>
    <row r="2" spans="1:7" x14ac:dyDescent="0.25">
      <c r="A2" t="s">
        <v>0</v>
      </c>
      <c r="B2" t="s">
        <v>3</v>
      </c>
      <c r="C2" t="s">
        <v>2</v>
      </c>
      <c r="D2">
        <v>18.190000000000001</v>
      </c>
      <c r="E2" s="1" t="s">
        <v>142</v>
      </c>
    </row>
    <row r="3" spans="1:7" x14ac:dyDescent="0.25">
      <c r="A3" t="s">
        <v>1</v>
      </c>
      <c r="B3" t="s">
        <v>5</v>
      </c>
      <c r="C3" t="s">
        <v>2</v>
      </c>
      <c r="E3" s="1" t="s">
        <v>138</v>
      </c>
    </row>
    <row r="4" spans="1:7" x14ac:dyDescent="0.25">
      <c r="A4" t="s">
        <v>4</v>
      </c>
      <c r="B4" s="4" t="s">
        <v>7</v>
      </c>
      <c r="C4" t="s">
        <v>2</v>
      </c>
      <c r="D4">
        <v>26.36</v>
      </c>
      <c r="E4" s="3" t="s">
        <v>139</v>
      </c>
      <c r="F4" s="3" t="s">
        <v>152</v>
      </c>
      <c r="G4" t="s">
        <v>163</v>
      </c>
    </row>
    <row r="5" spans="1:7" x14ac:dyDescent="0.25">
      <c r="A5" t="s">
        <v>6</v>
      </c>
      <c r="B5" t="s">
        <v>9</v>
      </c>
      <c r="C5" t="s">
        <v>2</v>
      </c>
      <c r="D5">
        <v>400.61</v>
      </c>
      <c r="E5" s="1" t="s">
        <v>141</v>
      </c>
    </row>
    <row r="6" spans="1:7" x14ac:dyDescent="0.25">
      <c r="A6" t="s">
        <v>8</v>
      </c>
      <c r="B6" t="s">
        <v>9</v>
      </c>
      <c r="C6" t="s">
        <v>11</v>
      </c>
      <c r="E6" s="1" t="s">
        <v>148</v>
      </c>
    </row>
    <row r="7" spans="1:7" x14ac:dyDescent="0.25">
      <c r="A7" t="s">
        <v>10</v>
      </c>
      <c r="B7" t="s">
        <v>12</v>
      </c>
      <c r="C7" t="s">
        <v>2</v>
      </c>
      <c r="E7" s="1" t="s">
        <v>138</v>
      </c>
    </row>
    <row r="8" spans="1:7" x14ac:dyDescent="0.25">
      <c r="A8" t="s">
        <v>13</v>
      </c>
      <c r="B8" t="s">
        <v>12</v>
      </c>
      <c r="C8" t="s">
        <v>11</v>
      </c>
      <c r="E8" s="1" t="s">
        <v>148</v>
      </c>
    </row>
    <row r="9" spans="1:7" x14ac:dyDescent="0.25">
      <c r="A9" t="s">
        <v>15</v>
      </c>
      <c r="B9" t="s">
        <v>14</v>
      </c>
      <c r="C9" t="s">
        <v>11</v>
      </c>
      <c r="E9" s="1" t="s">
        <v>138</v>
      </c>
    </row>
    <row r="10" spans="1:7" x14ac:dyDescent="0.25">
      <c r="A10" t="s">
        <v>17</v>
      </c>
      <c r="B10" t="s">
        <v>16</v>
      </c>
      <c r="C10" t="s">
        <v>2</v>
      </c>
      <c r="E10" s="1" t="s">
        <v>138</v>
      </c>
    </row>
    <row r="11" spans="1:7" x14ac:dyDescent="0.25">
      <c r="A11" t="s">
        <v>19</v>
      </c>
      <c r="B11" t="s">
        <v>16</v>
      </c>
      <c r="C11" t="s">
        <v>11</v>
      </c>
      <c r="E11" s="1" t="s">
        <v>138</v>
      </c>
    </row>
    <row r="12" spans="1:7" x14ac:dyDescent="0.25">
      <c r="A12" t="s">
        <v>21</v>
      </c>
      <c r="B12" t="s">
        <v>18</v>
      </c>
      <c r="C12" t="s">
        <v>2</v>
      </c>
      <c r="E12" s="1" t="s">
        <v>138</v>
      </c>
    </row>
    <row r="13" spans="1:7" x14ac:dyDescent="0.25">
      <c r="A13" t="s">
        <v>3</v>
      </c>
      <c r="B13" t="s">
        <v>18</v>
      </c>
      <c r="C13" t="s">
        <v>11</v>
      </c>
      <c r="E13" s="1" t="s">
        <v>138</v>
      </c>
    </row>
    <row r="14" spans="1:7" x14ac:dyDescent="0.25">
      <c r="A14" t="s">
        <v>24</v>
      </c>
      <c r="B14" t="s">
        <v>20</v>
      </c>
      <c r="C14" t="s">
        <v>2</v>
      </c>
      <c r="E14" s="1" t="s">
        <v>138</v>
      </c>
    </row>
    <row r="15" spans="1:7" x14ac:dyDescent="0.25">
      <c r="A15" t="s">
        <v>26</v>
      </c>
      <c r="B15" t="s">
        <v>20</v>
      </c>
      <c r="C15" t="s">
        <v>11</v>
      </c>
      <c r="E15" s="1" t="s">
        <v>138</v>
      </c>
    </row>
    <row r="16" spans="1:7" x14ac:dyDescent="0.25">
      <c r="A16" t="s">
        <v>28</v>
      </c>
      <c r="B16" t="s">
        <v>22</v>
      </c>
      <c r="C16" t="s">
        <v>2</v>
      </c>
      <c r="E16" s="1" t="s">
        <v>138</v>
      </c>
    </row>
    <row r="17" spans="1:7" x14ac:dyDescent="0.25">
      <c r="A17" t="s">
        <v>30</v>
      </c>
      <c r="B17" t="s">
        <v>22</v>
      </c>
      <c r="C17" t="s">
        <v>11</v>
      </c>
      <c r="E17" s="1" t="s">
        <v>138</v>
      </c>
    </row>
    <row r="18" spans="1:7" x14ac:dyDescent="0.25">
      <c r="A18" t="s">
        <v>32</v>
      </c>
      <c r="B18" t="s">
        <v>23</v>
      </c>
      <c r="C18" t="s">
        <v>2</v>
      </c>
      <c r="E18" s="1" t="s">
        <v>138</v>
      </c>
    </row>
    <row r="19" spans="1:7" x14ac:dyDescent="0.25">
      <c r="A19" t="s">
        <v>5</v>
      </c>
      <c r="B19" t="s">
        <v>23</v>
      </c>
      <c r="C19" t="s">
        <v>11</v>
      </c>
      <c r="E19" s="1" t="s">
        <v>138</v>
      </c>
    </row>
    <row r="20" spans="1:7" x14ac:dyDescent="0.25">
      <c r="A20" t="s">
        <v>35</v>
      </c>
      <c r="B20" t="s">
        <v>25</v>
      </c>
      <c r="C20" t="s">
        <v>2</v>
      </c>
      <c r="D20" t="s">
        <v>154</v>
      </c>
      <c r="E20" s="1" t="s">
        <v>143</v>
      </c>
      <c r="F20" s="1" t="s">
        <v>152</v>
      </c>
      <c r="G20" t="s">
        <v>180</v>
      </c>
    </row>
    <row r="21" spans="1:7" x14ac:dyDescent="0.25">
      <c r="A21" t="s">
        <v>37</v>
      </c>
      <c r="B21" t="s">
        <v>25</v>
      </c>
      <c r="C21" t="s">
        <v>11</v>
      </c>
      <c r="E21" s="1" t="s">
        <v>138</v>
      </c>
      <c r="F21" s="1" t="s">
        <v>152</v>
      </c>
      <c r="G21" t="s">
        <v>138</v>
      </c>
    </row>
    <row r="22" spans="1:7" x14ac:dyDescent="0.25">
      <c r="A22" t="s">
        <v>41</v>
      </c>
      <c r="B22" t="s">
        <v>29</v>
      </c>
      <c r="C22" t="s">
        <v>2</v>
      </c>
      <c r="E22" s="1" t="s">
        <v>138</v>
      </c>
      <c r="F22" s="1" t="s">
        <v>152</v>
      </c>
      <c r="G22" t="s">
        <v>138</v>
      </c>
    </row>
    <row r="23" spans="1:7" x14ac:dyDescent="0.25">
      <c r="A23" t="s">
        <v>43</v>
      </c>
      <c r="B23" t="s">
        <v>31</v>
      </c>
      <c r="C23" t="s">
        <v>2</v>
      </c>
      <c r="E23" s="1" t="s">
        <v>138</v>
      </c>
      <c r="F23" s="1" t="s">
        <v>152</v>
      </c>
      <c r="G23" t="s">
        <v>138</v>
      </c>
    </row>
    <row r="24" spans="1:7" x14ac:dyDescent="0.25">
      <c r="A24" t="s">
        <v>45</v>
      </c>
      <c r="B24" t="s">
        <v>33</v>
      </c>
      <c r="C24" t="s">
        <v>2</v>
      </c>
      <c r="D24">
        <v>410.91</v>
      </c>
      <c r="E24" s="1" t="s">
        <v>141</v>
      </c>
    </row>
    <row r="25" spans="1:7" x14ac:dyDescent="0.25">
      <c r="A25" t="s">
        <v>47</v>
      </c>
      <c r="B25" t="s">
        <v>33</v>
      </c>
      <c r="C25" t="s">
        <v>11</v>
      </c>
      <c r="E25" s="1" t="s">
        <v>148</v>
      </c>
    </row>
    <row r="26" spans="1:7" x14ac:dyDescent="0.25">
      <c r="A26" t="s">
        <v>49</v>
      </c>
      <c r="B26" t="s">
        <v>34</v>
      </c>
      <c r="C26" t="s">
        <v>2</v>
      </c>
      <c r="D26">
        <v>11.93</v>
      </c>
      <c r="E26" s="1" t="s">
        <v>141</v>
      </c>
    </row>
    <row r="27" spans="1:7" x14ac:dyDescent="0.25">
      <c r="A27" t="s">
        <v>51</v>
      </c>
      <c r="B27" t="s">
        <v>34</v>
      </c>
      <c r="C27" t="s">
        <v>11</v>
      </c>
      <c r="E27" s="1" t="s">
        <v>148</v>
      </c>
    </row>
    <row r="28" spans="1:7" x14ac:dyDescent="0.25">
      <c r="A28" t="s">
        <v>53</v>
      </c>
      <c r="B28" t="s">
        <v>36</v>
      </c>
      <c r="C28" t="s">
        <v>11</v>
      </c>
      <c r="E28" s="1" t="s">
        <v>138</v>
      </c>
    </row>
    <row r="29" spans="1:7" x14ac:dyDescent="0.25">
      <c r="A29" t="s">
        <v>55</v>
      </c>
      <c r="B29" t="s">
        <v>38</v>
      </c>
      <c r="C29" t="s">
        <v>2</v>
      </c>
      <c r="E29" s="1" t="s">
        <v>138</v>
      </c>
      <c r="F29" s="1" t="s">
        <v>152</v>
      </c>
      <c r="G29" t="s">
        <v>138</v>
      </c>
    </row>
    <row r="30" spans="1:7" x14ac:dyDescent="0.25">
      <c r="A30" t="s">
        <v>57</v>
      </c>
      <c r="B30" t="s">
        <v>38</v>
      </c>
      <c r="C30" t="s">
        <v>11</v>
      </c>
      <c r="E30" s="1" t="s">
        <v>138</v>
      </c>
      <c r="F30" s="1" t="s">
        <v>152</v>
      </c>
      <c r="G30" t="s">
        <v>138</v>
      </c>
    </row>
    <row r="31" spans="1:7" x14ac:dyDescent="0.25">
      <c r="A31" t="s">
        <v>59</v>
      </c>
      <c r="B31" t="s">
        <v>39</v>
      </c>
      <c r="C31" t="s">
        <v>11</v>
      </c>
      <c r="E31" s="1" t="s">
        <v>138</v>
      </c>
    </row>
    <row r="32" spans="1:7" x14ac:dyDescent="0.25">
      <c r="A32" t="s">
        <v>61</v>
      </c>
      <c r="B32" t="s">
        <v>40</v>
      </c>
      <c r="C32" t="s">
        <v>11</v>
      </c>
      <c r="E32" s="1" t="s">
        <v>138</v>
      </c>
      <c r="F32" s="1" t="s">
        <v>152</v>
      </c>
      <c r="G32" t="s">
        <v>138</v>
      </c>
    </row>
    <row r="33" spans="1:7" x14ac:dyDescent="0.25">
      <c r="A33" t="s">
        <v>63</v>
      </c>
      <c r="B33" t="s">
        <v>42</v>
      </c>
      <c r="C33" t="s">
        <v>11</v>
      </c>
      <c r="E33" s="1" t="s">
        <v>138</v>
      </c>
      <c r="F33" s="1" t="s">
        <v>152</v>
      </c>
      <c r="G33" t="s">
        <v>138</v>
      </c>
    </row>
    <row r="34" spans="1:7" x14ac:dyDescent="0.25">
      <c r="A34" t="s">
        <v>65</v>
      </c>
      <c r="B34" t="s">
        <v>44</v>
      </c>
      <c r="C34" t="s">
        <v>11</v>
      </c>
      <c r="E34" s="1" t="s">
        <v>138</v>
      </c>
      <c r="F34" s="1" t="s">
        <v>152</v>
      </c>
      <c r="G34" t="s">
        <v>138</v>
      </c>
    </row>
    <row r="35" spans="1:7" x14ac:dyDescent="0.25">
      <c r="A35" t="s">
        <v>7</v>
      </c>
      <c r="B35" t="s">
        <v>46</v>
      </c>
      <c r="C35" t="s">
        <v>11</v>
      </c>
      <c r="E35" s="1" t="s">
        <v>138</v>
      </c>
    </row>
    <row r="36" spans="1:7" x14ac:dyDescent="0.25">
      <c r="A36" t="s">
        <v>68</v>
      </c>
      <c r="B36" t="s">
        <v>48</v>
      </c>
      <c r="C36" t="s">
        <v>11</v>
      </c>
      <c r="E36" s="1" t="s">
        <v>138</v>
      </c>
      <c r="F36" s="1" t="s">
        <v>152</v>
      </c>
      <c r="G36" t="s">
        <v>138</v>
      </c>
    </row>
    <row r="37" spans="1:7" x14ac:dyDescent="0.25">
      <c r="A37" t="s">
        <v>70</v>
      </c>
      <c r="B37" t="s">
        <v>50</v>
      </c>
      <c r="C37" t="s">
        <v>2</v>
      </c>
      <c r="D37">
        <v>218.7</v>
      </c>
      <c r="E37" s="1" t="s">
        <v>144</v>
      </c>
      <c r="F37" s="1" t="s">
        <v>152</v>
      </c>
      <c r="G37" t="s">
        <v>162</v>
      </c>
    </row>
    <row r="38" spans="1:7" x14ac:dyDescent="0.25">
      <c r="A38" t="s">
        <v>9</v>
      </c>
      <c r="B38" t="s">
        <v>50</v>
      </c>
      <c r="C38" t="s">
        <v>11</v>
      </c>
      <c r="E38" s="1" t="s">
        <v>138</v>
      </c>
      <c r="F38" s="1" t="s">
        <v>152</v>
      </c>
      <c r="G38" t="s">
        <v>164</v>
      </c>
    </row>
    <row r="39" spans="1:7" x14ac:dyDescent="0.25">
      <c r="A39" t="s">
        <v>12</v>
      </c>
      <c r="B39" t="s">
        <v>52</v>
      </c>
      <c r="C39" t="s">
        <v>11</v>
      </c>
      <c r="E39" s="1" t="s">
        <v>138</v>
      </c>
      <c r="F39" s="1" t="s">
        <v>152</v>
      </c>
      <c r="G39" t="s">
        <v>138</v>
      </c>
    </row>
    <row r="40" spans="1:7" x14ac:dyDescent="0.25">
      <c r="A40" t="s">
        <v>14</v>
      </c>
      <c r="B40" t="s">
        <v>54</v>
      </c>
      <c r="C40" t="s">
        <v>2</v>
      </c>
      <c r="E40" s="1" t="s">
        <v>138</v>
      </c>
    </row>
    <row r="41" spans="1:7" x14ac:dyDescent="0.25">
      <c r="A41" t="s">
        <v>16</v>
      </c>
      <c r="B41" t="s">
        <v>54</v>
      </c>
      <c r="C41" t="s">
        <v>11</v>
      </c>
      <c r="E41" s="1" t="s">
        <v>138</v>
      </c>
    </row>
    <row r="42" spans="1:7" x14ac:dyDescent="0.25">
      <c r="A42" t="s">
        <v>18</v>
      </c>
      <c r="B42" t="s">
        <v>56</v>
      </c>
      <c r="C42" t="s">
        <v>2</v>
      </c>
      <c r="E42" s="1" t="s">
        <v>138</v>
      </c>
    </row>
    <row r="43" spans="1:7" x14ac:dyDescent="0.25">
      <c r="A43" t="s">
        <v>77</v>
      </c>
      <c r="B43" t="s">
        <v>56</v>
      </c>
      <c r="C43" t="s">
        <v>11</v>
      </c>
      <c r="E43" s="1" t="s">
        <v>138</v>
      </c>
    </row>
    <row r="44" spans="1:7" x14ac:dyDescent="0.25">
      <c r="A44" t="s">
        <v>79</v>
      </c>
      <c r="B44" t="s">
        <v>58</v>
      </c>
      <c r="C44" t="s">
        <v>2</v>
      </c>
      <c r="D44">
        <v>38.03</v>
      </c>
      <c r="E44" s="1" t="s">
        <v>142</v>
      </c>
    </row>
    <row r="45" spans="1:7" x14ac:dyDescent="0.25">
      <c r="A45" t="s">
        <v>20</v>
      </c>
      <c r="B45" t="s">
        <v>58</v>
      </c>
      <c r="C45" t="s">
        <v>11</v>
      </c>
      <c r="E45" s="1" t="s">
        <v>149</v>
      </c>
    </row>
    <row r="46" spans="1:7" x14ac:dyDescent="0.25">
      <c r="A46" t="s">
        <v>22</v>
      </c>
      <c r="B46" t="s">
        <v>60</v>
      </c>
      <c r="C46" t="s">
        <v>2</v>
      </c>
      <c r="D46">
        <v>45.2</v>
      </c>
      <c r="E46" s="1" t="s">
        <v>142</v>
      </c>
    </row>
    <row r="47" spans="1:7" x14ac:dyDescent="0.25">
      <c r="A47" t="s">
        <v>23</v>
      </c>
      <c r="B47" t="s">
        <v>60</v>
      </c>
      <c r="C47" t="s">
        <v>11</v>
      </c>
      <c r="E47" s="1" t="s">
        <v>149</v>
      </c>
    </row>
    <row r="48" spans="1:7" x14ac:dyDescent="0.25">
      <c r="A48" t="s">
        <v>25</v>
      </c>
      <c r="B48" t="s">
        <v>62</v>
      </c>
      <c r="C48" t="s">
        <v>2</v>
      </c>
      <c r="E48" s="1" t="s">
        <v>138</v>
      </c>
    </row>
    <row r="49" spans="1:7" x14ac:dyDescent="0.25">
      <c r="A49" t="s">
        <v>27</v>
      </c>
      <c r="B49" t="s">
        <v>62</v>
      </c>
      <c r="C49" t="s">
        <v>11</v>
      </c>
      <c r="E49" s="1" t="s">
        <v>138</v>
      </c>
    </row>
    <row r="50" spans="1:7" x14ac:dyDescent="0.25">
      <c r="A50" t="s">
        <v>29</v>
      </c>
      <c r="B50" t="s">
        <v>64</v>
      </c>
      <c r="C50" t="s">
        <v>11</v>
      </c>
      <c r="E50" s="1" t="s">
        <v>138</v>
      </c>
      <c r="F50" s="1" t="s">
        <v>152</v>
      </c>
      <c r="G50" t="s">
        <v>138</v>
      </c>
    </row>
    <row r="51" spans="1:7" x14ac:dyDescent="0.25">
      <c r="A51" t="s">
        <v>31</v>
      </c>
      <c r="B51" t="s">
        <v>66</v>
      </c>
      <c r="C51" t="s">
        <v>11</v>
      </c>
      <c r="E51" s="1" t="s">
        <v>138</v>
      </c>
    </row>
    <row r="52" spans="1:7" x14ac:dyDescent="0.25">
      <c r="A52" t="s">
        <v>33</v>
      </c>
      <c r="B52" t="s">
        <v>67</v>
      </c>
      <c r="C52" t="s">
        <v>11</v>
      </c>
      <c r="E52" s="1" t="s">
        <v>138</v>
      </c>
    </row>
    <row r="53" spans="1:7" x14ac:dyDescent="0.25">
      <c r="A53" t="s">
        <v>34</v>
      </c>
      <c r="B53" t="s">
        <v>69</v>
      </c>
      <c r="C53" t="s">
        <v>2</v>
      </c>
      <c r="E53" s="1" t="s">
        <v>138</v>
      </c>
    </row>
    <row r="54" spans="1:7" x14ac:dyDescent="0.25">
      <c r="A54" t="s">
        <v>36</v>
      </c>
      <c r="B54" t="s">
        <v>69</v>
      </c>
      <c r="C54" t="s">
        <v>11</v>
      </c>
      <c r="E54" s="1" t="s">
        <v>138</v>
      </c>
    </row>
    <row r="55" spans="1:7" x14ac:dyDescent="0.25">
      <c r="A55" t="s">
        <v>91</v>
      </c>
      <c r="B55" t="s">
        <v>71</v>
      </c>
      <c r="C55" t="s">
        <v>173</v>
      </c>
      <c r="D55">
        <v>7.0000000000000007E-2</v>
      </c>
      <c r="E55" s="1" t="s">
        <v>142</v>
      </c>
    </row>
    <row r="56" spans="1:7" x14ac:dyDescent="0.25">
      <c r="A56" t="s">
        <v>38</v>
      </c>
      <c r="B56" t="s">
        <v>71</v>
      </c>
      <c r="C56" t="s">
        <v>11</v>
      </c>
      <c r="E56" s="1" t="s">
        <v>150</v>
      </c>
    </row>
    <row r="57" spans="1:7" x14ac:dyDescent="0.25">
      <c r="A57" t="s">
        <v>39</v>
      </c>
      <c r="B57" t="s">
        <v>72</v>
      </c>
      <c r="C57" t="s">
        <v>173</v>
      </c>
      <c r="D57">
        <v>7.09</v>
      </c>
      <c r="E57" s="1" t="s">
        <v>142</v>
      </c>
    </row>
    <row r="58" spans="1:7" x14ac:dyDescent="0.25">
      <c r="A58" t="s">
        <v>40</v>
      </c>
      <c r="B58" t="s">
        <v>72</v>
      </c>
      <c r="C58" t="s">
        <v>11</v>
      </c>
      <c r="E58" s="1" t="s">
        <v>150</v>
      </c>
    </row>
    <row r="59" spans="1:7" x14ac:dyDescent="0.25">
      <c r="A59" t="s">
        <v>42</v>
      </c>
      <c r="B59" t="s">
        <v>73</v>
      </c>
      <c r="C59" t="s">
        <v>11</v>
      </c>
      <c r="E59" s="1" t="s">
        <v>138</v>
      </c>
    </row>
    <row r="60" spans="1:7" x14ac:dyDescent="0.25">
      <c r="A60" t="s">
        <v>44</v>
      </c>
      <c r="B60" t="s">
        <v>74</v>
      </c>
      <c r="C60" t="s">
        <v>11</v>
      </c>
      <c r="E60" s="1" t="s">
        <v>138</v>
      </c>
    </row>
    <row r="61" spans="1:7" x14ac:dyDescent="0.25">
      <c r="A61" t="s">
        <v>46</v>
      </c>
      <c r="B61" t="s">
        <v>75</v>
      </c>
      <c r="C61" t="s">
        <v>173</v>
      </c>
      <c r="D61">
        <v>1.0900000000000001</v>
      </c>
      <c r="E61" s="1" t="s">
        <v>139</v>
      </c>
    </row>
    <row r="62" spans="1:7" x14ac:dyDescent="0.25">
      <c r="A62" t="s">
        <v>48</v>
      </c>
      <c r="B62" t="s">
        <v>76</v>
      </c>
      <c r="C62" t="s">
        <v>2</v>
      </c>
      <c r="E62" s="1" t="s">
        <v>138</v>
      </c>
    </row>
    <row r="63" spans="1:7" x14ac:dyDescent="0.25">
      <c r="A63" t="s">
        <v>50</v>
      </c>
      <c r="B63" t="s">
        <v>76</v>
      </c>
      <c r="C63" t="s">
        <v>11</v>
      </c>
      <c r="E63" s="1" t="s">
        <v>138</v>
      </c>
    </row>
    <row r="64" spans="1:7" x14ac:dyDescent="0.25">
      <c r="A64" t="s">
        <v>92</v>
      </c>
      <c r="B64" t="s">
        <v>78</v>
      </c>
      <c r="C64" t="s">
        <v>11</v>
      </c>
      <c r="E64" s="1" t="s">
        <v>138</v>
      </c>
    </row>
    <row r="65" spans="1:7" x14ac:dyDescent="0.25">
      <c r="A65" t="s">
        <v>52</v>
      </c>
      <c r="B65" t="s">
        <v>80</v>
      </c>
      <c r="C65" t="s">
        <v>2</v>
      </c>
      <c r="E65" s="1" t="s">
        <v>138</v>
      </c>
    </row>
    <row r="66" spans="1:7" x14ac:dyDescent="0.25">
      <c r="A66" t="s">
        <v>54</v>
      </c>
      <c r="B66" t="s">
        <v>80</v>
      </c>
      <c r="C66" t="s">
        <v>11</v>
      </c>
      <c r="E66" s="1" t="s">
        <v>138</v>
      </c>
    </row>
    <row r="67" spans="1:7" x14ac:dyDescent="0.25">
      <c r="A67" t="s">
        <v>56</v>
      </c>
      <c r="B67" t="s">
        <v>81</v>
      </c>
      <c r="C67" t="s">
        <v>2</v>
      </c>
      <c r="E67" s="1" t="s">
        <v>138</v>
      </c>
    </row>
    <row r="68" spans="1:7" x14ac:dyDescent="0.25">
      <c r="A68" t="s">
        <v>58</v>
      </c>
      <c r="B68" t="s">
        <v>81</v>
      </c>
      <c r="C68" t="s">
        <v>11</v>
      </c>
      <c r="E68" s="1" t="s">
        <v>138</v>
      </c>
    </row>
    <row r="69" spans="1:7" x14ac:dyDescent="0.25">
      <c r="A69" t="s">
        <v>60</v>
      </c>
      <c r="B69" t="s">
        <v>82</v>
      </c>
      <c r="C69" t="s">
        <v>11</v>
      </c>
      <c r="E69" s="1" t="s">
        <v>138</v>
      </c>
    </row>
    <row r="70" spans="1:7" x14ac:dyDescent="0.25">
      <c r="A70" t="s">
        <v>62</v>
      </c>
      <c r="B70" t="s">
        <v>83</v>
      </c>
      <c r="C70" t="s">
        <v>11</v>
      </c>
      <c r="E70" s="1" t="s">
        <v>138</v>
      </c>
    </row>
    <row r="71" spans="1:7" x14ac:dyDescent="0.25">
      <c r="A71" t="s">
        <v>64</v>
      </c>
      <c r="B71" t="s">
        <v>84</v>
      </c>
      <c r="C71" t="s">
        <v>2</v>
      </c>
      <c r="E71" s="1" t="s">
        <v>138</v>
      </c>
    </row>
    <row r="72" spans="1:7" x14ac:dyDescent="0.25">
      <c r="A72" t="s">
        <v>66</v>
      </c>
      <c r="B72" t="s">
        <v>85</v>
      </c>
      <c r="C72" t="s">
        <v>2</v>
      </c>
      <c r="D72">
        <v>21.26</v>
      </c>
      <c r="E72" s="1" t="s">
        <v>147</v>
      </c>
    </row>
    <row r="73" spans="1:7" x14ac:dyDescent="0.25">
      <c r="A73" t="s">
        <v>67</v>
      </c>
      <c r="B73" t="s">
        <v>85</v>
      </c>
      <c r="C73" t="s">
        <v>11</v>
      </c>
      <c r="E73" s="1" t="s">
        <v>138</v>
      </c>
    </row>
    <row r="74" spans="1:7" x14ac:dyDescent="0.25">
      <c r="A74" t="s">
        <v>69</v>
      </c>
      <c r="B74" t="s">
        <v>86</v>
      </c>
      <c r="C74" t="s">
        <v>173</v>
      </c>
      <c r="D74">
        <v>6.17</v>
      </c>
      <c r="E74" s="1" t="s">
        <v>139</v>
      </c>
    </row>
    <row r="75" spans="1:7" x14ac:dyDescent="0.25">
      <c r="A75" t="s">
        <v>71</v>
      </c>
      <c r="B75" t="s">
        <v>87</v>
      </c>
      <c r="C75" t="s">
        <v>2</v>
      </c>
      <c r="E75" s="1" t="s">
        <v>190</v>
      </c>
    </row>
    <row r="76" spans="1:7" x14ac:dyDescent="0.25">
      <c r="A76" t="s">
        <v>72</v>
      </c>
      <c r="B76" t="s">
        <v>88</v>
      </c>
      <c r="C76" t="s">
        <v>2</v>
      </c>
      <c r="D76">
        <v>21.62</v>
      </c>
      <c r="E76" s="1" t="s">
        <v>139</v>
      </c>
    </row>
    <row r="77" spans="1:7" x14ac:dyDescent="0.25">
      <c r="A77" t="s">
        <v>73</v>
      </c>
      <c r="B77" t="s">
        <v>89</v>
      </c>
      <c r="C77" t="s">
        <v>2</v>
      </c>
      <c r="E77" s="1" t="s">
        <v>146</v>
      </c>
    </row>
    <row r="78" spans="1:7" x14ac:dyDescent="0.25">
      <c r="A78" t="s">
        <v>93</v>
      </c>
      <c r="B78" t="s">
        <v>90</v>
      </c>
      <c r="C78" t="s">
        <v>2</v>
      </c>
      <c r="D78">
        <v>54.1</v>
      </c>
      <c r="E78" s="1" t="s">
        <v>145</v>
      </c>
      <c r="F78" s="1" t="s">
        <v>152</v>
      </c>
      <c r="G78" t="s">
        <v>163</v>
      </c>
    </row>
    <row r="79" spans="1:7" x14ac:dyDescent="0.25">
      <c r="A79" t="s">
        <v>74</v>
      </c>
      <c r="B79" t="s">
        <v>221</v>
      </c>
      <c r="C79" t="s">
        <v>173</v>
      </c>
      <c r="D79">
        <v>3.45</v>
      </c>
      <c r="E79" s="1" t="s">
        <v>222</v>
      </c>
    </row>
    <row r="81" spans="1:1" x14ac:dyDescent="0.25">
      <c r="A81" t="s">
        <v>76</v>
      </c>
    </row>
    <row r="82" spans="1:1" x14ac:dyDescent="0.25">
      <c r="A82" t="s">
        <v>78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107</v>
      </c>
    </row>
    <row r="104" spans="1:1" x14ac:dyDescent="0.25">
      <c r="A104" t="s">
        <v>108</v>
      </c>
    </row>
    <row r="105" spans="1:1" x14ac:dyDescent="0.25">
      <c r="A105" t="s">
        <v>109</v>
      </c>
    </row>
    <row r="106" spans="1:1" x14ac:dyDescent="0.25">
      <c r="A106" t="s">
        <v>87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5" spans="1:1" x14ac:dyDescent="0.25">
      <c r="A115" t="s">
        <v>88</v>
      </c>
    </row>
    <row r="116" spans="1:1" x14ac:dyDescent="0.25">
      <c r="A116" t="s">
        <v>118</v>
      </c>
    </row>
    <row r="117" spans="1:1" x14ac:dyDescent="0.25">
      <c r="A117" t="s">
        <v>89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90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</sheetData>
  <autoFilter ref="A1:G136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workbookViewId="0">
      <pane ySplit="1" topLeftCell="A2" activePane="bottomLeft" state="frozen"/>
      <selection pane="bottomLeft" activeCell="A55" sqref="A55:XFD60"/>
    </sheetView>
  </sheetViews>
  <sheetFormatPr defaultRowHeight="15" x14ac:dyDescent="0.25"/>
  <cols>
    <col min="1" max="1" width="17.7109375" bestFit="1" customWidth="1"/>
    <col min="2" max="2" width="15.140625" bestFit="1" customWidth="1"/>
    <col min="5" max="5" width="10.42578125" style="7" bestFit="1" customWidth="1"/>
    <col min="6" max="6" width="18.42578125" bestFit="1" customWidth="1"/>
    <col min="7" max="8" width="23.140625" bestFit="1" customWidth="1"/>
  </cols>
  <sheetData>
    <row r="1" spans="1:14" x14ac:dyDescent="0.25">
      <c r="A1" t="s">
        <v>155</v>
      </c>
      <c r="B1" t="s">
        <v>156</v>
      </c>
      <c r="C1" t="s">
        <v>157</v>
      </c>
      <c r="D1" t="s">
        <v>158</v>
      </c>
      <c r="E1" s="7" t="s">
        <v>159</v>
      </c>
      <c r="F1" t="s">
        <v>160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</row>
    <row r="2" spans="1:14" x14ac:dyDescent="0.25">
      <c r="A2" t="s">
        <v>7</v>
      </c>
      <c r="B2" t="s">
        <v>161</v>
      </c>
      <c r="C2" t="s">
        <v>152</v>
      </c>
      <c r="D2">
        <v>2016</v>
      </c>
      <c r="E2" s="7">
        <v>42506</v>
      </c>
      <c r="F2">
        <v>112</v>
      </c>
      <c r="G2">
        <f>E6-E2</f>
        <v>70</v>
      </c>
    </row>
    <row r="3" spans="1:14" x14ac:dyDescent="0.25">
      <c r="A3" t="s">
        <v>7</v>
      </c>
      <c r="B3" t="s">
        <v>161</v>
      </c>
      <c r="C3" t="s">
        <v>152</v>
      </c>
      <c r="D3">
        <v>2016</v>
      </c>
      <c r="E3" s="7">
        <v>42522</v>
      </c>
      <c r="F3">
        <v>272</v>
      </c>
      <c r="G3">
        <f t="shared" ref="G3:G4" si="0">E7-E3</f>
        <v>68</v>
      </c>
    </row>
    <row r="4" spans="1:14" x14ac:dyDescent="0.25">
      <c r="A4" t="s">
        <v>7</v>
      </c>
      <c r="B4" t="s">
        <v>161</v>
      </c>
      <c r="C4" t="s">
        <v>152</v>
      </c>
      <c r="D4">
        <v>2016</v>
      </c>
      <c r="E4" s="7">
        <v>42527</v>
      </c>
      <c r="F4">
        <v>28</v>
      </c>
      <c r="G4">
        <f t="shared" si="0"/>
        <v>70</v>
      </c>
    </row>
    <row r="5" spans="1:14" x14ac:dyDescent="0.25">
      <c r="A5" t="s">
        <v>7</v>
      </c>
      <c r="B5" t="s">
        <v>161</v>
      </c>
      <c r="C5" t="s">
        <v>152</v>
      </c>
      <c r="D5">
        <v>2016</v>
      </c>
      <c r="E5" s="7">
        <v>42543</v>
      </c>
      <c r="F5">
        <v>40</v>
      </c>
      <c r="G5">
        <f>E9-E5</f>
        <v>57</v>
      </c>
    </row>
    <row r="6" spans="1:14" x14ac:dyDescent="0.25">
      <c r="A6" t="s">
        <v>7</v>
      </c>
      <c r="B6" t="s">
        <v>161</v>
      </c>
      <c r="C6" t="s">
        <v>152</v>
      </c>
      <c r="D6">
        <v>2016</v>
      </c>
      <c r="E6" s="7">
        <v>42576</v>
      </c>
      <c r="F6">
        <v>292</v>
      </c>
    </row>
    <row r="7" spans="1:14" x14ac:dyDescent="0.25">
      <c r="A7" t="s">
        <v>7</v>
      </c>
      <c r="B7" t="s">
        <v>161</v>
      </c>
      <c r="C7" t="s">
        <v>152</v>
      </c>
      <c r="D7">
        <v>2016</v>
      </c>
      <c r="E7" s="7">
        <v>42590</v>
      </c>
      <c r="F7">
        <v>124</v>
      </c>
    </row>
    <row r="8" spans="1:14" x14ac:dyDescent="0.25">
      <c r="A8" t="s">
        <v>7</v>
      </c>
      <c r="B8" t="s">
        <v>161</v>
      </c>
      <c r="C8" t="s">
        <v>152</v>
      </c>
      <c r="D8">
        <v>2016</v>
      </c>
      <c r="E8" s="7">
        <v>42597</v>
      </c>
      <c r="F8">
        <v>900</v>
      </c>
    </row>
    <row r="9" spans="1:14" s="11" customFormat="1" ht="15.75" thickBot="1" x14ac:dyDescent="0.3">
      <c r="A9" s="11" t="s">
        <v>7</v>
      </c>
      <c r="B9" s="11" t="s">
        <v>161</v>
      </c>
      <c r="C9" s="11" t="s">
        <v>152</v>
      </c>
      <c r="D9" s="11">
        <v>2016</v>
      </c>
      <c r="E9" s="12">
        <v>42600</v>
      </c>
      <c r="F9" s="11">
        <v>112</v>
      </c>
    </row>
    <row r="10" spans="1:14" x14ac:dyDescent="0.25">
      <c r="A10" t="s">
        <v>7</v>
      </c>
      <c r="B10" t="s">
        <v>161</v>
      </c>
      <c r="C10" t="s">
        <v>152</v>
      </c>
      <c r="D10">
        <v>2017</v>
      </c>
      <c r="E10" s="7">
        <v>42863</v>
      </c>
      <c r="F10">
        <v>108</v>
      </c>
      <c r="G10">
        <f>E14-E10</f>
        <v>66</v>
      </c>
    </row>
    <row r="11" spans="1:14" x14ac:dyDescent="0.25">
      <c r="A11" t="s">
        <v>7</v>
      </c>
      <c r="B11" t="s">
        <v>161</v>
      </c>
      <c r="C11" t="s">
        <v>152</v>
      </c>
      <c r="D11">
        <v>2017</v>
      </c>
      <c r="E11" s="7">
        <v>42886</v>
      </c>
      <c r="F11">
        <v>220</v>
      </c>
      <c r="G11">
        <f t="shared" ref="G11:G14" si="1">E15-E11</f>
        <v>55</v>
      </c>
    </row>
    <row r="12" spans="1:14" x14ac:dyDescent="0.25">
      <c r="A12" t="s">
        <v>7</v>
      </c>
      <c r="B12" t="s">
        <v>161</v>
      </c>
      <c r="C12" t="s">
        <v>152</v>
      </c>
      <c r="D12">
        <v>2017</v>
      </c>
      <c r="E12" s="7">
        <v>42901</v>
      </c>
      <c r="F12">
        <v>92</v>
      </c>
      <c r="G12">
        <f t="shared" si="1"/>
        <v>53</v>
      </c>
    </row>
    <row r="13" spans="1:14" x14ac:dyDescent="0.25">
      <c r="A13" t="s">
        <v>7</v>
      </c>
      <c r="B13" t="s">
        <v>161</v>
      </c>
      <c r="C13" t="s">
        <v>152</v>
      </c>
      <c r="D13">
        <v>2017</v>
      </c>
      <c r="E13" s="7">
        <v>42905</v>
      </c>
      <c r="F13">
        <v>316</v>
      </c>
      <c r="G13">
        <f t="shared" si="1"/>
        <v>70</v>
      </c>
    </row>
    <row r="14" spans="1:14" x14ac:dyDescent="0.25">
      <c r="A14" t="s">
        <v>7</v>
      </c>
      <c r="B14" t="s">
        <v>161</v>
      </c>
      <c r="C14" t="s">
        <v>152</v>
      </c>
      <c r="D14">
        <v>2017</v>
      </c>
      <c r="E14" s="7">
        <v>42929</v>
      </c>
      <c r="F14">
        <v>131</v>
      </c>
      <c r="G14">
        <f t="shared" si="1"/>
        <v>67</v>
      </c>
    </row>
    <row r="15" spans="1:14" x14ac:dyDescent="0.25">
      <c r="A15" t="s">
        <v>7</v>
      </c>
      <c r="B15" t="s">
        <v>161</v>
      </c>
      <c r="C15" t="s">
        <v>152</v>
      </c>
      <c r="D15">
        <v>2017</v>
      </c>
      <c r="E15" s="7">
        <v>42941</v>
      </c>
      <c r="F15">
        <v>66</v>
      </c>
    </row>
    <row r="16" spans="1:14" x14ac:dyDescent="0.25">
      <c r="A16" t="s">
        <v>7</v>
      </c>
      <c r="B16" t="s">
        <v>161</v>
      </c>
      <c r="C16" t="s">
        <v>152</v>
      </c>
      <c r="D16">
        <v>2017</v>
      </c>
      <c r="E16" s="7">
        <v>42954</v>
      </c>
      <c r="F16">
        <v>112</v>
      </c>
    </row>
    <row r="17" spans="1:14" x14ac:dyDescent="0.25">
      <c r="A17" t="s">
        <v>7</v>
      </c>
      <c r="B17" t="s">
        <v>161</v>
      </c>
      <c r="C17" t="s">
        <v>152</v>
      </c>
      <c r="D17">
        <v>2017</v>
      </c>
      <c r="E17" s="7">
        <v>42975</v>
      </c>
      <c r="F17">
        <v>24</v>
      </c>
    </row>
    <row r="18" spans="1:14" s="11" customFormat="1" ht="15.75" thickBot="1" x14ac:dyDescent="0.3">
      <c r="A18" s="11" t="s">
        <v>7</v>
      </c>
      <c r="B18" s="11" t="s">
        <v>161</v>
      </c>
      <c r="C18" s="11" t="s">
        <v>152</v>
      </c>
      <c r="D18" s="11">
        <v>2017</v>
      </c>
      <c r="E18" s="12">
        <v>42996</v>
      </c>
      <c r="F18" s="11">
        <v>88</v>
      </c>
    </row>
    <row r="19" spans="1:14" x14ac:dyDescent="0.25">
      <c r="A19" s="8" t="s">
        <v>50</v>
      </c>
      <c r="B19" s="8" t="s">
        <v>161</v>
      </c>
      <c r="C19" t="s">
        <v>152</v>
      </c>
      <c r="D19" s="8">
        <v>2016</v>
      </c>
      <c r="E19" s="7">
        <v>42530</v>
      </c>
      <c r="F19" s="9">
        <v>16</v>
      </c>
      <c r="G19" s="15">
        <f>E23-E19</f>
        <v>26</v>
      </c>
      <c r="H19">
        <f>E24-E19</f>
        <v>34</v>
      </c>
      <c r="M19">
        <f>GEOMEAN(F19:F23)</f>
        <v>26.648934767489934</v>
      </c>
      <c r="N19" t="str">
        <f>IF(M19&gt;126, "Exceeds", "Attains")</f>
        <v>Attains</v>
      </c>
    </row>
    <row r="20" spans="1:14" x14ac:dyDescent="0.25">
      <c r="A20" s="8" t="s">
        <v>50</v>
      </c>
      <c r="B20" s="8" t="s">
        <v>161</v>
      </c>
      <c r="C20" t="s">
        <v>152</v>
      </c>
      <c r="D20" s="8">
        <v>2016</v>
      </c>
      <c r="E20" s="7">
        <v>42543</v>
      </c>
      <c r="F20" s="9">
        <v>20</v>
      </c>
      <c r="G20" s="16">
        <f t="shared" ref="G20:G25" si="2">E24-E20</f>
        <v>21</v>
      </c>
      <c r="H20" s="15">
        <f t="shared" ref="H20:H25" si="3">E25-E20</f>
        <v>29</v>
      </c>
      <c r="M20">
        <f>GEOMEAN(F19:F24)</f>
        <v>23.330824444846979</v>
      </c>
      <c r="N20" t="str">
        <f t="shared" ref="N20:N21" si="4">IF(M20&gt;126, "Exceeds", "Attains")</f>
        <v>Attains</v>
      </c>
    </row>
    <row r="21" spans="1:14" x14ac:dyDescent="0.25">
      <c r="A21" s="8" t="s">
        <v>50</v>
      </c>
      <c r="B21" s="8" t="s">
        <v>161</v>
      </c>
      <c r="C21" t="s">
        <v>152</v>
      </c>
      <c r="D21" s="8">
        <v>2016</v>
      </c>
      <c r="E21" s="7">
        <v>42548</v>
      </c>
      <c r="F21" s="9">
        <v>35</v>
      </c>
      <c r="G21" s="15">
        <f t="shared" si="2"/>
        <v>24</v>
      </c>
      <c r="H21">
        <f t="shared" si="3"/>
        <v>44</v>
      </c>
      <c r="M21">
        <f>GEOMEAN(F20:F24)</f>
        <v>25.158926503299757</v>
      </c>
      <c r="N21" t="str">
        <f t="shared" si="4"/>
        <v>Attains</v>
      </c>
    </row>
    <row r="22" spans="1:14" x14ac:dyDescent="0.25">
      <c r="A22" s="8" t="s">
        <v>50</v>
      </c>
      <c r="B22" s="8" t="s">
        <v>161</v>
      </c>
      <c r="C22" t="s">
        <v>152</v>
      </c>
      <c r="D22" s="8">
        <v>2016</v>
      </c>
      <c r="E22" s="7">
        <v>42551</v>
      </c>
      <c r="F22" s="9">
        <v>60</v>
      </c>
      <c r="G22">
        <f t="shared" si="2"/>
        <v>41</v>
      </c>
      <c r="H22">
        <f t="shared" si="3"/>
        <v>56</v>
      </c>
    </row>
    <row r="23" spans="1:14" x14ac:dyDescent="0.25">
      <c r="A23" s="8" t="s">
        <v>50</v>
      </c>
      <c r="B23" s="8" t="s">
        <v>161</v>
      </c>
      <c r="C23" t="s">
        <v>152</v>
      </c>
      <c r="D23" s="8">
        <v>2016</v>
      </c>
      <c r="E23" s="7">
        <v>42556</v>
      </c>
      <c r="F23" s="9">
        <v>20</v>
      </c>
      <c r="G23">
        <f t="shared" si="2"/>
        <v>51</v>
      </c>
      <c r="H23">
        <f t="shared" si="3"/>
        <v>64</v>
      </c>
    </row>
    <row r="24" spans="1:14" x14ac:dyDescent="0.25">
      <c r="A24" s="8" t="s">
        <v>50</v>
      </c>
      <c r="B24" s="8" t="s">
        <v>161</v>
      </c>
      <c r="C24" t="s">
        <v>152</v>
      </c>
      <c r="D24" s="8">
        <v>2016</v>
      </c>
      <c r="E24" s="7">
        <v>42564</v>
      </c>
      <c r="F24" s="9">
        <v>12</v>
      </c>
      <c r="G24">
        <f t="shared" si="2"/>
        <v>56</v>
      </c>
      <c r="H24">
        <f t="shared" si="3"/>
        <v>75</v>
      </c>
    </row>
    <row r="25" spans="1:14" x14ac:dyDescent="0.25">
      <c r="A25" s="8" t="s">
        <v>50</v>
      </c>
      <c r="B25" s="8" t="s">
        <v>161</v>
      </c>
      <c r="C25" t="s">
        <v>152</v>
      </c>
      <c r="D25" s="8">
        <v>2016</v>
      </c>
      <c r="E25" s="7">
        <v>42572</v>
      </c>
      <c r="F25" s="9">
        <v>44</v>
      </c>
      <c r="G25">
        <f t="shared" si="2"/>
        <v>67</v>
      </c>
      <c r="H25">
        <f t="shared" si="3"/>
        <v>293</v>
      </c>
    </row>
    <row r="26" spans="1:14" x14ac:dyDescent="0.25">
      <c r="A26" s="8" t="s">
        <v>50</v>
      </c>
      <c r="B26" s="8" t="s">
        <v>161</v>
      </c>
      <c r="C26" t="s">
        <v>152</v>
      </c>
      <c r="D26" s="8">
        <v>2016</v>
      </c>
      <c r="E26" s="7">
        <v>42592</v>
      </c>
      <c r="F26" s="9">
        <v>1480</v>
      </c>
    </row>
    <row r="27" spans="1:14" x14ac:dyDescent="0.25">
      <c r="A27" s="8" t="s">
        <v>50</v>
      </c>
      <c r="B27" s="8" t="s">
        <v>161</v>
      </c>
      <c r="C27" t="s">
        <v>152</v>
      </c>
      <c r="D27" s="8">
        <v>2016</v>
      </c>
      <c r="E27" s="7">
        <v>42607</v>
      </c>
      <c r="F27" s="9">
        <v>20</v>
      </c>
    </row>
    <row r="28" spans="1:14" x14ac:dyDescent="0.25">
      <c r="A28" s="8" t="s">
        <v>50</v>
      </c>
      <c r="B28" s="8" t="s">
        <v>161</v>
      </c>
      <c r="C28" t="s">
        <v>152</v>
      </c>
      <c r="D28" s="8">
        <v>2016</v>
      </c>
      <c r="E28" s="7">
        <v>42620</v>
      </c>
      <c r="F28" s="9">
        <v>24</v>
      </c>
    </row>
    <row r="29" spans="1:14" s="11" customFormat="1" ht="15.75" thickBot="1" x14ac:dyDescent="0.3">
      <c r="A29" s="13" t="s">
        <v>50</v>
      </c>
      <c r="B29" s="13" t="s">
        <v>161</v>
      </c>
      <c r="C29" s="11" t="s">
        <v>152</v>
      </c>
      <c r="D29" s="13">
        <v>2016</v>
      </c>
      <c r="E29" s="12">
        <v>42639</v>
      </c>
      <c r="F29" s="14">
        <v>68</v>
      </c>
    </row>
    <row r="30" spans="1:14" x14ac:dyDescent="0.25">
      <c r="A30" s="8" t="s">
        <v>50</v>
      </c>
      <c r="B30" s="8" t="s">
        <v>161</v>
      </c>
      <c r="C30" t="s">
        <v>152</v>
      </c>
      <c r="D30" s="8">
        <v>2017</v>
      </c>
      <c r="E30" s="7">
        <v>42865</v>
      </c>
      <c r="F30" s="9">
        <v>28</v>
      </c>
      <c r="G30">
        <f>E34-E30</f>
        <v>70</v>
      </c>
    </row>
    <row r="31" spans="1:14" x14ac:dyDescent="0.25">
      <c r="A31" s="8" t="s">
        <v>50</v>
      </c>
      <c r="B31" s="8" t="s">
        <v>161</v>
      </c>
      <c r="C31" t="s">
        <v>152</v>
      </c>
      <c r="D31" s="8">
        <v>2017</v>
      </c>
      <c r="E31" s="7">
        <v>42893</v>
      </c>
      <c r="F31" s="9">
        <v>140</v>
      </c>
      <c r="G31">
        <f t="shared" ref="G31:G34" si="5">E35-E31</f>
        <v>47</v>
      </c>
    </row>
    <row r="32" spans="1:14" x14ac:dyDescent="0.25">
      <c r="A32" s="8" t="s">
        <v>50</v>
      </c>
      <c r="B32" s="8" t="s">
        <v>161</v>
      </c>
      <c r="C32" t="s">
        <v>152</v>
      </c>
      <c r="D32" s="8">
        <v>2017</v>
      </c>
      <c r="E32" s="7">
        <v>42906</v>
      </c>
      <c r="F32" s="9">
        <v>12</v>
      </c>
      <c r="G32">
        <f t="shared" si="5"/>
        <v>43</v>
      </c>
    </row>
    <row r="33" spans="1:7" x14ac:dyDescent="0.25">
      <c r="A33" s="8" t="s">
        <v>50</v>
      </c>
      <c r="B33" s="8" t="s">
        <v>161</v>
      </c>
      <c r="C33" t="s">
        <v>152</v>
      </c>
      <c r="D33" s="8">
        <v>2017</v>
      </c>
      <c r="E33" s="7">
        <v>42921</v>
      </c>
      <c r="F33" s="9">
        <v>232</v>
      </c>
      <c r="G33">
        <f t="shared" si="5"/>
        <v>47</v>
      </c>
    </row>
    <row r="34" spans="1:7" x14ac:dyDescent="0.25">
      <c r="A34" s="8" t="s">
        <v>50</v>
      </c>
      <c r="B34" s="8" t="s">
        <v>161</v>
      </c>
      <c r="C34" t="s">
        <v>152</v>
      </c>
      <c r="D34" s="8">
        <v>2017</v>
      </c>
      <c r="E34" s="7">
        <v>42935</v>
      </c>
      <c r="F34" s="9">
        <v>25</v>
      </c>
      <c r="G34">
        <f t="shared" si="5"/>
        <v>54</v>
      </c>
    </row>
    <row r="35" spans="1:7" x14ac:dyDescent="0.25">
      <c r="A35" s="8" t="s">
        <v>50</v>
      </c>
      <c r="B35" s="8" t="s">
        <v>161</v>
      </c>
      <c r="C35" t="s">
        <v>152</v>
      </c>
      <c r="D35" s="8">
        <v>2017</v>
      </c>
      <c r="E35" s="7">
        <v>42940</v>
      </c>
      <c r="F35" s="9">
        <v>71</v>
      </c>
      <c r="G35">
        <f>E39-E35</f>
        <v>66</v>
      </c>
    </row>
    <row r="36" spans="1:7" x14ac:dyDescent="0.25">
      <c r="A36" s="8" t="s">
        <v>50</v>
      </c>
      <c r="B36" s="8" t="s">
        <v>161</v>
      </c>
      <c r="C36" t="s">
        <v>152</v>
      </c>
      <c r="D36" s="8">
        <v>2017</v>
      </c>
      <c r="E36" s="7">
        <v>42949</v>
      </c>
      <c r="F36" s="9">
        <v>16</v>
      </c>
    </row>
    <row r="37" spans="1:7" x14ac:dyDescent="0.25">
      <c r="A37" s="8" t="s">
        <v>50</v>
      </c>
      <c r="B37" s="8" t="s">
        <v>161</v>
      </c>
      <c r="C37" t="s">
        <v>152</v>
      </c>
      <c r="D37" s="8">
        <v>2017</v>
      </c>
      <c r="E37" s="7">
        <v>42968</v>
      </c>
      <c r="F37" s="9">
        <v>44</v>
      </c>
    </row>
    <row r="38" spans="1:7" x14ac:dyDescent="0.25">
      <c r="A38" s="8" t="s">
        <v>50</v>
      </c>
      <c r="B38" s="8" t="s">
        <v>161</v>
      </c>
      <c r="C38" t="s">
        <v>152</v>
      </c>
      <c r="D38" s="8">
        <v>2017</v>
      </c>
      <c r="E38" s="7">
        <v>42989</v>
      </c>
      <c r="F38" s="9">
        <v>4</v>
      </c>
    </row>
    <row r="39" spans="1:7" s="11" customFormat="1" ht="15.75" thickBot="1" x14ac:dyDescent="0.3">
      <c r="A39" s="13" t="s">
        <v>50</v>
      </c>
      <c r="B39" s="13" t="s">
        <v>161</v>
      </c>
      <c r="C39" s="11" t="s">
        <v>152</v>
      </c>
      <c r="D39" s="13">
        <v>2017</v>
      </c>
      <c r="E39" s="12">
        <v>43006</v>
      </c>
      <c r="F39" s="14">
        <v>20</v>
      </c>
    </row>
    <row r="40" spans="1:7" x14ac:dyDescent="0.25">
      <c r="A40" s="8" t="s">
        <v>90</v>
      </c>
      <c r="B40" s="8" t="s">
        <v>161</v>
      </c>
      <c r="C40" t="s">
        <v>152</v>
      </c>
      <c r="D40" s="8">
        <v>2016</v>
      </c>
      <c r="E40" s="7">
        <v>42514</v>
      </c>
      <c r="F40" s="9">
        <v>116</v>
      </c>
      <c r="G40">
        <f>E44-E40</f>
        <v>63</v>
      </c>
    </row>
    <row r="41" spans="1:7" x14ac:dyDescent="0.25">
      <c r="A41" s="8" t="s">
        <v>90</v>
      </c>
      <c r="B41" s="8" t="s">
        <v>161</v>
      </c>
      <c r="C41" t="s">
        <v>152</v>
      </c>
      <c r="D41" s="8">
        <v>2016</v>
      </c>
      <c r="E41" s="7">
        <v>42541</v>
      </c>
      <c r="F41" s="9">
        <v>28</v>
      </c>
      <c r="G41">
        <f t="shared" ref="G41:G43" si="6">E45-E41</f>
        <v>43</v>
      </c>
    </row>
    <row r="42" spans="1:7" x14ac:dyDescent="0.25">
      <c r="A42" s="8" t="s">
        <v>90</v>
      </c>
      <c r="B42" s="8" t="s">
        <v>161</v>
      </c>
      <c r="C42" t="s">
        <v>152</v>
      </c>
      <c r="D42" s="8">
        <v>2016</v>
      </c>
      <c r="E42" s="7">
        <v>42549</v>
      </c>
      <c r="F42" s="9">
        <v>24</v>
      </c>
      <c r="G42">
        <f t="shared" si="6"/>
        <v>56</v>
      </c>
    </row>
    <row r="43" spans="1:7" x14ac:dyDescent="0.25">
      <c r="A43" s="8" t="s">
        <v>90</v>
      </c>
      <c r="B43" s="8" t="s">
        <v>161</v>
      </c>
      <c r="C43" t="s">
        <v>152</v>
      </c>
      <c r="D43" s="8">
        <v>2016</v>
      </c>
      <c r="E43" s="7">
        <v>42563</v>
      </c>
      <c r="F43" s="9">
        <v>12</v>
      </c>
      <c r="G43">
        <f t="shared" si="6"/>
        <v>63</v>
      </c>
    </row>
    <row r="44" spans="1:7" x14ac:dyDescent="0.25">
      <c r="A44" s="8" t="s">
        <v>90</v>
      </c>
      <c r="B44" s="8" t="s">
        <v>161</v>
      </c>
      <c r="C44" t="s">
        <v>152</v>
      </c>
      <c r="D44" s="8">
        <v>2016</v>
      </c>
      <c r="E44" s="7">
        <v>42577</v>
      </c>
      <c r="F44" s="9">
        <v>28</v>
      </c>
    </row>
    <row r="45" spans="1:7" x14ac:dyDescent="0.25">
      <c r="A45" s="8" t="s">
        <v>90</v>
      </c>
      <c r="B45" s="8" t="s">
        <v>161</v>
      </c>
      <c r="C45" t="s">
        <v>152</v>
      </c>
      <c r="D45" s="8">
        <v>2016</v>
      </c>
      <c r="E45" s="7">
        <v>42584</v>
      </c>
      <c r="F45" s="9">
        <v>76</v>
      </c>
    </row>
    <row r="46" spans="1:7" x14ac:dyDescent="0.25">
      <c r="A46" s="8" t="s">
        <v>90</v>
      </c>
      <c r="B46" s="8" t="s">
        <v>161</v>
      </c>
      <c r="C46" t="s">
        <v>152</v>
      </c>
      <c r="D46" s="8">
        <v>2016</v>
      </c>
      <c r="E46" s="7">
        <v>42605</v>
      </c>
      <c r="F46" s="9">
        <v>92</v>
      </c>
    </row>
    <row r="47" spans="1:7" s="11" customFormat="1" ht="15.75" thickBot="1" x14ac:dyDescent="0.3">
      <c r="A47" s="13" t="s">
        <v>90</v>
      </c>
      <c r="B47" s="13" t="s">
        <v>161</v>
      </c>
      <c r="C47" s="11" t="s">
        <v>152</v>
      </c>
      <c r="D47" s="13">
        <v>2016</v>
      </c>
      <c r="E47" s="12">
        <v>42626</v>
      </c>
      <c r="F47" s="14">
        <v>176</v>
      </c>
    </row>
    <row r="48" spans="1:7" x14ac:dyDescent="0.25">
      <c r="A48" s="8" t="s">
        <v>90</v>
      </c>
      <c r="B48" s="8" t="s">
        <v>161</v>
      </c>
      <c r="C48" t="s">
        <v>152</v>
      </c>
      <c r="D48" s="8">
        <v>2017</v>
      </c>
      <c r="E48" s="7">
        <v>42871</v>
      </c>
      <c r="F48" s="9">
        <v>4</v>
      </c>
      <c r="G48">
        <f>E52-E48</f>
        <v>84</v>
      </c>
    </row>
    <row r="49" spans="1:7" x14ac:dyDescent="0.25">
      <c r="A49" s="8" t="s">
        <v>90</v>
      </c>
      <c r="B49" s="8" t="s">
        <v>161</v>
      </c>
      <c r="C49" t="s">
        <v>152</v>
      </c>
      <c r="D49" s="8">
        <v>2017</v>
      </c>
      <c r="E49" s="7">
        <v>42907</v>
      </c>
      <c r="F49" s="9">
        <v>4</v>
      </c>
      <c r="G49">
        <f t="shared" ref="G49" si="7">E53-E49</f>
        <v>62</v>
      </c>
    </row>
    <row r="50" spans="1:7" x14ac:dyDescent="0.25">
      <c r="A50" s="8" t="s">
        <v>90</v>
      </c>
      <c r="B50" s="8" t="s">
        <v>161</v>
      </c>
      <c r="C50" t="s">
        <v>152</v>
      </c>
      <c r="D50" s="8">
        <v>2017</v>
      </c>
      <c r="E50" s="7">
        <v>42913</v>
      </c>
      <c r="F50" s="9">
        <v>100</v>
      </c>
      <c r="G50">
        <f>E54-E50</f>
        <v>91</v>
      </c>
    </row>
    <row r="51" spans="1:7" x14ac:dyDescent="0.25">
      <c r="A51" s="8" t="s">
        <v>90</v>
      </c>
      <c r="B51" s="8" t="s">
        <v>161</v>
      </c>
      <c r="C51" t="s">
        <v>152</v>
      </c>
      <c r="D51" s="8">
        <v>2017</v>
      </c>
      <c r="E51" s="7">
        <v>42934</v>
      </c>
      <c r="F51" s="9">
        <v>55</v>
      </c>
    </row>
    <row r="52" spans="1:7" x14ac:dyDescent="0.25">
      <c r="A52" s="8" t="s">
        <v>90</v>
      </c>
      <c r="B52" s="8" t="s">
        <v>161</v>
      </c>
      <c r="C52" t="s">
        <v>152</v>
      </c>
      <c r="D52" s="8">
        <v>2017</v>
      </c>
      <c r="E52" s="7">
        <v>42955</v>
      </c>
      <c r="F52" s="9">
        <v>192</v>
      </c>
    </row>
    <row r="53" spans="1:7" x14ac:dyDescent="0.25">
      <c r="A53" s="8" t="s">
        <v>90</v>
      </c>
      <c r="B53" s="8" t="s">
        <v>161</v>
      </c>
      <c r="C53" t="s">
        <v>152</v>
      </c>
      <c r="D53" s="8">
        <v>2017</v>
      </c>
      <c r="E53" s="7">
        <v>42969</v>
      </c>
      <c r="F53" s="9">
        <v>21</v>
      </c>
    </row>
    <row r="54" spans="1:7" s="11" customFormat="1" ht="15.75" thickBot="1" x14ac:dyDescent="0.3">
      <c r="A54" s="13" t="s">
        <v>90</v>
      </c>
      <c r="B54" s="13" t="s">
        <v>161</v>
      </c>
      <c r="C54" s="11" t="s">
        <v>152</v>
      </c>
      <c r="D54" s="13">
        <v>2017</v>
      </c>
      <c r="E54" s="12">
        <v>43004</v>
      </c>
      <c r="F54" s="14">
        <v>4</v>
      </c>
    </row>
  </sheetData>
  <pageMargins left="0.7" right="0.7" top="0.75" bottom="0.75" header="0.3" footer="0.3"/>
  <pageSetup scale="2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35"/>
  <sheetViews>
    <sheetView topLeftCell="A398" workbookViewId="0">
      <selection activeCell="A436" sqref="A436:XFD436"/>
    </sheetView>
  </sheetViews>
  <sheetFormatPr defaultRowHeight="15" x14ac:dyDescent="0.25"/>
  <cols>
    <col min="1" max="1" width="17.7109375" bestFit="1" customWidth="1"/>
    <col min="2" max="2" width="32.28515625" style="17" bestFit="1" customWidth="1"/>
    <col min="4" max="4" width="10.42578125" style="7" bestFit="1" customWidth="1"/>
    <col min="10" max="10" width="16.5703125" bestFit="1" customWidth="1"/>
  </cols>
  <sheetData>
    <row r="1" spans="1:5" x14ac:dyDescent="0.25">
      <c r="A1" s="17" t="s">
        <v>155</v>
      </c>
      <c r="B1" s="17" t="s">
        <v>156</v>
      </c>
      <c r="C1" s="17" t="s">
        <v>158</v>
      </c>
      <c r="D1" s="18" t="s">
        <v>159</v>
      </c>
      <c r="E1" s="17" t="s">
        <v>160</v>
      </c>
    </row>
    <row r="2" spans="1:5" hidden="1" x14ac:dyDescent="0.25">
      <c r="A2" s="17" t="s">
        <v>3</v>
      </c>
      <c r="B2" s="17" t="s">
        <v>2</v>
      </c>
      <c r="C2" s="17">
        <v>2016</v>
      </c>
      <c r="D2" s="18">
        <v>42515</v>
      </c>
      <c r="E2" s="17">
        <v>12675</v>
      </c>
    </row>
    <row r="3" spans="1:5" hidden="1" x14ac:dyDescent="0.25">
      <c r="A3" s="17" t="s">
        <v>3</v>
      </c>
      <c r="B3" s="17" t="s">
        <v>2</v>
      </c>
      <c r="C3" s="17">
        <v>2016</v>
      </c>
      <c r="D3" s="18">
        <v>42570</v>
      </c>
      <c r="E3" s="17">
        <v>525</v>
      </c>
    </row>
    <row r="4" spans="1:5" hidden="1" x14ac:dyDescent="0.25">
      <c r="A4" s="17" t="s">
        <v>3</v>
      </c>
      <c r="B4" s="17" t="s">
        <v>2</v>
      </c>
      <c r="C4" s="17">
        <v>2016</v>
      </c>
      <c r="D4" s="18">
        <v>42597</v>
      </c>
      <c r="E4" s="17">
        <v>2000</v>
      </c>
    </row>
    <row r="5" spans="1:5" hidden="1" x14ac:dyDescent="0.25">
      <c r="A5" s="17" t="s">
        <v>3</v>
      </c>
      <c r="B5" s="17" t="s">
        <v>2</v>
      </c>
      <c r="C5" s="17">
        <v>2016</v>
      </c>
      <c r="D5" s="18">
        <v>42611</v>
      </c>
      <c r="E5" s="17">
        <v>300</v>
      </c>
    </row>
    <row r="6" spans="1:5" hidden="1" x14ac:dyDescent="0.25">
      <c r="A6" s="17" t="s">
        <v>3</v>
      </c>
      <c r="B6" s="17" t="s">
        <v>2</v>
      </c>
      <c r="C6" s="17">
        <v>2016</v>
      </c>
      <c r="D6" s="18">
        <v>42620</v>
      </c>
      <c r="E6" s="17">
        <v>28</v>
      </c>
    </row>
    <row r="7" spans="1:5" hidden="1" x14ac:dyDescent="0.25">
      <c r="A7" s="17" t="s">
        <v>3</v>
      </c>
      <c r="B7" s="17" t="s">
        <v>2</v>
      </c>
      <c r="C7" s="17">
        <v>2016</v>
      </c>
      <c r="D7" s="18">
        <v>42629</v>
      </c>
      <c r="E7" s="17">
        <v>2000</v>
      </c>
    </row>
    <row r="8" spans="1:5" hidden="1" x14ac:dyDescent="0.25">
      <c r="A8" s="17" t="s">
        <v>3</v>
      </c>
      <c r="B8" s="17" t="s">
        <v>2</v>
      </c>
      <c r="C8" s="17">
        <v>2016</v>
      </c>
      <c r="D8" s="18">
        <v>42633</v>
      </c>
      <c r="E8" s="17">
        <v>192</v>
      </c>
    </row>
    <row r="9" spans="1:5" hidden="1" x14ac:dyDescent="0.25">
      <c r="A9" s="17" t="s">
        <v>3</v>
      </c>
      <c r="B9" s="17" t="s">
        <v>2</v>
      </c>
      <c r="C9" s="17">
        <v>2016</v>
      </c>
      <c r="D9" s="18">
        <v>42640</v>
      </c>
      <c r="E9" s="17">
        <v>120</v>
      </c>
    </row>
    <row r="10" spans="1:5" hidden="1" x14ac:dyDescent="0.25">
      <c r="A10" s="17" t="s">
        <v>3</v>
      </c>
      <c r="B10" s="17" t="s">
        <v>2</v>
      </c>
      <c r="C10" s="17">
        <v>2016</v>
      </c>
      <c r="D10" s="18">
        <v>42641</v>
      </c>
      <c r="E10" s="17">
        <v>200</v>
      </c>
    </row>
    <row r="11" spans="1:5" hidden="1" x14ac:dyDescent="0.25">
      <c r="A11" s="17" t="s">
        <v>7</v>
      </c>
      <c r="B11" s="17" t="s">
        <v>2</v>
      </c>
      <c r="C11" s="17">
        <v>2016</v>
      </c>
      <c r="D11" s="18">
        <v>42506</v>
      </c>
      <c r="E11" s="17">
        <v>112</v>
      </c>
    </row>
    <row r="12" spans="1:5" hidden="1" x14ac:dyDescent="0.25">
      <c r="A12" s="17" t="s">
        <v>7</v>
      </c>
      <c r="B12" s="17" t="s">
        <v>2</v>
      </c>
      <c r="C12" s="17">
        <v>2016</v>
      </c>
      <c r="D12" s="18">
        <v>42522</v>
      </c>
      <c r="E12" s="17">
        <v>272</v>
      </c>
    </row>
    <row r="13" spans="1:5" hidden="1" x14ac:dyDescent="0.25">
      <c r="A13" s="17" t="s">
        <v>7</v>
      </c>
      <c r="B13" s="17" t="s">
        <v>2</v>
      </c>
      <c r="C13" s="17">
        <v>2016</v>
      </c>
      <c r="D13" s="18">
        <v>42527</v>
      </c>
      <c r="E13" s="17">
        <v>28</v>
      </c>
    </row>
    <row r="14" spans="1:5" hidden="1" x14ac:dyDescent="0.25">
      <c r="A14" s="17" t="s">
        <v>7</v>
      </c>
      <c r="B14" s="17" t="s">
        <v>2</v>
      </c>
      <c r="C14" s="17">
        <v>2016</v>
      </c>
      <c r="D14" s="18">
        <v>42543</v>
      </c>
      <c r="E14" s="17">
        <v>40</v>
      </c>
    </row>
    <row r="15" spans="1:5" hidden="1" x14ac:dyDescent="0.25">
      <c r="A15" s="17" t="s">
        <v>7</v>
      </c>
      <c r="B15" s="17" t="s">
        <v>2</v>
      </c>
      <c r="C15" s="17">
        <v>2016</v>
      </c>
      <c r="D15" s="18">
        <v>42576</v>
      </c>
      <c r="E15" s="17">
        <v>292</v>
      </c>
    </row>
    <row r="16" spans="1:5" hidden="1" x14ac:dyDescent="0.25">
      <c r="A16" s="17" t="s">
        <v>7</v>
      </c>
      <c r="B16" s="17" t="s">
        <v>2</v>
      </c>
      <c r="C16" s="17">
        <v>2016</v>
      </c>
      <c r="D16" s="18">
        <v>42590</v>
      </c>
      <c r="E16" s="17">
        <v>124</v>
      </c>
    </row>
    <row r="17" spans="1:5" hidden="1" x14ac:dyDescent="0.25">
      <c r="A17" s="17" t="s">
        <v>7</v>
      </c>
      <c r="B17" s="17" t="s">
        <v>2</v>
      </c>
      <c r="C17" s="17">
        <v>2016</v>
      </c>
      <c r="D17" s="18">
        <v>42597</v>
      </c>
      <c r="E17" s="17">
        <v>900</v>
      </c>
    </row>
    <row r="18" spans="1:5" hidden="1" x14ac:dyDescent="0.25">
      <c r="A18" s="17" t="s">
        <v>7</v>
      </c>
      <c r="B18" s="17" t="s">
        <v>2</v>
      </c>
      <c r="C18" s="17">
        <v>2016</v>
      </c>
      <c r="D18" s="18">
        <v>42600</v>
      </c>
      <c r="E18" s="17">
        <v>112</v>
      </c>
    </row>
    <row r="19" spans="1:5" hidden="1" x14ac:dyDescent="0.25">
      <c r="A19" s="17" t="s">
        <v>7</v>
      </c>
      <c r="B19" s="17" t="s">
        <v>2</v>
      </c>
      <c r="C19" s="17">
        <v>2017</v>
      </c>
      <c r="D19" s="18">
        <v>42863</v>
      </c>
      <c r="E19" s="17">
        <v>108</v>
      </c>
    </row>
    <row r="20" spans="1:5" hidden="1" x14ac:dyDescent="0.25">
      <c r="A20" s="17" t="s">
        <v>7</v>
      </c>
      <c r="B20" s="17" t="s">
        <v>2</v>
      </c>
      <c r="C20" s="17">
        <v>2017</v>
      </c>
      <c r="D20" s="18">
        <v>42886</v>
      </c>
      <c r="E20" s="17">
        <v>220</v>
      </c>
    </row>
    <row r="21" spans="1:5" hidden="1" x14ac:dyDescent="0.25">
      <c r="A21" s="17" t="s">
        <v>7</v>
      </c>
      <c r="B21" s="17" t="s">
        <v>2</v>
      </c>
      <c r="C21" s="17">
        <v>2017</v>
      </c>
      <c r="D21" s="18">
        <v>42901</v>
      </c>
      <c r="E21" s="17">
        <v>92</v>
      </c>
    </row>
    <row r="22" spans="1:5" hidden="1" x14ac:dyDescent="0.25">
      <c r="A22" s="17" t="s">
        <v>7</v>
      </c>
      <c r="B22" s="17" t="s">
        <v>2</v>
      </c>
      <c r="C22" s="17">
        <v>2017</v>
      </c>
      <c r="D22" s="18">
        <v>42905</v>
      </c>
      <c r="E22" s="17">
        <v>316</v>
      </c>
    </row>
    <row r="23" spans="1:5" hidden="1" x14ac:dyDescent="0.25">
      <c r="A23" s="17" t="s">
        <v>7</v>
      </c>
      <c r="B23" s="17" t="s">
        <v>2</v>
      </c>
      <c r="C23" s="17">
        <v>2017</v>
      </c>
      <c r="D23" s="18">
        <v>42929</v>
      </c>
      <c r="E23" s="17">
        <v>131</v>
      </c>
    </row>
    <row r="24" spans="1:5" hidden="1" x14ac:dyDescent="0.25">
      <c r="A24" s="17" t="s">
        <v>7</v>
      </c>
      <c r="B24" s="17" t="s">
        <v>2</v>
      </c>
      <c r="C24" s="17">
        <v>2017</v>
      </c>
      <c r="D24" s="18">
        <v>42941</v>
      </c>
      <c r="E24" s="17">
        <v>66</v>
      </c>
    </row>
    <row r="25" spans="1:5" hidden="1" x14ac:dyDescent="0.25">
      <c r="A25" s="17" t="s">
        <v>7</v>
      </c>
      <c r="B25" s="17" t="s">
        <v>2</v>
      </c>
      <c r="C25" s="17">
        <v>2017</v>
      </c>
      <c r="D25" s="18">
        <v>42954</v>
      </c>
      <c r="E25" s="17">
        <v>112</v>
      </c>
    </row>
    <row r="26" spans="1:5" hidden="1" x14ac:dyDescent="0.25">
      <c r="A26" s="17" t="s">
        <v>7</v>
      </c>
      <c r="B26" s="17" t="s">
        <v>2</v>
      </c>
      <c r="C26" s="17">
        <v>2017</v>
      </c>
      <c r="D26" s="18">
        <v>42975</v>
      </c>
      <c r="E26" s="17">
        <v>24</v>
      </c>
    </row>
    <row r="27" spans="1:5" hidden="1" x14ac:dyDescent="0.25">
      <c r="A27" s="17" t="s">
        <v>7</v>
      </c>
      <c r="B27" s="17" t="s">
        <v>2</v>
      </c>
      <c r="C27" s="17">
        <v>2017</v>
      </c>
      <c r="D27" s="18">
        <v>42996</v>
      </c>
      <c r="E27" s="17">
        <v>88</v>
      </c>
    </row>
    <row r="28" spans="1:5" hidden="1" x14ac:dyDescent="0.25">
      <c r="A28" s="17" t="s">
        <v>9</v>
      </c>
      <c r="B28" s="17" t="s">
        <v>2</v>
      </c>
      <c r="C28" s="17">
        <v>2017</v>
      </c>
      <c r="D28" s="18">
        <v>42879</v>
      </c>
      <c r="E28" s="19">
        <v>197</v>
      </c>
    </row>
    <row r="29" spans="1:5" hidden="1" x14ac:dyDescent="0.25">
      <c r="A29" s="17" t="s">
        <v>9</v>
      </c>
      <c r="B29" s="17" t="s">
        <v>2</v>
      </c>
      <c r="C29" s="17">
        <v>2017</v>
      </c>
      <c r="D29" s="18">
        <v>42898</v>
      </c>
      <c r="E29" s="19">
        <v>43</v>
      </c>
    </row>
    <row r="30" spans="1:5" hidden="1" x14ac:dyDescent="0.25">
      <c r="A30" s="17" t="s">
        <v>9</v>
      </c>
      <c r="B30" s="17" t="s">
        <v>2</v>
      </c>
      <c r="C30" s="17">
        <v>2017</v>
      </c>
      <c r="D30" s="18">
        <v>42906</v>
      </c>
      <c r="E30" s="19">
        <v>83</v>
      </c>
    </row>
    <row r="31" spans="1:5" hidden="1" x14ac:dyDescent="0.25">
      <c r="A31" s="17" t="s">
        <v>9</v>
      </c>
      <c r="B31" s="17" t="s">
        <v>2</v>
      </c>
      <c r="C31" s="17">
        <v>2017</v>
      </c>
      <c r="D31" s="18">
        <v>42935</v>
      </c>
      <c r="E31" s="19">
        <v>16.799999237060501</v>
      </c>
    </row>
    <row r="32" spans="1:5" hidden="1" x14ac:dyDescent="0.25">
      <c r="A32" s="17" t="s">
        <v>9</v>
      </c>
      <c r="B32" s="17" t="s">
        <v>2</v>
      </c>
      <c r="C32" s="17">
        <v>2017</v>
      </c>
      <c r="D32" s="18">
        <v>42936</v>
      </c>
      <c r="E32" s="19">
        <v>33</v>
      </c>
    </row>
    <row r="33" spans="1:5" hidden="1" x14ac:dyDescent="0.25">
      <c r="A33" s="17" t="s">
        <v>9</v>
      </c>
      <c r="B33" s="17" t="s">
        <v>2</v>
      </c>
      <c r="C33" s="17">
        <v>2017</v>
      </c>
      <c r="D33" s="18">
        <v>42970</v>
      </c>
      <c r="E33" s="19">
        <v>99</v>
      </c>
    </row>
    <row r="34" spans="1:5" hidden="1" x14ac:dyDescent="0.25">
      <c r="A34" s="17" t="s">
        <v>9</v>
      </c>
      <c r="B34" s="17" t="s">
        <v>2</v>
      </c>
      <c r="C34" s="17">
        <v>2017</v>
      </c>
      <c r="D34" s="18">
        <v>42989</v>
      </c>
      <c r="E34" s="19">
        <v>260</v>
      </c>
    </row>
    <row r="35" spans="1:5" hidden="1" x14ac:dyDescent="0.25">
      <c r="A35" s="17" t="s">
        <v>9</v>
      </c>
      <c r="B35" s="17" t="s">
        <v>2</v>
      </c>
      <c r="C35" s="17">
        <v>2017</v>
      </c>
      <c r="D35" s="18">
        <v>43005</v>
      </c>
      <c r="E35" s="19">
        <v>40</v>
      </c>
    </row>
    <row r="36" spans="1:5" hidden="1" x14ac:dyDescent="0.25">
      <c r="A36" s="17" t="s">
        <v>33</v>
      </c>
      <c r="B36" s="17" t="s">
        <v>2</v>
      </c>
      <c r="C36" s="17">
        <v>2017</v>
      </c>
      <c r="D36" s="18">
        <v>42879</v>
      </c>
      <c r="E36" s="19">
        <v>236</v>
      </c>
    </row>
    <row r="37" spans="1:5" hidden="1" x14ac:dyDescent="0.25">
      <c r="A37" s="17" t="s">
        <v>33</v>
      </c>
      <c r="B37" s="17" t="s">
        <v>2</v>
      </c>
      <c r="C37" s="17">
        <v>2017</v>
      </c>
      <c r="D37" s="18">
        <v>42898</v>
      </c>
      <c r="E37" s="19">
        <v>42</v>
      </c>
    </row>
    <row r="38" spans="1:5" hidden="1" x14ac:dyDescent="0.25">
      <c r="A38" s="17" t="s">
        <v>33</v>
      </c>
      <c r="B38" s="17" t="s">
        <v>2</v>
      </c>
      <c r="C38" s="17">
        <v>2017</v>
      </c>
      <c r="D38" s="18">
        <v>42906</v>
      </c>
      <c r="E38" s="19">
        <v>90</v>
      </c>
    </row>
    <row r="39" spans="1:5" hidden="1" x14ac:dyDescent="0.25">
      <c r="A39" s="17" t="s">
        <v>33</v>
      </c>
      <c r="B39" s="17" t="s">
        <v>2</v>
      </c>
      <c r="C39" s="17">
        <v>2017</v>
      </c>
      <c r="D39" s="18">
        <v>42935</v>
      </c>
      <c r="E39" s="19">
        <v>48.200000762939503</v>
      </c>
    </row>
    <row r="40" spans="1:5" hidden="1" x14ac:dyDescent="0.25">
      <c r="A40" s="17" t="s">
        <v>33</v>
      </c>
      <c r="B40" s="17" t="s">
        <v>2</v>
      </c>
      <c r="C40" s="17">
        <v>2017</v>
      </c>
      <c r="D40" s="18">
        <v>42936</v>
      </c>
      <c r="E40" s="19">
        <v>5</v>
      </c>
    </row>
    <row r="41" spans="1:5" hidden="1" x14ac:dyDescent="0.25">
      <c r="A41" s="17" t="s">
        <v>33</v>
      </c>
      <c r="B41" s="17" t="s">
        <v>2</v>
      </c>
      <c r="C41" s="17">
        <v>2017</v>
      </c>
      <c r="D41" s="18">
        <v>42970</v>
      </c>
      <c r="E41" s="19">
        <v>90</v>
      </c>
    </row>
    <row r="42" spans="1:5" hidden="1" x14ac:dyDescent="0.25">
      <c r="A42" s="17" t="s">
        <v>33</v>
      </c>
      <c r="B42" s="17" t="s">
        <v>2</v>
      </c>
      <c r="C42" s="17">
        <v>2017</v>
      </c>
      <c r="D42" s="18">
        <v>42989</v>
      </c>
      <c r="E42" s="19">
        <v>24</v>
      </c>
    </row>
    <row r="43" spans="1:5" hidden="1" x14ac:dyDescent="0.25">
      <c r="A43" s="20" t="s">
        <v>33</v>
      </c>
      <c r="B43" s="17" t="s">
        <v>2</v>
      </c>
      <c r="C43" s="17">
        <v>2017</v>
      </c>
      <c r="D43" s="18">
        <v>43005</v>
      </c>
      <c r="E43" s="19">
        <v>35</v>
      </c>
    </row>
    <row r="44" spans="1:5" hidden="1" x14ac:dyDescent="0.25">
      <c r="A44" s="17" t="s">
        <v>34</v>
      </c>
      <c r="B44" s="17" t="s">
        <v>2</v>
      </c>
      <c r="C44" s="17">
        <v>2017</v>
      </c>
      <c r="D44" s="18">
        <v>42879</v>
      </c>
      <c r="E44" s="19">
        <v>222</v>
      </c>
    </row>
    <row r="45" spans="1:5" hidden="1" x14ac:dyDescent="0.25">
      <c r="A45" s="17" t="s">
        <v>34</v>
      </c>
      <c r="B45" s="17" t="s">
        <v>2</v>
      </c>
      <c r="C45" s="17">
        <v>2017</v>
      </c>
      <c r="D45" s="18">
        <v>42898</v>
      </c>
      <c r="E45" s="19">
        <v>54</v>
      </c>
    </row>
    <row r="46" spans="1:5" hidden="1" x14ac:dyDescent="0.25">
      <c r="A46" s="17" t="s">
        <v>34</v>
      </c>
      <c r="B46" s="17" t="s">
        <v>2</v>
      </c>
      <c r="C46" s="17">
        <v>2017</v>
      </c>
      <c r="D46" s="18">
        <v>42906</v>
      </c>
      <c r="E46" s="19">
        <v>15</v>
      </c>
    </row>
    <row r="47" spans="1:5" hidden="1" x14ac:dyDescent="0.25">
      <c r="A47" s="17" t="s">
        <v>34</v>
      </c>
      <c r="B47" s="17" t="s">
        <v>2</v>
      </c>
      <c r="C47" s="17">
        <v>2017</v>
      </c>
      <c r="D47" s="18">
        <v>42935</v>
      </c>
      <c r="E47" s="19">
        <v>32</v>
      </c>
    </row>
    <row r="48" spans="1:5" hidden="1" x14ac:dyDescent="0.25">
      <c r="A48" s="17" t="s">
        <v>34</v>
      </c>
      <c r="B48" s="17" t="s">
        <v>2</v>
      </c>
      <c r="C48" s="17">
        <v>2017</v>
      </c>
      <c r="D48" s="18">
        <v>42936</v>
      </c>
      <c r="E48" s="19">
        <v>24</v>
      </c>
    </row>
    <row r="49" spans="1:5" hidden="1" x14ac:dyDescent="0.25">
      <c r="A49" s="17" t="s">
        <v>34</v>
      </c>
      <c r="B49" s="17" t="s">
        <v>2</v>
      </c>
      <c r="C49" s="17">
        <v>2017</v>
      </c>
      <c r="D49" s="18">
        <v>42970</v>
      </c>
      <c r="E49" s="19">
        <v>97</v>
      </c>
    </row>
    <row r="50" spans="1:5" hidden="1" x14ac:dyDescent="0.25">
      <c r="A50" s="17" t="s">
        <v>34</v>
      </c>
      <c r="B50" s="17" t="s">
        <v>2</v>
      </c>
      <c r="C50" s="17">
        <v>2017</v>
      </c>
      <c r="D50" s="18">
        <v>42989</v>
      </c>
      <c r="E50" s="19">
        <v>13</v>
      </c>
    </row>
    <row r="51" spans="1:5" hidden="1" x14ac:dyDescent="0.25">
      <c r="A51" s="20" t="s">
        <v>34</v>
      </c>
      <c r="B51" s="17" t="s">
        <v>2</v>
      </c>
      <c r="C51" s="17">
        <v>2017</v>
      </c>
      <c r="D51" s="18">
        <v>43005</v>
      </c>
      <c r="E51" s="19">
        <v>22</v>
      </c>
    </row>
    <row r="52" spans="1:5" hidden="1" x14ac:dyDescent="0.25">
      <c r="A52" s="17" t="s">
        <v>50</v>
      </c>
      <c r="B52" s="17" t="s">
        <v>2</v>
      </c>
      <c r="C52" s="17">
        <v>2016</v>
      </c>
      <c r="D52" s="18">
        <v>42530</v>
      </c>
      <c r="E52" s="19">
        <v>16</v>
      </c>
    </row>
    <row r="53" spans="1:5" hidden="1" x14ac:dyDescent="0.25">
      <c r="A53" s="17" t="s">
        <v>50</v>
      </c>
      <c r="B53" s="17" t="s">
        <v>2</v>
      </c>
      <c r="C53" s="17">
        <v>2016</v>
      </c>
      <c r="D53" s="18">
        <v>42543</v>
      </c>
      <c r="E53" s="19">
        <v>20</v>
      </c>
    </row>
    <row r="54" spans="1:5" hidden="1" x14ac:dyDescent="0.25">
      <c r="A54" s="17" t="s">
        <v>50</v>
      </c>
      <c r="B54" s="17" t="s">
        <v>2</v>
      </c>
      <c r="C54" s="17">
        <v>2016</v>
      </c>
      <c r="D54" s="18">
        <v>42548</v>
      </c>
      <c r="E54" s="19">
        <v>35</v>
      </c>
    </row>
    <row r="55" spans="1:5" hidden="1" x14ac:dyDescent="0.25">
      <c r="A55" s="17" t="s">
        <v>50</v>
      </c>
      <c r="B55" s="17" t="s">
        <v>2</v>
      </c>
      <c r="C55" s="17">
        <v>2016</v>
      </c>
      <c r="D55" s="18">
        <v>42551</v>
      </c>
      <c r="E55" s="19">
        <v>60</v>
      </c>
    </row>
    <row r="56" spans="1:5" hidden="1" x14ac:dyDescent="0.25">
      <c r="A56" s="17" t="s">
        <v>50</v>
      </c>
      <c r="B56" s="17" t="s">
        <v>2</v>
      </c>
      <c r="C56" s="17">
        <v>2016</v>
      </c>
      <c r="D56" s="18">
        <v>42556</v>
      </c>
      <c r="E56" s="19">
        <v>20</v>
      </c>
    </row>
    <row r="57" spans="1:5" hidden="1" x14ac:dyDescent="0.25">
      <c r="A57" s="17" t="s">
        <v>50</v>
      </c>
      <c r="B57" s="17" t="s">
        <v>2</v>
      </c>
      <c r="C57" s="17">
        <v>2016</v>
      </c>
      <c r="D57" s="18">
        <v>42564</v>
      </c>
      <c r="E57" s="19">
        <v>12</v>
      </c>
    </row>
    <row r="58" spans="1:5" hidden="1" x14ac:dyDescent="0.25">
      <c r="A58" s="17" t="s">
        <v>50</v>
      </c>
      <c r="B58" s="17" t="s">
        <v>2</v>
      </c>
      <c r="C58" s="17">
        <v>2016</v>
      </c>
      <c r="D58" s="18">
        <v>42572</v>
      </c>
      <c r="E58" s="19">
        <v>44</v>
      </c>
    </row>
    <row r="59" spans="1:5" hidden="1" x14ac:dyDescent="0.25">
      <c r="A59" s="17" t="s">
        <v>50</v>
      </c>
      <c r="B59" s="17" t="s">
        <v>2</v>
      </c>
      <c r="C59" s="17">
        <v>2016</v>
      </c>
      <c r="D59" s="18">
        <v>42592</v>
      </c>
      <c r="E59" s="19">
        <v>1480</v>
      </c>
    </row>
    <row r="60" spans="1:5" hidden="1" x14ac:dyDescent="0.25">
      <c r="A60" s="17" t="s">
        <v>50</v>
      </c>
      <c r="B60" s="17" t="s">
        <v>2</v>
      </c>
      <c r="C60" s="17">
        <v>2016</v>
      </c>
      <c r="D60" s="18">
        <v>42607</v>
      </c>
      <c r="E60" s="19">
        <v>20</v>
      </c>
    </row>
    <row r="61" spans="1:5" hidden="1" x14ac:dyDescent="0.25">
      <c r="A61" s="17" t="s">
        <v>50</v>
      </c>
      <c r="B61" s="17" t="s">
        <v>2</v>
      </c>
      <c r="C61" s="17">
        <v>2016</v>
      </c>
      <c r="D61" s="18">
        <v>42620</v>
      </c>
      <c r="E61" s="19">
        <v>24</v>
      </c>
    </row>
    <row r="62" spans="1:5" hidden="1" x14ac:dyDescent="0.25">
      <c r="A62" s="17" t="s">
        <v>50</v>
      </c>
      <c r="B62" s="17" t="s">
        <v>2</v>
      </c>
      <c r="C62" s="17">
        <v>2016</v>
      </c>
      <c r="D62" s="18">
        <v>42639</v>
      </c>
      <c r="E62" s="19">
        <v>68</v>
      </c>
    </row>
    <row r="63" spans="1:5" hidden="1" x14ac:dyDescent="0.25">
      <c r="A63" s="17" t="s">
        <v>50</v>
      </c>
      <c r="B63" s="17" t="s">
        <v>2</v>
      </c>
      <c r="C63" s="17">
        <v>2017</v>
      </c>
      <c r="D63" s="18">
        <v>42865</v>
      </c>
      <c r="E63" s="19">
        <v>28</v>
      </c>
    </row>
    <row r="64" spans="1:5" hidden="1" x14ac:dyDescent="0.25">
      <c r="A64" s="17" t="s">
        <v>50</v>
      </c>
      <c r="B64" s="17" t="s">
        <v>2</v>
      </c>
      <c r="C64" s="17">
        <v>2017</v>
      </c>
      <c r="D64" s="18">
        <v>42893</v>
      </c>
      <c r="E64" s="19">
        <v>140</v>
      </c>
    </row>
    <row r="65" spans="1:5" hidden="1" x14ac:dyDescent="0.25">
      <c r="A65" s="17" t="s">
        <v>50</v>
      </c>
      <c r="B65" s="17" t="s">
        <v>2</v>
      </c>
      <c r="C65" s="17">
        <v>2017</v>
      </c>
      <c r="D65" s="18">
        <v>42906</v>
      </c>
      <c r="E65" s="19">
        <v>12</v>
      </c>
    </row>
    <row r="66" spans="1:5" hidden="1" x14ac:dyDescent="0.25">
      <c r="A66" s="17" t="s">
        <v>50</v>
      </c>
      <c r="B66" s="17" t="s">
        <v>2</v>
      </c>
      <c r="C66" s="17">
        <v>2017</v>
      </c>
      <c r="D66" s="18">
        <v>42921</v>
      </c>
      <c r="E66" s="19">
        <v>232</v>
      </c>
    </row>
    <row r="67" spans="1:5" hidden="1" x14ac:dyDescent="0.25">
      <c r="A67" s="17" t="s">
        <v>50</v>
      </c>
      <c r="B67" s="17" t="s">
        <v>2</v>
      </c>
      <c r="C67" s="17">
        <v>2017</v>
      </c>
      <c r="D67" s="18">
        <v>42935</v>
      </c>
      <c r="E67" s="19">
        <v>25</v>
      </c>
    </row>
    <row r="68" spans="1:5" hidden="1" x14ac:dyDescent="0.25">
      <c r="A68" s="17" t="s">
        <v>50</v>
      </c>
      <c r="B68" s="17" t="s">
        <v>2</v>
      </c>
      <c r="C68" s="17">
        <v>2017</v>
      </c>
      <c r="D68" s="18">
        <v>42940</v>
      </c>
      <c r="E68" s="19">
        <v>71</v>
      </c>
    </row>
    <row r="69" spans="1:5" hidden="1" x14ac:dyDescent="0.25">
      <c r="A69" s="17" t="s">
        <v>50</v>
      </c>
      <c r="B69" s="17" t="s">
        <v>2</v>
      </c>
      <c r="C69" s="17">
        <v>2017</v>
      </c>
      <c r="D69" s="18">
        <v>42949</v>
      </c>
      <c r="E69" s="19">
        <v>16</v>
      </c>
    </row>
    <row r="70" spans="1:5" hidden="1" x14ac:dyDescent="0.25">
      <c r="A70" s="17" t="s">
        <v>50</v>
      </c>
      <c r="B70" s="17" t="s">
        <v>2</v>
      </c>
      <c r="C70" s="17">
        <v>2017</v>
      </c>
      <c r="D70" s="18">
        <v>42968</v>
      </c>
      <c r="E70" s="19">
        <v>44</v>
      </c>
    </row>
    <row r="71" spans="1:5" hidden="1" x14ac:dyDescent="0.25">
      <c r="A71" s="17" t="s">
        <v>50</v>
      </c>
      <c r="B71" s="17" t="s">
        <v>2</v>
      </c>
      <c r="C71" s="17">
        <v>2017</v>
      </c>
      <c r="D71" s="18">
        <v>42989</v>
      </c>
      <c r="E71" s="19">
        <v>4</v>
      </c>
    </row>
    <row r="72" spans="1:5" hidden="1" x14ac:dyDescent="0.25">
      <c r="A72" s="17" t="s">
        <v>50</v>
      </c>
      <c r="B72" s="17" t="s">
        <v>2</v>
      </c>
      <c r="C72" s="17">
        <v>2017</v>
      </c>
      <c r="D72" s="18">
        <v>43006</v>
      </c>
      <c r="E72" s="19">
        <v>20</v>
      </c>
    </row>
    <row r="73" spans="1:5" hidden="1" x14ac:dyDescent="0.25">
      <c r="A73" s="17" t="s">
        <v>50</v>
      </c>
      <c r="B73" s="17" t="s">
        <v>2</v>
      </c>
      <c r="C73" s="17">
        <v>2020</v>
      </c>
      <c r="D73" s="18">
        <v>43955</v>
      </c>
      <c r="E73" s="19">
        <v>325.5</v>
      </c>
    </row>
    <row r="74" spans="1:5" hidden="1" x14ac:dyDescent="0.25">
      <c r="A74" s="17" t="s">
        <v>50</v>
      </c>
      <c r="B74" s="17" t="s">
        <v>2</v>
      </c>
      <c r="C74" s="17">
        <v>2020</v>
      </c>
      <c r="D74" s="18">
        <v>43958</v>
      </c>
      <c r="E74" s="19">
        <v>142.10000610351599</v>
      </c>
    </row>
    <row r="75" spans="1:5" hidden="1" x14ac:dyDescent="0.25">
      <c r="A75" s="17" t="s">
        <v>50</v>
      </c>
      <c r="B75" s="17" t="s">
        <v>2</v>
      </c>
      <c r="C75" s="17">
        <v>2020</v>
      </c>
      <c r="D75" s="18">
        <v>43962</v>
      </c>
      <c r="E75" s="19">
        <v>65</v>
      </c>
    </row>
    <row r="76" spans="1:5" hidden="1" x14ac:dyDescent="0.25">
      <c r="A76" s="17" t="s">
        <v>50</v>
      </c>
      <c r="B76" s="17" t="s">
        <v>2</v>
      </c>
      <c r="C76" s="17">
        <v>2020</v>
      </c>
      <c r="D76" s="18">
        <v>43965</v>
      </c>
      <c r="E76" s="19">
        <v>137.60000610351599</v>
      </c>
    </row>
    <row r="77" spans="1:5" hidden="1" x14ac:dyDescent="0.25">
      <c r="A77" s="17" t="s">
        <v>50</v>
      </c>
      <c r="B77" s="17" t="s">
        <v>2</v>
      </c>
      <c r="C77" s="17">
        <v>2020</v>
      </c>
      <c r="D77" s="18">
        <v>43969</v>
      </c>
      <c r="E77" s="19">
        <v>307.60000610351602</v>
      </c>
    </row>
    <row r="78" spans="1:5" hidden="1" x14ac:dyDescent="0.25">
      <c r="A78" s="17" t="s">
        <v>50</v>
      </c>
      <c r="B78" s="17" t="s">
        <v>2</v>
      </c>
      <c r="C78" s="17">
        <v>2020</v>
      </c>
      <c r="D78" s="18">
        <v>43971</v>
      </c>
      <c r="E78" s="19">
        <v>135.39999389648401</v>
      </c>
    </row>
    <row r="79" spans="1:5" hidden="1" x14ac:dyDescent="0.25">
      <c r="A79" s="17" t="s">
        <v>50</v>
      </c>
      <c r="B79" s="17" t="s">
        <v>2</v>
      </c>
      <c r="C79" s="17">
        <v>2020</v>
      </c>
      <c r="D79" s="18">
        <v>43978</v>
      </c>
      <c r="E79" s="19">
        <v>224.69999694824199</v>
      </c>
    </row>
    <row r="80" spans="1:5" hidden="1" x14ac:dyDescent="0.25">
      <c r="A80" s="17" t="s">
        <v>50</v>
      </c>
      <c r="B80" s="17" t="s">
        <v>2</v>
      </c>
      <c r="C80" s="17">
        <v>2020</v>
      </c>
      <c r="D80" s="18">
        <v>43983</v>
      </c>
      <c r="E80" s="19">
        <v>53.799999237060497</v>
      </c>
    </row>
    <row r="81" spans="1:5" hidden="1" x14ac:dyDescent="0.25">
      <c r="A81" s="17" t="s">
        <v>50</v>
      </c>
      <c r="B81" s="17" t="s">
        <v>2</v>
      </c>
      <c r="C81" s="17">
        <v>2020</v>
      </c>
      <c r="D81" s="18">
        <v>43985</v>
      </c>
      <c r="E81" s="19">
        <v>866.40002441406295</v>
      </c>
    </row>
    <row r="82" spans="1:5" hidden="1" x14ac:dyDescent="0.25">
      <c r="A82" s="17" t="s">
        <v>50</v>
      </c>
      <c r="B82" s="17" t="s">
        <v>2</v>
      </c>
      <c r="C82" s="17">
        <v>2020</v>
      </c>
      <c r="D82" s="18">
        <v>43990</v>
      </c>
      <c r="E82" s="19">
        <v>167</v>
      </c>
    </row>
    <row r="83" spans="1:5" hidden="1" x14ac:dyDescent="0.25">
      <c r="A83" s="17" t="s">
        <v>50</v>
      </c>
      <c r="B83" s="17" t="s">
        <v>2</v>
      </c>
      <c r="C83" s="17">
        <v>2020</v>
      </c>
      <c r="D83" s="18">
        <v>43993</v>
      </c>
      <c r="E83" s="19">
        <v>145</v>
      </c>
    </row>
    <row r="84" spans="1:5" hidden="1" x14ac:dyDescent="0.25">
      <c r="A84" s="17" t="s">
        <v>50</v>
      </c>
      <c r="B84" s="17" t="s">
        <v>2</v>
      </c>
      <c r="C84" s="17">
        <v>2020</v>
      </c>
      <c r="D84" s="18">
        <v>43997</v>
      </c>
      <c r="E84" s="19">
        <v>547.5</v>
      </c>
    </row>
    <row r="85" spans="1:5" hidden="1" x14ac:dyDescent="0.25">
      <c r="A85" s="17" t="s">
        <v>50</v>
      </c>
      <c r="B85" s="17" t="s">
        <v>2</v>
      </c>
      <c r="C85" s="17">
        <v>2020</v>
      </c>
      <c r="D85" s="18">
        <v>43999</v>
      </c>
      <c r="E85" s="19">
        <v>56.299999237060497</v>
      </c>
    </row>
    <row r="86" spans="1:5" hidden="1" x14ac:dyDescent="0.25">
      <c r="A86" s="17" t="s">
        <v>50</v>
      </c>
      <c r="B86" s="17" t="s">
        <v>2</v>
      </c>
      <c r="C86" s="17">
        <v>2020</v>
      </c>
      <c r="D86" s="18">
        <v>44004</v>
      </c>
      <c r="E86" s="19">
        <v>83.599998474121094</v>
      </c>
    </row>
    <row r="87" spans="1:5" hidden="1" x14ac:dyDescent="0.25">
      <c r="A87" s="17" t="s">
        <v>50</v>
      </c>
      <c r="B87" s="17" t="s">
        <v>2</v>
      </c>
      <c r="C87" s="17">
        <v>2020</v>
      </c>
      <c r="D87" s="18">
        <v>44007</v>
      </c>
      <c r="E87" s="19">
        <v>51.200000762939503</v>
      </c>
    </row>
    <row r="88" spans="1:5" hidden="1" x14ac:dyDescent="0.25">
      <c r="A88" s="17" t="s">
        <v>50</v>
      </c>
      <c r="B88" s="17" t="s">
        <v>2</v>
      </c>
      <c r="C88" s="17">
        <v>2020</v>
      </c>
      <c r="D88" s="18">
        <v>44011</v>
      </c>
      <c r="E88" s="19">
        <v>54.799999237060497</v>
      </c>
    </row>
    <row r="89" spans="1:5" hidden="1" x14ac:dyDescent="0.25">
      <c r="A89" s="17" t="s">
        <v>50</v>
      </c>
      <c r="B89" s="17" t="s">
        <v>2</v>
      </c>
      <c r="C89" s="17">
        <v>2020</v>
      </c>
      <c r="D89" s="18">
        <v>44018</v>
      </c>
      <c r="E89" s="19">
        <v>103.90000152587901</v>
      </c>
    </row>
    <row r="90" spans="1:5" hidden="1" x14ac:dyDescent="0.25">
      <c r="A90" s="17" t="s">
        <v>50</v>
      </c>
      <c r="B90" s="17" t="s">
        <v>2</v>
      </c>
      <c r="C90" s="17">
        <v>2020</v>
      </c>
      <c r="D90" s="18">
        <v>44020</v>
      </c>
      <c r="E90" s="19">
        <v>172.5</v>
      </c>
    </row>
    <row r="91" spans="1:5" hidden="1" x14ac:dyDescent="0.25">
      <c r="A91" s="17" t="s">
        <v>50</v>
      </c>
      <c r="B91" s="17" t="s">
        <v>2</v>
      </c>
      <c r="C91" s="17">
        <v>2020</v>
      </c>
      <c r="D91" s="18">
        <v>44027</v>
      </c>
      <c r="E91" s="19">
        <v>248.89999389648401</v>
      </c>
    </row>
    <row r="92" spans="1:5" hidden="1" x14ac:dyDescent="0.25">
      <c r="A92" s="17" t="s">
        <v>50</v>
      </c>
      <c r="B92" s="17" t="s">
        <v>2</v>
      </c>
      <c r="C92" s="17">
        <v>2020</v>
      </c>
      <c r="D92" s="18">
        <v>44034</v>
      </c>
      <c r="E92" s="19">
        <v>461.10000610351602</v>
      </c>
    </row>
    <row r="93" spans="1:5" hidden="1" x14ac:dyDescent="0.25">
      <c r="A93" s="17" t="s">
        <v>50</v>
      </c>
      <c r="B93" s="17" t="s">
        <v>2</v>
      </c>
      <c r="C93" s="17">
        <v>2020</v>
      </c>
      <c r="D93" s="18">
        <v>44041</v>
      </c>
      <c r="E93" s="19">
        <v>2419.60009765625</v>
      </c>
    </row>
    <row r="94" spans="1:5" hidden="1" x14ac:dyDescent="0.25">
      <c r="A94" s="17" t="s">
        <v>50</v>
      </c>
      <c r="B94" s="17" t="s">
        <v>2</v>
      </c>
      <c r="C94" s="17">
        <v>2020</v>
      </c>
      <c r="D94" s="18">
        <v>44048</v>
      </c>
      <c r="E94" s="19">
        <v>32.299999237060497</v>
      </c>
    </row>
    <row r="95" spans="1:5" hidden="1" x14ac:dyDescent="0.25">
      <c r="A95" s="17" t="s">
        <v>50</v>
      </c>
      <c r="B95" s="17" t="s">
        <v>2</v>
      </c>
      <c r="C95" s="17">
        <v>2020</v>
      </c>
      <c r="D95" s="18">
        <v>44053</v>
      </c>
      <c r="E95" s="19">
        <v>81.599998474121094</v>
      </c>
    </row>
    <row r="96" spans="1:5" hidden="1" x14ac:dyDescent="0.25">
      <c r="A96" s="17" t="s">
        <v>50</v>
      </c>
      <c r="B96" s="17" t="s">
        <v>2</v>
      </c>
      <c r="C96" s="17">
        <v>2020</v>
      </c>
      <c r="D96" s="18">
        <v>44061</v>
      </c>
      <c r="E96" s="19">
        <v>43</v>
      </c>
    </row>
    <row r="97" spans="1:5" hidden="1" x14ac:dyDescent="0.25">
      <c r="A97" s="17" t="s">
        <v>50</v>
      </c>
      <c r="B97" s="17" t="s">
        <v>2</v>
      </c>
      <c r="C97" s="17">
        <v>2020</v>
      </c>
      <c r="D97" s="18">
        <v>44063</v>
      </c>
      <c r="E97" s="19">
        <v>70.300003051757798</v>
      </c>
    </row>
    <row r="98" spans="1:5" hidden="1" x14ac:dyDescent="0.25">
      <c r="A98" s="17" t="s">
        <v>50</v>
      </c>
      <c r="B98" s="17" t="s">
        <v>2</v>
      </c>
      <c r="C98" s="17">
        <v>2020</v>
      </c>
      <c r="D98" s="18">
        <v>44067</v>
      </c>
      <c r="E98" s="19">
        <v>22.600000381469702</v>
      </c>
    </row>
    <row r="99" spans="1:5" hidden="1" x14ac:dyDescent="0.25">
      <c r="A99" s="17" t="s">
        <v>50</v>
      </c>
      <c r="B99" s="17" t="s">
        <v>2</v>
      </c>
      <c r="C99" s="17">
        <v>2020</v>
      </c>
      <c r="D99" s="18">
        <v>44074</v>
      </c>
      <c r="E99" s="19">
        <v>43.5</v>
      </c>
    </row>
    <row r="100" spans="1:5" hidden="1" x14ac:dyDescent="0.25">
      <c r="A100" s="17" t="s">
        <v>50</v>
      </c>
      <c r="B100" s="17" t="s">
        <v>2</v>
      </c>
      <c r="C100" s="17">
        <v>2020</v>
      </c>
      <c r="D100" s="18">
        <v>44076</v>
      </c>
      <c r="E100" s="19">
        <v>1714</v>
      </c>
    </row>
    <row r="101" spans="1:5" hidden="1" x14ac:dyDescent="0.25">
      <c r="A101" s="17" t="s">
        <v>50</v>
      </c>
      <c r="B101" s="17" t="s">
        <v>2</v>
      </c>
      <c r="C101" s="17">
        <v>2020</v>
      </c>
      <c r="D101" s="18">
        <v>44083</v>
      </c>
      <c r="E101" s="19">
        <v>60.200000762939503</v>
      </c>
    </row>
    <row r="102" spans="1:5" hidden="1" x14ac:dyDescent="0.25">
      <c r="A102" s="17" t="s">
        <v>50</v>
      </c>
      <c r="B102" s="17" t="s">
        <v>2</v>
      </c>
      <c r="C102" s="17">
        <v>2020</v>
      </c>
      <c r="D102" s="18">
        <v>44090</v>
      </c>
      <c r="E102" s="19">
        <v>10.8999996185303</v>
      </c>
    </row>
    <row r="103" spans="1:5" hidden="1" x14ac:dyDescent="0.25">
      <c r="A103" s="17" t="s">
        <v>50</v>
      </c>
      <c r="B103" s="17" t="s">
        <v>2</v>
      </c>
      <c r="C103" s="17">
        <v>2020</v>
      </c>
      <c r="D103" s="18">
        <v>44097</v>
      </c>
      <c r="E103" s="19">
        <v>29.5</v>
      </c>
    </row>
    <row r="104" spans="1:5" hidden="1" x14ac:dyDescent="0.25">
      <c r="A104" s="20" t="s">
        <v>50</v>
      </c>
      <c r="B104" s="17" t="s">
        <v>2</v>
      </c>
      <c r="C104" s="17">
        <v>2020</v>
      </c>
      <c r="D104" s="18">
        <v>44102</v>
      </c>
      <c r="E104" s="19">
        <v>2419.60009765625</v>
      </c>
    </row>
    <row r="105" spans="1:5" hidden="1" x14ac:dyDescent="0.25">
      <c r="A105" s="17" t="s">
        <v>58</v>
      </c>
      <c r="B105" s="17" t="s">
        <v>2</v>
      </c>
      <c r="C105" s="17">
        <v>2016</v>
      </c>
      <c r="D105" s="18">
        <v>42492</v>
      </c>
      <c r="E105" s="19">
        <v>173</v>
      </c>
    </row>
    <row r="106" spans="1:5" hidden="1" x14ac:dyDescent="0.25">
      <c r="A106" s="17" t="s">
        <v>58</v>
      </c>
      <c r="B106" s="17" t="s">
        <v>2</v>
      </c>
      <c r="C106" s="17">
        <v>2016</v>
      </c>
      <c r="D106" s="18">
        <v>42500</v>
      </c>
      <c r="E106" s="19">
        <v>980</v>
      </c>
    </row>
    <row r="107" spans="1:5" hidden="1" x14ac:dyDescent="0.25">
      <c r="A107" s="17" t="s">
        <v>58</v>
      </c>
      <c r="B107" s="17" t="s">
        <v>2</v>
      </c>
      <c r="C107" s="17">
        <v>2016</v>
      </c>
      <c r="D107" s="18">
        <v>42508</v>
      </c>
      <c r="E107" s="19">
        <v>60</v>
      </c>
    </row>
    <row r="108" spans="1:5" hidden="1" x14ac:dyDescent="0.25">
      <c r="A108" s="17" t="s">
        <v>58</v>
      </c>
      <c r="B108" s="17" t="s">
        <v>2</v>
      </c>
      <c r="C108" s="17">
        <v>2016</v>
      </c>
      <c r="D108" s="18">
        <v>42516</v>
      </c>
      <c r="E108" s="19">
        <v>461</v>
      </c>
    </row>
    <row r="109" spans="1:5" hidden="1" x14ac:dyDescent="0.25">
      <c r="A109" s="17" t="s">
        <v>58</v>
      </c>
      <c r="B109" s="17" t="s">
        <v>2</v>
      </c>
      <c r="C109" s="17">
        <v>2016</v>
      </c>
      <c r="D109" s="18">
        <v>42523</v>
      </c>
      <c r="E109" s="19">
        <v>44</v>
      </c>
    </row>
    <row r="110" spans="1:5" hidden="1" x14ac:dyDescent="0.25">
      <c r="A110" s="17" t="s">
        <v>58</v>
      </c>
      <c r="B110" s="17" t="s">
        <v>2</v>
      </c>
      <c r="C110" s="17">
        <v>2016</v>
      </c>
      <c r="D110" s="18">
        <v>42528</v>
      </c>
      <c r="E110" s="19">
        <v>32</v>
      </c>
    </row>
    <row r="111" spans="1:5" hidden="1" x14ac:dyDescent="0.25">
      <c r="A111" s="17" t="s">
        <v>58</v>
      </c>
      <c r="B111" s="17" t="s">
        <v>2</v>
      </c>
      <c r="C111" s="17">
        <v>2016</v>
      </c>
      <c r="D111" s="18">
        <v>42535</v>
      </c>
      <c r="E111" s="19">
        <v>180</v>
      </c>
    </row>
    <row r="112" spans="1:5" hidden="1" x14ac:dyDescent="0.25">
      <c r="A112" s="17" t="s">
        <v>58</v>
      </c>
      <c r="B112" s="17" t="s">
        <v>2</v>
      </c>
      <c r="C112" s="17">
        <v>2016</v>
      </c>
      <c r="D112" s="18">
        <v>42536</v>
      </c>
      <c r="E112" s="19">
        <v>63</v>
      </c>
    </row>
    <row r="113" spans="1:5" hidden="1" x14ac:dyDescent="0.25">
      <c r="A113" s="17" t="s">
        <v>58</v>
      </c>
      <c r="B113" s="17" t="s">
        <v>2</v>
      </c>
      <c r="C113" s="17">
        <v>2016</v>
      </c>
      <c r="D113" s="18">
        <v>42542</v>
      </c>
      <c r="E113" s="19">
        <v>80</v>
      </c>
    </row>
    <row r="114" spans="1:5" hidden="1" x14ac:dyDescent="0.25">
      <c r="A114" s="17" t="s">
        <v>58</v>
      </c>
      <c r="B114" s="17" t="s">
        <v>2</v>
      </c>
      <c r="C114" s="17">
        <v>2016</v>
      </c>
      <c r="D114" s="18">
        <v>42543</v>
      </c>
      <c r="E114" s="19">
        <v>38</v>
      </c>
    </row>
    <row r="115" spans="1:5" hidden="1" x14ac:dyDescent="0.25">
      <c r="A115" s="17" t="s">
        <v>58</v>
      </c>
      <c r="B115" s="17" t="s">
        <v>2</v>
      </c>
      <c r="C115" s="17">
        <v>2016</v>
      </c>
      <c r="D115" s="18">
        <v>42550</v>
      </c>
      <c r="E115" s="19">
        <v>26</v>
      </c>
    </row>
    <row r="116" spans="1:5" hidden="1" x14ac:dyDescent="0.25">
      <c r="A116" s="17" t="s">
        <v>58</v>
      </c>
      <c r="B116" s="17" t="s">
        <v>2</v>
      </c>
      <c r="C116" s="17">
        <v>2016</v>
      </c>
      <c r="D116" s="18">
        <v>42556</v>
      </c>
      <c r="E116" s="19">
        <v>70</v>
      </c>
    </row>
    <row r="117" spans="1:5" hidden="1" x14ac:dyDescent="0.25">
      <c r="A117" s="17" t="s">
        <v>58</v>
      </c>
      <c r="B117" s="17" t="s">
        <v>2</v>
      </c>
      <c r="C117" s="17">
        <v>2016</v>
      </c>
      <c r="D117" s="18">
        <v>42557</v>
      </c>
      <c r="E117" s="19">
        <v>248</v>
      </c>
    </row>
    <row r="118" spans="1:5" hidden="1" x14ac:dyDescent="0.25">
      <c r="A118" s="17" t="s">
        <v>58</v>
      </c>
      <c r="B118" s="17" t="s">
        <v>2</v>
      </c>
      <c r="C118" s="17">
        <v>2016</v>
      </c>
      <c r="D118" s="18">
        <v>42563</v>
      </c>
      <c r="E118" s="19">
        <v>106</v>
      </c>
    </row>
    <row r="119" spans="1:5" hidden="1" x14ac:dyDescent="0.25">
      <c r="A119" s="17" t="s">
        <v>58</v>
      </c>
      <c r="B119" s="17" t="s">
        <v>2</v>
      </c>
      <c r="C119" s="17">
        <v>2016</v>
      </c>
      <c r="D119" s="18">
        <v>42564</v>
      </c>
      <c r="E119" s="19">
        <v>96</v>
      </c>
    </row>
    <row r="120" spans="1:5" hidden="1" x14ac:dyDescent="0.25">
      <c r="A120" s="17" t="s">
        <v>58</v>
      </c>
      <c r="B120" s="17" t="s">
        <v>2</v>
      </c>
      <c r="C120" s="17">
        <v>2016</v>
      </c>
      <c r="D120" s="18">
        <v>42570</v>
      </c>
      <c r="E120" s="19">
        <v>60</v>
      </c>
    </row>
    <row r="121" spans="1:5" hidden="1" x14ac:dyDescent="0.25">
      <c r="A121" s="17" t="s">
        <v>58</v>
      </c>
      <c r="B121" s="17" t="s">
        <v>2</v>
      </c>
      <c r="C121" s="17">
        <v>2016</v>
      </c>
      <c r="D121" s="18">
        <v>42577</v>
      </c>
      <c r="E121" s="19">
        <v>16</v>
      </c>
    </row>
    <row r="122" spans="1:5" hidden="1" x14ac:dyDescent="0.25">
      <c r="A122" s="17" t="s">
        <v>58</v>
      </c>
      <c r="B122" s="17" t="s">
        <v>2</v>
      </c>
      <c r="C122" s="17">
        <v>2016</v>
      </c>
      <c r="D122" s="18">
        <v>42584</v>
      </c>
      <c r="E122" s="19">
        <v>20</v>
      </c>
    </row>
    <row r="123" spans="1:5" hidden="1" x14ac:dyDescent="0.25">
      <c r="A123" s="17" t="s">
        <v>58</v>
      </c>
      <c r="B123" s="17" t="s">
        <v>2</v>
      </c>
      <c r="C123" s="17">
        <v>2016</v>
      </c>
      <c r="D123" s="18">
        <v>42585</v>
      </c>
      <c r="E123" s="19">
        <v>101</v>
      </c>
    </row>
    <row r="124" spans="1:5" hidden="1" x14ac:dyDescent="0.25">
      <c r="A124" s="17" t="s">
        <v>58</v>
      </c>
      <c r="B124" s="17" t="s">
        <v>2</v>
      </c>
      <c r="C124" s="17">
        <v>2016</v>
      </c>
      <c r="D124" s="18">
        <v>42590</v>
      </c>
      <c r="E124" s="19">
        <v>3100</v>
      </c>
    </row>
    <row r="125" spans="1:5" hidden="1" x14ac:dyDescent="0.25">
      <c r="A125" s="17" t="s">
        <v>58</v>
      </c>
      <c r="B125" s="17" t="s">
        <v>2</v>
      </c>
      <c r="C125" s="17">
        <v>2016</v>
      </c>
      <c r="D125" s="18">
        <v>42598</v>
      </c>
      <c r="E125" s="19">
        <v>201</v>
      </c>
    </row>
    <row r="126" spans="1:5" hidden="1" x14ac:dyDescent="0.25">
      <c r="A126" s="17" t="s">
        <v>58</v>
      </c>
      <c r="B126" s="17" t="s">
        <v>2</v>
      </c>
      <c r="C126" s="17">
        <v>2016</v>
      </c>
      <c r="D126" s="18">
        <v>42606</v>
      </c>
      <c r="E126" s="19">
        <v>44</v>
      </c>
    </row>
    <row r="127" spans="1:5" hidden="1" x14ac:dyDescent="0.25">
      <c r="A127" s="17" t="s">
        <v>58</v>
      </c>
      <c r="B127" s="17" t="s">
        <v>2</v>
      </c>
      <c r="C127" s="17">
        <v>2016</v>
      </c>
      <c r="D127" s="18">
        <v>42612</v>
      </c>
      <c r="E127" s="19">
        <v>111</v>
      </c>
    </row>
    <row r="128" spans="1:5" hidden="1" x14ac:dyDescent="0.25">
      <c r="A128" s="17" t="s">
        <v>58</v>
      </c>
      <c r="B128" s="17" t="s">
        <v>2</v>
      </c>
      <c r="C128" s="17">
        <v>2016</v>
      </c>
      <c r="D128" s="18">
        <v>42620</v>
      </c>
      <c r="E128" s="19">
        <v>28</v>
      </c>
    </row>
    <row r="129" spans="1:5" hidden="1" x14ac:dyDescent="0.25">
      <c r="A129" s="20" t="s">
        <v>58</v>
      </c>
      <c r="B129" s="17" t="s">
        <v>2</v>
      </c>
      <c r="C129" s="17">
        <v>2016</v>
      </c>
      <c r="D129" s="18">
        <v>42641</v>
      </c>
      <c r="E129" s="19">
        <v>2530</v>
      </c>
    </row>
    <row r="130" spans="1:5" hidden="1" x14ac:dyDescent="0.25">
      <c r="A130" s="17" t="s">
        <v>60</v>
      </c>
      <c r="B130" s="17" t="s">
        <v>2</v>
      </c>
      <c r="C130" s="17">
        <v>2016</v>
      </c>
      <c r="D130" s="18">
        <v>42492</v>
      </c>
      <c r="E130" s="19">
        <v>185</v>
      </c>
    </row>
    <row r="131" spans="1:5" hidden="1" x14ac:dyDescent="0.25">
      <c r="A131" s="17" t="s">
        <v>60</v>
      </c>
      <c r="B131" s="17" t="s">
        <v>2</v>
      </c>
      <c r="C131" s="17">
        <v>2016</v>
      </c>
      <c r="D131" s="18">
        <v>42500</v>
      </c>
      <c r="E131" s="19">
        <v>1203</v>
      </c>
    </row>
    <row r="132" spans="1:5" hidden="1" x14ac:dyDescent="0.25">
      <c r="A132" s="17" t="s">
        <v>60</v>
      </c>
      <c r="B132" s="17" t="s">
        <v>2</v>
      </c>
      <c r="C132" s="17">
        <v>2016</v>
      </c>
      <c r="D132" s="18">
        <v>42508</v>
      </c>
      <c r="E132" s="19">
        <v>107</v>
      </c>
    </row>
    <row r="133" spans="1:5" hidden="1" x14ac:dyDescent="0.25">
      <c r="A133" s="17" t="s">
        <v>60</v>
      </c>
      <c r="B133" s="17" t="s">
        <v>2</v>
      </c>
      <c r="C133" s="17">
        <v>2016</v>
      </c>
      <c r="D133" s="18">
        <v>42516</v>
      </c>
      <c r="E133" s="19">
        <v>548</v>
      </c>
    </row>
    <row r="134" spans="1:5" hidden="1" x14ac:dyDescent="0.25">
      <c r="A134" s="17" t="s">
        <v>60</v>
      </c>
      <c r="B134" s="17" t="s">
        <v>2</v>
      </c>
      <c r="C134" s="17">
        <v>2016</v>
      </c>
      <c r="D134" s="18">
        <v>42523</v>
      </c>
      <c r="E134" s="19">
        <v>225</v>
      </c>
    </row>
    <row r="135" spans="1:5" hidden="1" x14ac:dyDescent="0.25">
      <c r="A135" s="17" t="s">
        <v>60</v>
      </c>
      <c r="B135" s="17" t="s">
        <v>2</v>
      </c>
      <c r="C135" s="17">
        <v>2016</v>
      </c>
      <c r="D135" s="18">
        <v>42528</v>
      </c>
      <c r="E135" s="19">
        <v>120</v>
      </c>
    </row>
    <row r="136" spans="1:5" hidden="1" x14ac:dyDescent="0.25">
      <c r="A136" s="17" t="s">
        <v>60</v>
      </c>
      <c r="B136" s="17" t="s">
        <v>2</v>
      </c>
      <c r="C136" s="17">
        <v>2016</v>
      </c>
      <c r="D136" s="18">
        <v>42535</v>
      </c>
      <c r="E136" s="19">
        <v>190</v>
      </c>
    </row>
    <row r="137" spans="1:5" hidden="1" x14ac:dyDescent="0.25">
      <c r="A137" s="17" t="s">
        <v>60</v>
      </c>
      <c r="B137" s="17" t="s">
        <v>2</v>
      </c>
      <c r="C137" s="17">
        <v>2016</v>
      </c>
      <c r="D137" s="18">
        <v>42536</v>
      </c>
      <c r="E137" s="19">
        <v>69</v>
      </c>
    </row>
    <row r="138" spans="1:5" hidden="1" x14ac:dyDescent="0.25">
      <c r="A138" s="17" t="s">
        <v>60</v>
      </c>
      <c r="B138" s="17" t="s">
        <v>2</v>
      </c>
      <c r="C138" s="17">
        <v>2016</v>
      </c>
      <c r="D138" s="18">
        <v>42542</v>
      </c>
      <c r="E138" s="19">
        <v>70</v>
      </c>
    </row>
    <row r="139" spans="1:5" hidden="1" x14ac:dyDescent="0.25">
      <c r="A139" s="17" t="s">
        <v>60</v>
      </c>
      <c r="B139" s="17" t="s">
        <v>2</v>
      </c>
      <c r="C139" s="17">
        <v>2016</v>
      </c>
      <c r="D139" s="18">
        <v>42543</v>
      </c>
      <c r="E139" s="19">
        <v>455</v>
      </c>
    </row>
    <row r="140" spans="1:5" hidden="1" x14ac:dyDescent="0.25">
      <c r="A140" s="17" t="s">
        <v>60</v>
      </c>
      <c r="B140" s="17" t="s">
        <v>2</v>
      </c>
      <c r="C140" s="17">
        <v>2016</v>
      </c>
      <c r="D140" s="18">
        <v>42550</v>
      </c>
      <c r="E140" s="19">
        <v>260</v>
      </c>
    </row>
    <row r="141" spans="1:5" hidden="1" x14ac:dyDescent="0.25">
      <c r="A141" s="17" t="s">
        <v>60</v>
      </c>
      <c r="B141" s="17" t="s">
        <v>2</v>
      </c>
      <c r="C141" s="17">
        <v>2016</v>
      </c>
      <c r="D141" s="18">
        <v>42556</v>
      </c>
      <c r="E141" s="19">
        <v>110</v>
      </c>
    </row>
    <row r="142" spans="1:5" hidden="1" x14ac:dyDescent="0.25">
      <c r="A142" s="17" t="s">
        <v>60</v>
      </c>
      <c r="B142" s="17" t="s">
        <v>2</v>
      </c>
      <c r="C142" s="17">
        <v>2016</v>
      </c>
      <c r="D142" s="18">
        <v>42557</v>
      </c>
      <c r="E142" s="19">
        <v>387</v>
      </c>
    </row>
    <row r="143" spans="1:5" hidden="1" x14ac:dyDescent="0.25">
      <c r="A143" s="17" t="s">
        <v>60</v>
      </c>
      <c r="B143" s="17" t="s">
        <v>2</v>
      </c>
      <c r="C143" s="17">
        <v>2016</v>
      </c>
      <c r="D143" s="18">
        <v>42563</v>
      </c>
      <c r="E143" s="19">
        <v>460</v>
      </c>
    </row>
    <row r="144" spans="1:5" hidden="1" x14ac:dyDescent="0.25">
      <c r="A144" s="17" t="s">
        <v>60</v>
      </c>
      <c r="B144" s="17" t="s">
        <v>2</v>
      </c>
      <c r="C144" s="17">
        <v>2016</v>
      </c>
      <c r="D144" s="18">
        <v>42564</v>
      </c>
      <c r="E144" s="19">
        <v>130</v>
      </c>
    </row>
    <row r="145" spans="1:5" hidden="1" x14ac:dyDescent="0.25">
      <c r="A145" s="17" t="s">
        <v>60</v>
      </c>
      <c r="B145" s="17" t="s">
        <v>2</v>
      </c>
      <c r="C145" s="17">
        <v>2016</v>
      </c>
      <c r="D145" s="18">
        <v>42570</v>
      </c>
      <c r="E145" s="19">
        <v>2850</v>
      </c>
    </row>
    <row r="146" spans="1:5" hidden="1" x14ac:dyDescent="0.25">
      <c r="A146" s="17" t="s">
        <v>60</v>
      </c>
      <c r="B146" s="17" t="s">
        <v>2</v>
      </c>
      <c r="C146" s="17">
        <v>2016</v>
      </c>
      <c r="D146" s="18">
        <v>42577</v>
      </c>
      <c r="E146" s="19">
        <v>140</v>
      </c>
    </row>
    <row r="147" spans="1:5" hidden="1" x14ac:dyDescent="0.25">
      <c r="A147" s="17" t="s">
        <v>60</v>
      </c>
      <c r="B147" s="17" t="s">
        <v>2</v>
      </c>
      <c r="C147" s="17">
        <v>2016</v>
      </c>
      <c r="D147" s="18">
        <v>42578</v>
      </c>
      <c r="E147" s="19">
        <v>141</v>
      </c>
    </row>
    <row r="148" spans="1:5" hidden="1" x14ac:dyDescent="0.25">
      <c r="A148" s="17" t="s">
        <v>60</v>
      </c>
      <c r="B148" s="17" t="s">
        <v>2</v>
      </c>
      <c r="C148" s="17">
        <v>2016</v>
      </c>
      <c r="D148" s="18">
        <v>42584</v>
      </c>
      <c r="E148" s="19">
        <v>500</v>
      </c>
    </row>
    <row r="149" spans="1:5" hidden="1" x14ac:dyDescent="0.25">
      <c r="A149" s="17" t="s">
        <v>60</v>
      </c>
      <c r="B149" s="17" t="s">
        <v>2</v>
      </c>
      <c r="C149" s="17">
        <v>2016</v>
      </c>
      <c r="D149" s="18">
        <v>42585</v>
      </c>
      <c r="E149" s="19">
        <v>115</v>
      </c>
    </row>
    <row r="150" spans="1:5" hidden="1" x14ac:dyDescent="0.25">
      <c r="A150" s="17" t="s">
        <v>60</v>
      </c>
      <c r="B150" s="17" t="s">
        <v>2</v>
      </c>
      <c r="C150" s="17">
        <v>2016</v>
      </c>
      <c r="D150" s="18">
        <v>42590</v>
      </c>
      <c r="E150" s="19">
        <v>5600</v>
      </c>
    </row>
    <row r="151" spans="1:5" hidden="1" x14ac:dyDescent="0.25">
      <c r="A151" s="17" t="s">
        <v>60</v>
      </c>
      <c r="B151" s="17" t="s">
        <v>2</v>
      </c>
      <c r="C151" s="17">
        <v>2016</v>
      </c>
      <c r="D151" s="18">
        <v>42598</v>
      </c>
      <c r="E151" s="19">
        <v>249</v>
      </c>
    </row>
    <row r="152" spans="1:5" hidden="1" x14ac:dyDescent="0.25">
      <c r="A152" s="17" t="s">
        <v>60</v>
      </c>
      <c r="B152" s="17" t="s">
        <v>2</v>
      </c>
      <c r="C152" s="17">
        <v>2016</v>
      </c>
      <c r="D152" s="18">
        <v>42606</v>
      </c>
      <c r="E152" s="19">
        <v>73</v>
      </c>
    </row>
    <row r="153" spans="1:5" hidden="1" x14ac:dyDescent="0.25">
      <c r="A153" s="17" t="s">
        <v>60</v>
      </c>
      <c r="B153" s="17" t="s">
        <v>2</v>
      </c>
      <c r="C153" s="17">
        <v>2016</v>
      </c>
      <c r="D153" s="18">
        <v>42612</v>
      </c>
      <c r="E153" s="19">
        <v>103</v>
      </c>
    </row>
    <row r="154" spans="1:5" hidden="1" x14ac:dyDescent="0.25">
      <c r="A154" s="17" t="s">
        <v>60</v>
      </c>
      <c r="B154" s="17" t="s">
        <v>2</v>
      </c>
      <c r="C154" s="17">
        <v>2016</v>
      </c>
      <c r="D154" s="18">
        <v>42620</v>
      </c>
      <c r="E154" s="19">
        <v>196</v>
      </c>
    </row>
    <row r="155" spans="1:5" hidden="1" x14ac:dyDescent="0.25">
      <c r="A155" s="17" t="s">
        <v>60</v>
      </c>
      <c r="B155" s="17" t="s">
        <v>2</v>
      </c>
      <c r="C155" s="17">
        <v>2016</v>
      </c>
      <c r="D155" s="18">
        <v>42628</v>
      </c>
      <c r="E155" s="19">
        <v>0</v>
      </c>
    </row>
    <row r="156" spans="1:5" hidden="1" x14ac:dyDescent="0.25">
      <c r="A156" s="20" t="s">
        <v>60</v>
      </c>
      <c r="B156" s="17" t="s">
        <v>2</v>
      </c>
      <c r="C156" s="17">
        <v>2016</v>
      </c>
      <c r="D156" s="18">
        <v>42641</v>
      </c>
      <c r="E156" s="19">
        <v>9330</v>
      </c>
    </row>
    <row r="157" spans="1:5" hidden="1" x14ac:dyDescent="0.25">
      <c r="A157" s="17" t="s">
        <v>71</v>
      </c>
      <c r="B157" s="17" t="s">
        <v>184</v>
      </c>
      <c r="C157" s="17">
        <v>2016</v>
      </c>
      <c r="D157" s="18">
        <v>42535</v>
      </c>
      <c r="E157" s="19">
        <v>160</v>
      </c>
    </row>
    <row r="158" spans="1:5" hidden="1" x14ac:dyDescent="0.25">
      <c r="A158" s="17" t="s">
        <v>71</v>
      </c>
      <c r="B158" s="17" t="s">
        <v>184</v>
      </c>
      <c r="C158" s="17">
        <v>2016</v>
      </c>
      <c r="D158" s="18">
        <v>42542</v>
      </c>
      <c r="E158" s="19">
        <v>50</v>
      </c>
    </row>
    <row r="159" spans="1:5" hidden="1" x14ac:dyDescent="0.25">
      <c r="A159" s="17" t="s">
        <v>71</v>
      </c>
      <c r="B159" s="17" t="s">
        <v>184</v>
      </c>
      <c r="C159" s="17">
        <v>2016</v>
      </c>
      <c r="D159" s="18">
        <v>42550</v>
      </c>
      <c r="E159" s="19">
        <v>14</v>
      </c>
    </row>
    <row r="160" spans="1:5" hidden="1" x14ac:dyDescent="0.25">
      <c r="A160" s="17" t="s">
        <v>71</v>
      </c>
      <c r="B160" s="17" t="s">
        <v>184</v>
      </c>
      <c r="C160" s="17">
        <v>2016</v>
      </c>
      <c r="D160" s="18">
        <v>42556</v>
      </c>
      <c r="E160" s="19">
        <v>160</v>
      </c>
    </row>
    <row r="161" spans="1:5" hidden="1" x14ac:dyDescent="0.25">
      <c r="A161" s="17" t="s">
        <v>71</v>
      </c>
      <c r="B161" s="17" t="s">
        <v>184</v>
      </c>
      <c r="C161" s="17">
        <v>2016</v>
      </c>
      <c r="D161" s="18">
        <v>42563</v>
      </c>
      <c r="E161" s="19">
        <v>130</v>
      </c>
    </row>
    <row r="162" spans="1:5" hidden="1" x14ac:dyDescent="0.25">
      <c r="A162" s="17" t="s">
        <v>71</v>
      </c>
      <c r="B162" s="17" t="s">
        <v>184</v>
      </c>
      <c r="C162" s="17">
        <v>2016</v>
      </c>
      <c r="D162" s="18">
        <v>42570</v>
      </c>
      <c r="E162" s="19">
        <v>212</v>
      </c>
    </row>
    <row r="163" spans="1:5" hidden="1" x14ac:dyDescent="0.25">
      <c r="A163" s="17" t="s">
        <v>71</v>
      </c>
      <c r="B163" s="17" t="s">
        <v>184</v>
      </c>
      <c r="C163" s="17">
        <v>2016</v>
      </c>
      <c r="D163" s="18">
        <v>42577</v>
      </c>
      <c r="E163" s="19">
        <v>144</v>
      </c>
    </row>
    <row r="164" spans="1:5" hidden="1" x14ac:dyDescent="0.25">
      <c r="A164" s="17" t="s">
        <v>71</v>
      </c>
      <c r="B164" s="17" t="s">
        <v>184</v>
      </c>
      <c r="C164" s="17">
        <v>2016</v>
      </c>
      <c r="D164" s="18">
        <v>42584</v>
      </c>
      <c r="E164" s="19">
        <v>80</v>
      </c>
    </row>
    <row r="165" spans="1:5" hidden="1" x14ac:dyDescent="0.25">
      <c r="A165" s="20" t="s">
        <v>71</v>
      </c>
      <c r="B165" s="17" t="s">
        <v>184</v>
      </c>
      <c r="C165" s="17">
        <v>2016</v>
      </c>
      <c r="D165" s="18">
        <v>42590</v>
      </c>
      <c r="E165" s="19">
        <v>800</v>
      </c>
    </row>
    <row r="166" spans="1:5" hidden="1" x14ac:dyDescent="0.25">
      <c r="A166" s="17" t="s">
        <v>72</v>
      </c>
      <c r="B166" s="17" t="s">
        <v>184</v>
      </c>
      <c r="C166" s="17">
        <v>2016</v>
      </c>
      <c r="D166" s="18">
        <v>42535</v>
      </c>
      <c r="E166" s="19">
        <v>170</v>
      </c>
    </row>
    <row r="167" spans="1:5" hidden="1" x14ac:dyDescent="0.25">
      <c r="A167" s="17" t="s">
        <v>72</v>
      </c>
      <c r="B167" s="17" t="s">
        <v>184</v>
      </c>
      <c r="C167" s="17">
        <v>2016</v>
      </c>
      <c r="D167" s="18">
        <v>42542</v>
      </c>
      <c r="E167" s="19">
        <v>50</v>
      </c>
    </row>
    <row r="168" spans="1:5" hidden="1" x14ac:dyDescent="0.25">
      <c r="A168" s="17" t="s">
        <v>72</v>
      </c>
      <c r="B168" s="17" t="s">
        <v>184</v>
      </c>
      <c r="C168" s="17">
        <v>2016</v>
      </c>
      <c r="D168" s="18">
        <v>42556</v>
      </c>
      <c r="E168" s="19">
        <v>90</v>
      </c>
    </row>
    <row r="169" spans="1:5" hidden="1" x14ac:dyDescent="0.25">
      <c r="A169" s="17" t="s">
        <v>72</v>
      </c>
      <c r="B169" s="17" t="s">
        <v>184</v>
      </c>
      <c r="C169" s="17">
        <v>2016</v>
      </c>
      <c r="D169" s="18">
        <v>42563</v>
      </c>
      <c r="E169" s="19">
        <v>68</v>
      </c>
    </row>
    <row r="170" spans="1:5" hidden="1" x14ac:dyDescent="0.25">
      <c r="A170" s="17" t="s">
        <v>72</v>
      </c>
      <c r="B170" s="17" t="s">
        <v>184</v>
      </c>
      <c r="C170" s="17">
        <v>2016</v>
      </c>
      <c r="D170" s="18">
        <v>42570</v>
      </c>
      <c r="E170" s="19">
        <v>72</v>
      </c>
    </row>
    <row r="171" spans="1:5" hidden="1" x14ac:dyDescent="0.25">
      <c r="A171" s="17" t="s">
        <v>72</v>
      </c>
      <c r="B171" s="17" t="s">
        <v>184</v>
      </c>
      <c r="C171" s="17">
        <v>2016</v>
      </c>
      <c r="D171" s="18">
        <v>42577</v>
      </c>
      <c r="E171" s="19">
        <v>36</v>
      </c>
    </row>
    <row r="172" spans="1:5" hidden="1" x14ac:dyDescent="0.25">
      <c r="A172" s="17" t="s">
        <v>72</v>
      </c>
      <c r="B172" s="17" t="s">
        <v>184</v>
      </c>
      <c r="C172" s="17">
        <v>2016</v>
      </c>
      <c r="D172" s="18">
        <v>42584</v>
      </c>
      <c r="E172" s="19">
        <v>70</v>
      </c>
    </row>
    <row r="173" spans="1:5" hidden="1" x14ac:dyDescent="0.25">
      <c r="A173" s="17" t="s">
        <v>72</v>
      </c>
      <c r="B173" s="17" t="s">
        <v>184</v>
      </c>
      <c r="C173" s="17">
        <v>2016</v>
      </c>
      <c r="D173" s="18">
        <v>42590</v>
      </c>
      <c r="E173" s="19">
        <v>2400</v>
      </c>
    </row>
    <row r="174" spans="1:5" hidden="1" x14ac:dyDescent="0.25">
      <c r="A174" s="17" t="s">
        <v>75</v>
      </c>
      <c r="B174" s="17" t="s">
        <v>184</v>
      </c>
      <c r="C174" s="17">
        <v>2016</v>
      </c>
      <c r="D174" s="18">
        <v>42530</v>
      </c>
      <c r="E174" s="19">
        <v>40</v>
      </c>
    </row>
    <row r="175" spans="1:5" hidden="1" x14ac:dyDescent="0.25">
      <c r="A175" s="17" t="s">
        <v>75</v>
      </c>
      <c r="B175" s="17" t="s">
        <v>184</v>
      </c>
      <c r="C175" s="17">
        <v>2016</v>
      </c>
      <c r="D175" s="18">
        <v>42543</v>
      </c>
      <c r="E175" s="19">
        <v>20</v>
      </c>
    </row>
    <row r="176" spans="1:5" hidden="1" x14ac:dyDescent="0.25">
      <c r="A176" s="17" t="s">
        <v>75</v>
      </c>
      <c r="B176" s="17" t="s">
        <v>184</v>
      </c>
      <c r="C176" s="17">
        <v>2016</v>
      </c>
      <c r="D176" s="18">
        <v>42551</v>
      </c>
      <c r="E176" s="19">
        <v>28</v>
      </c>
    </row>
    <row r="177" spans="1:5" hidden="1" x14ac:dyDescent="0.25">
      <c r="A177" s="17" t="s">
        <v>75</v>
      </c>
      <c r="B177" s="17" t="s">
        <v>184</v>
      </c>
      <c r="C177" s="17">
        <v>2016</v>
      </c>
      <c r="D177" s="18">
        <v>42556</v>
      </c>
      <c r="E177" s="19">
        <v>184</v>
      </c>
    </row>
    <row r="178" spans="1:5" hidden="1" x14ac:dyDescent="0.25">
      <c r="A178" s="17" t="s">
        <v>75</v>
      </c>
      <c r="B178" s="17" t="s">
        <v>184</v>
      </c>
      <c r="C178" s="17">
        <v>2016</v>
      </c>
      <c r="D178" s="18">
        <v>42564</v>
      </c>
      <c r="E178" s="19">
        <v>1580</v>
      </c>
    </row>
    <row r="179" spans="1:5" hidden="1" x14ac:dyDescent="0.25">
      <c r="A179" s="17" t="s">
        <v>75</v>
      </c>
      <c r="B179" s="17" t="s">
        <v>184</v>
      </c>
      <c r="C179" s="17">
        <v>2016</v>
      </c>
      <c r="D179" s="18">
        <v>42572</v>
      </c>
      <c r="E179" s="19">
        <v>52</v>
      </c>
    </row>
    <row r="180" spans="1:5" hidden="1" x14ac:dyDescent="0.25">
      <c r="A180" s="17" t="s">
        <v>75</v>
      </c>
      <c r="B180" s="17" t="s">
        <v>184</v>
      </c>
      <c r="C180" s="17">
        <v>2016</v>
      </c>
      <c r="D180" s="18">
        <v>42592</v>
      </c>
      <c r="E180" s="19">
        <v>148</v>
      </c>
    </row>
    <row r="181" spans="1:5" hidden="1" x14ac:dyDescent="0.25">
      <c r="A181" s="17" t="s">
        <v>75</v>
      </c>
      <c r="B181" s="17" t="s">
        <v>184</v>
      </c>
      <c r="C181" s="17">
        <v>2016</v>
      </c>
      <c r="D181" s="18">
        <v>42607</v>
      </c>
      <c r="E181" s="19">
        <v>64</v>
      </c>
    </row>
    <row r="182" spans="1:5" hidden="1" x14ac:dyDescent="0.25">
      <c r="A182" s="17" t="s">
        <v>75</v>
      </c>
      <c r="B182" s="17" t="s">
        <v>184</v>
      </c>
      <c r="C182" s="17">
        <v>2016</v>
      </c>
      <c r="D182" s="18">
        <v>42620</v>
      </c>
      <c r="E182" s="19">
        <v>104</v>
      </c>
    </row>
    <row r="183" spans="1:5" hidden="1" x14ac:dyDescent="0.25">
      <c r="A183" s="17" t="s">
        <v>75</v>
      </c>
      <c r="B183" s="17" t="s">
        <v>184</v>
      </c>
      <c r="C183" s="17">
        <v>2017</v>
      </c>
      <c r="D183" s="18">
        <v>42865</v>
      </c>
      <c r="E183" s="19">
        <v>96</v>
      </c>
    </row>
    <row r="184" spans="1:5" hidden="1" x14ac:dyDescent="0.25">
      <c r="A184" s="17" t="s">
        <v>75</v>
      </c>
      <c r="B184" s="17" t="s">
        <v>184</v>
      </c>
      <c r="C184" s="17">
        <v>2017</v>
      </c>
      <c r="D184" s="18">
        <v>42893</v>
      </c>
      <c r="E184" s="19">
        <v>176</v>
      </c>
    </row>
    <row r="185" spans="1:5" hidden="1" x14ac:dyDescent="0.25">
      <c r="A185" s="17" t="s">
        <v>75</v>
      </c>
      <c r="B185" s="17" t="s">
        <v>184</v>
      </c>
      <c r="C185" s="17">
        <v>2017</v>
      </c>
      <c r="D185" s="18">
        <v>42906</v>
      </c>
      <c r="E185" s="19">
        <v>28</v>
      </c>
    </row>
    <row r="186" spans="1:5" hidden="1" x14ac:dyDescent="0.25">
      <c r="A186" s="17" t="s">
        <v>75</v>
      </c>
      <c r="B186" s="17" t="s">
        <v>184</v>
      </c>
      <c r="C186" s="17">
        <v>2017</v>
      </c>
      <c r="D186" s="18">
        <v>42921</v>
      </c>
      <c r="E186" s="19">
        <v>212</v>
      </c>
    </row>
    <row r="187" spans="1:5" hidden="1" x14ac:dyDescent="0.25">
      <c r="A187" s="17" t="s">
        <v>75</v>
      </c>
      <c r="B187" s="17" t="s">
        <v>184</v>
      </c>
      <c r="C187" s="17">
        <v>2017</v>
      </c>
      <c r="D187" s="18">
        <v>42935</v>
      </c>
      <c r="E187" s="19">
        <v>24</v>
      </c>
    </row>
    <row r="188" spans="1:5" hidden="1" x14ac:dyDescent="0.25">
      <c r="A188" s="17" t="s">
        <v>75</v>
      </c>
      <c r="B188" s="17" t="s">
        <v>184</v>
      </c>
      <c r="C188" s="17">
        <v>2017</v>
      </c>
      <c r="D188" s="18">
        <v>42949</v>
      </c>
      <c r="E188" s="19">
        <v>225</v>
      </c>
    </row>
    <row r="189" spans="1:5" hidden="1" x14ac:dyDescent="0.25">
      <c r="A189" s="17" t="s">
        <v>75</v>
      </c>
      <c r="B189" s="17" t="s">
        <v>184</v>
      </c>
      <c r="C189" s="17">
        <v>2017</v>
      </c>
      <c r="D189" s="18">
        <v>42968</v>
      </c>
      <c r="E189" s="19">
        <v>650</v>
      </c>
    </row>
    <row r="190" spans="1:5" hidden="1" x14ac:dyDescent="0.25">
      <c r="A190" s="17" t="s">
        <v>75</v>
      </c>
      <c r="B190" s="17" t="s">
        <v>184</v>
      </c>
      <c r="C190" s="17">
        <v>2017</v>
      </c>
      <c r="D190" s="18">
        <v>42989</v>
      </c>
      <c r="E190" s="19">
        <v>112</v>
      </c>
    </row>
    <row r="191" spans="1:5" hidden="1" x14ac:dyDescent="0.25">
      <c r="A191" s="20" t="s">
        <v>75</v>
      </c>
      <c r="B191" s="17" t="s">
        <v>184</v>
      </c>
      <c r="C191" s="17">
        <v>2017</v>
      </c>
      <c r="D191" s="18">
        <v>43006</v>
      </c>
      <c r="E191" s="19">
        <v>68</v>
      </c>
    </row>
    <row r="192" spans="1:5" hidden="1" x14ac:dyDescent="0.25">
      <c r="A192" s="17" t="s">
        <v>85</v>
      </c>
      <c r="B192" s="17" t="s">
        <v>2</v>
      </c>
      <c r="C192" s="17">
        <v>2016</v>
      </c>
      <c r="D192" s="18">
        <v>42530</v>
      </c>
      <c r="E192" s="19">
        <v>132</v>
      </c>
    </row>
    <row r="193" spans="1:5" hidden="1" x14ac:dyDescent="0.25">
      <c r="A193" s="17" t="s">
        <v>85</v>
      </c>
      <c r="B193" s="17" t="s">
        <v>2</v>
      </c>
      <c r="C193" s="17">
        <v>2016</v>
      </c>
      <c r="D193" s="18">
        <v>42542</v>
      </c>
      <c r="E193" s="19">
        <v>365</v>
      </c>
    </row>
    <row r="194" spans="1:5" hidden="1" x14ac:dyDescent="0.25">
      <c r="A194" s="17" t="s">
        <v>85</v>
      </c>
      <c r="B194" s="17" t="s">
        <v>2</v>
      </c>
      <c r="C194" s="17">
        <v>2016</v>
      </c>
      <c r="D194" s="18">
        <v>42543</v>
      </c>
      <c r="E194" s="19">
        <v>220</v>
      </c>
    </row>
    <row r="195" spans="1:5" hidden="1" x14ac:dyDescent="0.25">
      <c r="A195" s="17" t="s">
        <v>85</v>
      </c>
      <c r="B195" s="17" t="s">
        <v>2</v>
      </c>
      <c r="C195" s="17">
        <v>2016</v>
      </c>
      <c r="D195" s="18">
        <v>42551</v>
      </c>
      <c r="E195" s="19">
        <v>160</v>
      </c>
    </row>
    <row r="196" spans="1:5" hidden="1" x14ac:dyDescent="0.25">
      <c r="A196" s="17" t="s">
        <v>85</v>
      </c>
      <c r="B196" s="17" t="s">
        <v>2</v>
      </c>
      <c r="C196" s="17">
        <v>2016</v>
      </c>
      <c r="D196" s="18">
        <v>42556</v>
      </c>
      <c r="E196" s="19">
        <v>725</v>
      </c>
    </row>
    <row r="197" spans="1:5" hidden="1" x14ac:dyDescent="0.25">
      <c r="A197" s="17" t="s">
        <v>85</v>
      </c>
      <c r="B197" s="17" t="s">
        <v>2</v>
      </c>
      <c r="C197" s="17">
        <v>2016</v>
      </c>
      <c r="D197" s="18">
        <v>42564</v>
      </c>
      <c r="E197" s="19">
        <v>344</v>
      </c>
    </row>
    <row r="198" spans="1:5" hidden="1" x14ac:dyDescent="0.25">
      <c r="A198" s="17" t="s">
        <v>85</v>
      </c>
      <c r="B198" s="17" t="s">
        <v>2</v>
      </c>
      <c r="C198" s="17">
        <v>2016</v>
      </c>
      <c r="D198" s="18">
        <v>42572</v>
      </c>
      <c r="E198" s="19">
        <v>116</v>
      </c>
    </row>
    <row r="199" spans="1:5" hidden="1" x14ac:dyDescent="0.25">
      <c r="A199" s="17" t="s">
        <v>85</v>
      </c>
      <c r="B199" s="17" t="s">
        <v>2</v>
      </c>
      <c r="C199" s="17">
        <v>2016</v>
      </c>
      <c r="D199" s="18">
        <v>42592</v>
      </c>
      <c r="E199" s="19">
        <v>236</v>
      </c>
    </row>
    <row r="200" spans="1:5" hidden="1" x14ac:dyDescent="0.25">
      <c r="A200" s="17" t="s">
        <v>85</v>
      </c>
      <c r="B200" s="17" t="s">
        <v>2</v>
      </c>
      <c r="C200" s="17">
        <v>2016</v>
      </c>
      <c r="D200" s="18">
        <v>42607</v>
      </c>
      <c r="E200" s="19">
        <v>204</v>
      </c>
    </row>
    <row r="201" spans="1:5" hidden="1" x14ac:dyDescent="0.25">
      <c r="A201" s="17" t="s">
        <v>85</v>
      </c>
      <c r="B201" s="17" t="s">
        <v>2</v>
      </c>
      <c r="C201" s="17">
        <v>2016</v>
      </c>
      <c r="D201" s="18">
        <v>42620</v>
      </c>
      <c r="E201" s="19">
        <v>144</v>
      </c>
    </row>
    <row r="202" spans="1:5" hidden="1" x14ac:dyDescent="0.25">
      <c r="A202" s="17" t="s">
        <v>85</v>
      </c>
      <c r="B202" s="17" t="s">
        <v>2</v>
      </c>
      <c r="C202" s="17">
        <v>2017</v>
      </c>
      <c r="D202" s="18">
        <v>42865</v>
      </c>
      <c r="E202" s="19">
        <v>76</v>
      </c>
    </row>
    <row r="203" spans="1:5" hidden="1" x14ac:dyDescent="0.25">
      <c r="A203" s="17" t="s">
        <v>85</v>
      </c>
      <c r="B203" s="17" t="s">
        <v>2</v>
      </c>
      <c r="C203" s="17">
        <v>2017</v>
      </c>
      <c r="D203" s="18">
        <v>42891</v>
      </c>
      <c r="E203" s="19">
        <v>135</v>
      </c>
    </row>
    <row r="204" spans="1:5" hidden="1" x14ac:dyDescent="0.25">
      <c r="A204" s="17" t="s">
        <v>85</v>
      </c>
      <c r="B204" s="17" t="s">
        <v>2</v>
      </c>
      <c r="C204" s="17">
        <v>2017</v>
      </c>
      <c r="D204" s="18">
        <v>42893</v>
      </c>
      <c r="E204" s="19">
        <v>136</v>
      </c>
    </row>
    <row r="205" spans="1:5" hidden="1" x14ac:dyDescent="0.25">
      <c r="A205" s="17" t="s">
        <v>85</v>
      </c>
      <c r="B205" s="17" t="s">
        <v>2</v>
      </c>
      <c r="C205" s="17">
        <v>2017</v>
      </c>
      <c r="D205" s="18">
        <v>42906</v>
      </c>
      <c r="E205" s="19">
        <v>60</v>
      </c>
    </row>
    <row r="206" spans="1:5" hidden="1" x14ac:dyDescent="0.25">
      <c r="A206" s="17" t="s">
        <v>85</v>
      </c>
      <c r="B206" s="17" t="s">
        <v>2</v>
      </c>
      <c r="C206" s="17">
        <v>2017</v>
      </c>
      <c r="D206" s="18">
        <v>42921</v>
      </c>
      <c r="E206" s="19">
        <v>2000</v>
      </c>
    </row>
    <row r="207" spans="1:5" hidden="1" x14ac:dyDescent="0.25">
      <c r="A207" s="17" t="s">
        <v>85</v>
      </c>
      <c r="B207" s="17" t="s">
        <v>2</v>
      </c>
      <c r="C207" s="17">
        <v>2017</v>
      </c>
      <c r="D207" s="18">
        <v>42935</v>
      </c>
      <c r="E207" s="19">
        <v>164</v>
      </c>
    </row>
    <row r="208" spans="1:5" hidden="1" x14ac:dyDescent="0.25">
      <c r="A208" s="17" t="s">
        <v>85</v>
      </c>
      <c r="B208" s="17" t="s">
        <v>2</v>
      </c>
      <c r="C208" s="17">
        <v>2017</v>
      </c>
      <c r="D208" s="18">
        <v>42949</v>
      </c>
      <c r="E208" s="19">
        <v>75</v>
      </c>
    </row>
    <row r="209" spans="1:5" hidden="1" x14ac:dyDescent="0.25">
      <c r="A209" s="17" t="s">
        <v>85</v>
      </c>
      <c r="B209" s="17" t="s">
        <v>2</v>
      </c>
      <c r="C209" s="17">
        <v>2017</v>
      </c>
      <c r="D209" s="18">
        <v>42968</v>
      </c>
      <c r="E209" s="19">
        <v>232</v>
      </c>
    </row>
    <row r="210" spans="1:5" hidden="1" x14ac:dyDescent="0.25">
      <c r="A210" s="17" t="s">
        <v>85</v>
      </c>
      <c r="B210" s="17" t="s">
        <v>2</v>
      </c>
      <c r="C210" s="17">
        <v>2017</v>
      </c>
      <c r="D210" s="18">
        <v>42989</v>
      </c>
      <c r="E210" s="19">
        <v>350</v>
      </c>
    </row>
    <row r="211" spans="1:5" hidden="1" x14ac:dyDescent="0.25">
      <c r="A211" s="17" t="s">
        <v>85</v>
      </c>
      <c r="B211" s="17" t="s">
        <v>2</v>
      </c>
      <c r="C211" s="17">
        <v>2017</v>
      </c>
      <c r="D211" s="18">
        <v>42996</v>
      </c>
      <c r="E211" s="19">
        <v>866</v>
      </c>
    </row>
    <row r="212" spans="1:5" hidden="1" x14ac:dyDescent="0.25">
      <c r="A212" s="20" t="s">
        <v>85</v>
      </c>
      <c r="B212" s="17" t="s">
        <v>2</v>
      </c>
      <c r="C212" s="17">
        <v>2017</v>
      </c>
      <c r="D212" s="18">
        <v>43006</v>
      </c>
      <c r="E212" s="19">
        <v>272</v>
      </c>
    </row>
    <row r="213" spans="1:5" hidden="1" x14ac:dyDescent="0.25">
      <c r="A213" s="17" t="s">
        <v>86</v>
      </c>
      <c r="B213" s="17" t="s">
        <v>184</v>
      </c>
      <c r="C213" s="17">
        <v>2016</v>
      </c>
      <c r="D213" s="18">
        <v>42530</v>
      </c>
      <c r="E213" s="19">
        <v>500</v>
      </c>
    </row>
    <row r="214" spans="1:5" hidden="1" x14ac:dyDescent="0.25">
      <c r="A214" s="17" t="s">
        <v>86</v>
      </c>
      <c r="B214" s="17" t="s">
        <v>184</v>
      </c>
      <c r="C214" s="17">
        <v>2016</v>
      </c>
      <c r="D214" s="18">
        <v>42543</v>
      </c>
      <c r="E214" s="19">
        <v>320</v>
      </c>
    </row>
    <row r="215" spans="1:5" hidden="1" x14ac:dyDescent="0.25">
      <c r="A215" s="17" t="s">
        <v>86</v>
      </c>
      <c r="B215" s="17" t="s">
        <v>184</v>
      </c>
      <c r="C215" s="17">
        <v>2016</v>
      </c>
      <c r="D215" s="18">
        <v>42551</v>
      </c>
      <c r="E215" s="19">
        <v>116</v>
      </c>
    </row>
    <row r="216" spans="1:5" hidden="1" x14ac:dyDescent="0.25">
      <c r="A216" s="17" t="s">
        <v>86</v>
      </c>
      <c r="B216" s="17" t="s">
        <v>184</v>
      </c>
      <c r="C216" s="17">
        <v>2016</v>
      </c>
      <c r="D216" s="18">
        <v>42556</v>
      </c>
      <c r="E216" s="19">
        <v>450</v>
      </c>
    </row>
    <row r="217" spans="1:5" hidden="1" x14ac:dyDescent="0.25">
      <c r="A217" s="17" t="s">
        <v>86</v>
      </c>
      <c r="B217" s="17" t="s">
        <v>184</v>
      </c>
      <c r="C217" s="17">
        <v>2016</v>
      </c>
      <c r="D217" s="18">
        <v>42564</v>
      </c>
      <c r="E217" s="19">
        <v>1020</v>
      </c>
    </row>
    <row r="218" spans="1:5" hidden="1" x14ac:dyDescent="0.25">
      <c r="A218" s="17" t="s">
        <v>86</v>
      </c>
      <c r="B218" s="17" t="s">
        <v>184</v>
      </c>
      <c r="C218" s="17">
        <v>2016</v>
      </c>
      <c r="D218" s="18">
        <v>42572</v>
      </c>
      <c r="E218" s="19">
        <v>1350</v>
      </c>
    </row>
    <row r="219" spans="1:5" hidden="1" x14ac:dyDescent="0.25">
      <c r="A219" s="17" t="s">
        <v>86</v>
      </c>
      <c r="B219" s="17" t="s">
        <v>184</v>
      </c>
      <c r="C219" s="17">
        <v>2016</v>
      </c>
      <c r="D219" s="18">
        <v>42592</v>
      </c>
      <c r="E219" s="19">
        <v>308</v>
      </c>
    </row>
    <row r="220" spans="1:5" hidden="1" x14ac:dyDescent="0.25">
      <c r="A220" s="17" t="s">
        <v>86</v>
      </c>
      <c r="B220" s="17" t="s">
        <v>184</v>
      </c>
      <c r="C220" s="17">
        <v>2016</v>
      </c>
      <c r="D220" s="18">
        <v>42607</v>
      </c>
      <c r="E220" s="19">
        <v>136</v>
      </c>
    </row>
    <row r="221" spans="1:5" hidden="1" x14ac:dyDescent="0.25">
      <c r="A221" s="17" t="s">
        <v>86</v>
      </c>
      <c r="B221" s="17" t="s">
        <v>184</v>
      </c>
      <c r="C221" s="17">
        <v>2016</v>
      </c>
      <c r="D221" s="18">
        <v>42620</v>
      </c>
      <c r="E221" s="19">
        <v>144</v>
      </c>
    </row>
    <row r="222" spans="1:5" hidden="1" x14ac:dyDescent="0.25">
      <c r="A222" s="17" t="s">
        <v>86</v>
      </c>
      <c r="B222" s="17" t="s">
        <v>184</v>
      </c>
      <c r="C222" s="17">
        <v>2017</v>
      </c>
      <c r="D222" s="18">
        <v>42865</v>
      </c>
      <c r="E222" s="19">
        <v>124</v>
      </c>
    </row>
    <row r="223" spans="1:5" hidden="1" x14ac:dyDescent="0.25">
      <c r="A223" s="17" t="s">
        <v>86</v>
      </c>
      <c r="B223" s="17" t="s">
        <v>184</v>
      </c>
      <c r="C223" s="17">
        <v>2017</v>
      </c>
      <c r="D223" s="18">
        <v>42893</v>
      </c>
      <c r="E223" s="19">
        <v>116</v>
      </c>
    </row>
    <row r="224" spans="1:5" hidden="1" x14ac:dyDescent="0.25">
      <c r="A224" s="17" t="s">
        <v>86</v>
      </c>
      <c r="B224" s="17" t="s">
        <v>184</v>
      </c>
      <c r="C224" s="17">
        <v>2017</v>
      </c>
      <c r="D224" s="18">
        <v>42906</v>
      </c>
      <c r="E224" s="19">
        <v>184</v>
      </c>
    </row>
    <row r="225" spans="1:5" hidden="1" x14ac:dyDescent="0.25">
      <c r="A225" s="17" t="s">
        <v>86</v>
      </c>
      <c r="B225" s="17" t="s">
        <v>184</v>
      </c>
      <c r="C225" s="17">
        <v>2017</v>
      </c>
      <c r="D225" s="18">
        <v>42921</v>
      </c>
      <c r="E225" s="19">
        <v>1420</v>
      </c>
    </row>
    <row r="226" spans="1:5" hidden="1" x14ac:dyDescent="0.25">
      <c r="A226" s="17" t="s">
        <v>86</v>
      </c>
      <c r="B226" s="17" t="s">
        <v>184</v>
      </c>
      <c r="C226" s="17">
        <v>2017</v>
      </c>
      <c r="D226" s="18">
        <v>42935</v>
      </c>
      <c r="E226" s="19">
        <v>100</v>
      </c>
    </row>
    <row r="227" spans="1:5" hidden="1" x14ac:dyDescent="0.25">
      <c r="A227" s="17" t="s">
        <v>86</v>
      </c>
      <c r="B227" s="17" t="s">
        <v>184</v>
      </c>
      <c r="C227" s="17">
        <v>2017</v>
      </c>
      <c r="D227" s="18">
        <v>42949</v>
      </c>
      <c r="E227" s="19">
        <v>1300</v>
      </c>
    </row>
    <row r="228" spans="1:5" hidden="1" x14ac:dyDescent="0.25">
      <c r="A228" s="17" t="s">
        <v>86</v>
      </c>
      <c r="B228" s="17" t="s">
        <v>184</v>
      </c>
      <c r="C228" s="17">
        <v>2017</v>
      </c>
      <c r="D228" s="18">
        <v>42968</v>
      </c>
      <c r="E228" s="19">
        <v>125</v>
      </c>
    </row>
    <row r="229" spans="1:5" hidden="1" x14ac:dyDescent="0.25">
      <c r="A229" s="17" t="s">
        <v>86</v>
      </c>
      <c r="B229" s="17" t="s">
        <v>184</v>
      </c>
      <c r="C229" s="17">
        <v>2017</v>
      </c>
      <c r="D229" s="18">
        <v>42989</v>
      </c>
      <c r="E229" s="19">
        <v>48</v>
      </c>
    </row>
    <row r="230" spans="1:5" hidden="1" x14ac:dyDescent="0.25">
      <c r="A230" s="20" t="s">
        <v>86</v>
      </c>
      <c r="B230" s="17" t="s">
        <v>184</v>
      </c>
      <c r="C230" s="17">
        <v>2017</v>
      </c>
      <c r="D230" s="18">
        <v>43006</v>
      </c>
      <c r="E230" s="19">
        <v>144</v>
      </c>
    </row>
    <row r="231" spans="1:5" hidden="1" x14ac:dyDescent="0.25">
      <c r="A231" s="17" t="s">
        <v>88</v>
      </c>
      <c r="B231" s="17" t="s">
        <v>2</v>
      </c>
      <c r="C231" s="17">
        <v>2016</v>
      </c>
      <c r="D231" s="18">
        <v>42506</v>
      </c>
      <c r="E231" s="19">
        <v>1400</v>
      </c>
    </row>
    <row r="232" spans="1:5" hidden="1" x14ac:dyDescent="0.25">
      <c r="A232" s="17" t="s">
        <v>88</v>
      </c>
      <c r="B232" s="17" t="s">
        <v>2</v>
      </c>
      <c r="C232" s="17">
        <v>2016</v>
      </c>
      <c r="D232" s="18">
        <v>42522</v>
      </c>
      <c r="E232" s="19">
        <v>4550</v>
      </c>
    </row>
    <row r="233" spans="1:5" hidden="1" x14ac:dyDescent="0.25">
      <c r="A233" s="17" t="s">
        <v>88</v>
      </c>
      <c r="B233" s="17" t="s">
        <v>2</v>
      </c>
      <c r="C233" s="17">
        <v>2016</v>
      </c>
      <c r="D233" s="18">
        <v>42527</v>
      </c>
      <c r="E233" s="19">
        <v>132</v>
      </c>
    </row>
    <row r="234" spans="1:5" hidden="1" x14ac:dyDescent="0.25">
      <c r="A234" s="17" t="s">
        <v>88</v>
      </c>
      <c r="B234" s="17" t="s">
        <v>2</v>
      </c>
      <c r="C234" s="17">
        <v>2016</v>
      </c>
      <c r="D234" s="18">
        <v>42543</v>
      </c>
      <c r="E234" s="19">
        <v>1680</v>
      </c>
    </row>
    <row r="235" spans="1:5" hidden="1" x14ac:dyDescent="0.25">
      <c r="A235" s="17" t="s">
        <v>88</v>
      </c>
      <c r="B235" s="17" t="s">
        <v>2</v>
      </c>
      <c r="C235" s="17">
        <v>2016</v>
      </c>
      <c r="D235" s="18">
        <v>42576</v>
      </c>
      <c r="E235" s="19">
        <v>144</v>
      </c>
    </row>
    <row r="236" spans="1:5" hidden="1" x14ac:dyDescent="0.25">
      <c r="A236" s="17" t="s">
        <v>88</v>
      </c>
      <c r="B236" s="17" t="s">
        <v>2</v>
      </c>
      <c r="C236" s="17">
        <v>2016</v>
      </c>
      <c r="D236" s="18">
        <v>42583</v>
      </c>
      <c r="E236" s="19">
        <v>100</v>
      </c>
    </row>
    <row r="237" spans="1:5" hidden="1" x14ac:dyDescent="0.25">
      <c r="A237" s="17" t="s">
        <v>88</v>
      </c>
      <c r="B237" s="17" t="s">
        <v>2</v>
      </c>
      <c r="C237" s="17">
        <v>2016</v>
      </c>
      <c r="D237" s="18">
        <v>42597</v>
      </c>
      <c r="E237" s="19">
        <v>2875</v>
      </c>
    </row>
    <row r="238" spans="1:5" hidden="1" x14ac:dyDescent="0.25">
      <c r="A238" s="17" t="s">
        <v>88</v>
      </c>
      <c r="B238" s="17" t="s">
        <v>2</v>
      </c>
      <c r="C238" s="17">
        <v>2016</v>
      </c>
      <c r="D238" s="18">
        <v>42632</v>
      </c>
      <c r="E238" s="19">
        <v>328</v>
      </c>
    </row>
    <row r="239" spans="1:5" hidden="1" x14ac:dyDescent="0.25">
      <c r="A239" s="17" t="s">
        <v>88</v>
      </c>
      <c r="B239" s="17" t="s">
        <v>2</v>
      </c>
      <c r="C239" s="17">
        <v>2017</v>
      </c>
      <c r="D239" s="18">
        <v>42863</v>
      </c>
      <c r="E239" s="19">
        <v>112</v>
      </c>
    </row>
    <row r="240" spans="1:5" hidden="1" x14ac:dyDescent="0.25">
      <c r="A240" s="17" t="s">
        <v>88</v>
      </c>
      <c r="B240" s="17" t="s">
        <v>2</v>
      </c>
      <c r="C240" s="17">
        <v>2017</v>
      </c>
      <c r="D240" s="18">
        <v>42886</v>
      </c>
      <c r="E240" s="19">
        <v>348</v>
      </c>
    </row>
    <row r="241" spans="1:5" hidden="1" x14ac:dyDescent="0.25">
      <c r="A241" s="17" t="s">
        <v>88</v>
      </c>
      <c r="B241" s="17" t="s">
        <v>2</v>
      </c>
      <c r="C241" s="17">
        <v>2017</v>
      </c>
      <c r="D241" s="18">
        <v>42901</v>
      </c>
      <c r="E241" s="19">
        <v>200</v>
      </c>
    </row>
    <row r="242" spans="1:5" hidden="1" x14ac:dyDescent="0.25">
      <c r="A242" s="17" t="s">
        <v>88</v>
      </c>
      <c r="B242" s="17" t="s">
        <v>2</v>
      </c>
      <c r="C242" s="17">
        <v>2017</v>
      </c>
      <c r="D242" s="18">
        <v>42905</v>
      </c>
      <c r="E242" s="19">
        <v>1600</v>
      </c>
    </row>
    <row r="243" spans="1:5" hidden="1" x14ac:dyDescent="0.25">
      <c r="A243" s="17" t="s">
        <v>88</v>
      </c>
      <c r="B243" s="17" t="s">
        <v>2</v>
      </c>
      <c r="C243" s="17">
        <v>2017</v>
      </c>
      <c r="D243" s="18">
        <v>42929</v>
      </c>
      <c r="E243" s="19">
        <v>156</v>
      </c>
    </row>
    <row r="244" spans="1:5" hidden="1" x14ac:dyDescent="0.25">
      <c r="A244" s="17" t="s">
        <v>88</v>
      </c>
      <c r="B244" s="17" t="s">
        <v>2</v>
      </c>
      <c r="C244" s="17">
        <v>2017</v>
      </c>
      <c r="D244" s="18">
        <v>42941</v>
      </c>
      <c r="E244" s="19">
        <v>104</v>
      </c>
    </row>
    <row r="245" spans="1:5" hidden="1" x14ac:dyDescent="0.25">
      <c r="A245" s="17" t="s">
        <v>88</v>
      </c>
      <c r="B245" s="17" t="s">
        <v>2</v>
      </c>
      <c r="C245" s="17">
        <v>2017</v>
      </c>
      <c r="D245" s="18">
        <v>42954</v>
      </c>
      <c r="E245" s="19">
        <v>220</v>
      </c>
    </row>
    <row r="246" spans="1:5" hidden="1" x14ac:dyDescent="0.25">
      <c r="A246" s="17" t="s">
        <v>88</v>
      </c>
      <c r="B246" s="17" t="s">
        <v>2</v>
      </c>
      <c r="C246" s="17">
        <v>2017</v>
      </c>
      <c r="D246" s="18">
        <v>42975</v>
      </c>
      <c r="E246" s="19">
        <v>148</v>
      </c>
    </row>
    <row r="247" spans="1:5" hidden="1" x14ac:dyDescent="0.25">
      <c r="A247" s="20" t="s">
        <v>88</v>
      </c>
      <c r="B247" s="17" t="s">
        <v>2</v>
      </c>
      <c r="C247" s="17">
        <v>2017</v>
      </c>
      <c r="D247" s="18">
        <v>42996</v>
      </c>
      <c r="E247" s="19">
        <v>56</v>
      </c>
    </row>
    <row r="248" spans="1:5" hidden="1" x14ac:dyDescent="0.25">
      <c r="A248" s="17" t="s">
        <v>90</v>
      </c>
      <c r="B248" s="17" t="s">
        <v>2</v>
      </c>
      <c r="C248" s="17">
        <v>2016</v>
      </c>
      <c r="D248" s="18">
        <v>42514</v>
      </c>
      <c r="E248" s="19">
        <v>116</v>
      </c>
    </row>
    <row r="249" spans="1:5" hidden="1" x14ac:dyDescent="0.25">
      <c r="A249" s="17" t="s">
        <v>90</v>
      </c>
      <c r="B249" s="17" t="s">
        <v>2</v>
      </c>
      <c r="C249" s="17">
        <v>2016</v>
      </c>
      <c r="D249" s="18">
        <v>42541</v>
      </c>
      <c r="E249" s="19">
        <v>28</v>
      </c>
    </row>
    <row r="250" spans="1:5" hidden="1" x14ac:dyDescent="0.25">
      <c r="A250" s="17" t="s">
        <v>90</v>
      </c>
      <c r="B250" s="17" t="s">
        <v>2</v>
      </c>
      <c r="C250" s="17">
        <v>2016</v>
      </c>
      <c r="D250" s="18">
        <v>42549</v>
      </c>
      <c r="E250" s="19">
        <v>24</v>
      </c>
    </row>
    <row r="251" spans="1:5" hidden="1" x14ac:dyDescent="0.25">
      <c r="A251" s="17" t="s">
        <v>90</v>
      </c>
      <c r="B251" s="17" t="s">
        <v>2</v>
      </c>
      <c r="C251" s="17">
        <v>2016</v>
      </c>
      <c r="D251" s="18">
        <v>42563</v>
      </c>
      <c r="E251" s="19">
        <v>12</v>
      </c>
    </row>
    <row r="252" spans="1:5" hidden="1" x14ac:dyDescent="0.25">
      <c r="A252" s="17" t="s">
        <v>90</v>
      </c>
      <c r="B252" s="17" t="s">
        <v>2</v>
      </c>
      <c r="C252" s="17">
        <v>2016</v>
      </c>
      <c r="D252" s="18">
        <v>42577</v>
      </c>
      <c r="E252" s="19">
        <v>28</v>
      </c>
    </row>
    <row r="253" spans="1:5" hidden="1" x14ac:dyDescent="0.25">
      <c r="A253" s="17" t="s">
        <v>90</v>
      </c>
      <c r="B253" s="17" t="s">
        <v>2</v>
      </c>
      <c r="C253" s="17">
        <v>2016</v>
      </c>
      <c r="D253" s="18">
        <v>42584</v>
      </c>
      <c r="E253" s="19">
        <v>76</v>
      </c>
    </row>
    <row r="254" spans="1:5" hidden="1" x14ac:dyDescent="0.25">
      <c r="A254" s="17" t="s">
        <v>90</v>
      </c>
      <c r="B254" s="17" t="s">
        <v>2</v>
      </c>
      <c r="C254" s="17">
        <v>2016</v>
      </c>
      <c r="D254" s="18">
        <v>42605</v>
      </c>
      <c r="E254" s="19">
        <v>92</v>
      </c>
    </row>
    <row r="255" spans="1:5" hidden="1" x14ac:dyDescent="0.25">
      <c r="A255" s="20" t="s">
        <v>90</v>
      </c>
      <c r="B255" s="17" t="s">
        <v>2</v>
      </c>
      <c r="C255" s="17">
        <v>2016</v>
      </c>
      <c r="D255" s="18">
        <v>42626</v>
      </c>
      <c r="E255" s="19">
        <v>176</v>
      </c>
    </row>
    <row r="256" spans="1:5" hidden="1" x14ac:dyDescent="0.25">
      <c r="A256" s="17" t="s">
        <v>9</v>
      </c>
      <c r="B256" t="s">
        <v>11</v>
      </c>
      <c r="C256" s="17" t="s">
        <v>174</v>
      </c>
      <c r="D256" s="18">
        <v>42661</v>
      </c>
      <c r="E256" s="19">
        <v>26</v>
      </c>
    </row>
    <row r="257" spans="1:5" hidden="1" x14ac:dyDescent="0.25">
      <c r="A257" s="17" t="s">
        <v>9</v>
      </c>
      <c r="B257" t="s">
        <v>11</v>
      </c>
      <c r="C257" s="17" t="s">
        <v>174</v>
      </c>
      <c r="D257" s="18">
        <v>42689</v>
      </c>
      <c r="E257" s="19">
        <v>8</v>
      </c>
    </row>
    <row r="258" spans="1:5" hidden="1" x14ac:dyDescent="0.25">
      <c r="A258" s="17" t="s">
        <v>9</v>
      </c>
      <c r="B258" t="s">
        <v>11</v>
      </c>
      <c r="C258" s="17" t="s">
        <v>174</v>
      </c>
      <c r="D258" s="18">
        <v>42709</v>
      </c>
      <c r="E258" s="19">
        <v>24</v>
      </c>
    </row>
    <row r="259" spans="1:5" hidden="1" x14ac:dyDescent="0.25">
      <c r="A259" s="17" t="s">
        <v>9</v>
      </c>
      <c r="B259" t="s">
        <v>11</v>
      </c>
      <c r="C259" s="17" t="s">
        <v>174</v>
      </c>
      <c r="D259" s="18">
        <v>42724</v>
      </c>
      <c r="E259" s="19">
        <v>4</v>
      </c>
    </row>
    <row r="260" spans="1:5" hidden="1" x14ac:dyDescent="0.25">
      <c r="A260" s="17" t="s">
        <v>9</v>
      </c>
      <c r="B260" t="s">
        <v>11</v>
      </c>
      <c r="C260" s="17" t="s">
        <v>174</v>
      </c>
      <c r="D260" s="18">
        <v>42758</v>
      </c>
      <c r="E260" s="19">
        <v>403</v>
      </c>
    </row>
    <row r="261" spans="1:5" hidden="1" x14ac:dyDescent="0.25">
      <c r="A261" s="17" t="s">
        <v>9</v>
      </c>
      <c r="B261" t="s">
        <v>11</v>
      </c>
      <c r="C261" s="17" t="s">
        <v>174</v>
      </c>
      <c r="D261" s="18">
        <v>42772</v>
      </c>
      <c r="E261" s="19">
        <v>13</v>
      </c>
    </row>
    <row r="262" spans="1:5" hidden="1" x14ac:dyDescent="0.25">
      <c r="A262" s="17" t="s">
        <v>9</v>
      </c>
      <c r="B262" t="s">
        <v>11</v>
      </c>
      <c r="C262" s="17" t="s">
        <v>174</v>
      </c>
      <c r="D262" s="18">
        <v>42787</v>
      </c>
      <c r="E262" s="19">
        <v>37</v>
      </c>
    </row>
    <row r="263" spans="1:5" hidden="1" x14ac:dyDescent="0.25">
      <c r="A263" s="17" t="s">
        <v>9</v>
      </c>
      <c r="B263" t="s">
        <v>11</v>
      </c>
      <c r="C263" s="17" t="s">
        <v>174</v>
      </c>
      <c r="D263" s="18">
        <v>42801</v>
      </c>
      <c r="E263" s="19">
        <v>600</v>
      </c>
    </row>
    <row r="264" spans="1:5" hidden="1" x14ac:dyDescent="0.25">
      <c r="A264" s="17" t="s">
        <v>9</v>
      </c>
      <c r="B264" t="s">
        <v>11</v>
      </c>
      <c r="C264" s="17" t="s">
        <v>174</v>
      </c>
      <c r="D264" s="18">
        <v>42815</v>
      </c>
      <c r="E264" s="19">
        <v>42</v>
      </c>
    </row>
    <row r="265" spans="1:5" hidden="1" x14ac:dyDescent="0.25">
      <c r="A265" s="17" t="s">
        <v>9</v>
      </c>
      <c r="B265" t="s">
        <v>11</v>
      </c>
      <c r="C265" s="17" t="s">
        <v>174</v>
      </c>
      <c r="D265" s="18">
        <v>42846</v>
      </c>
      <c r="E265" s="19">
        <v>11000</v>
      </c>
    </row>
    <row r="266" spans="1:5" hidden="1" x14ac:dyDescent="0.25">
      <c r="A266" s="17" t="s">
        <v>9</v>
      </c>
      <c r="B266" t="s">
        <v>11</v>
      </c>
      <c r="C266" s="17" t="s">
        <v>174</v>
      </c>
      <c r="D266" s="18">
        <v>42849</v>
      </c>
      <c r="E266" s="19">
        <v>358</v>
      </c>
    </row>
    <row r="267" spans="1:5" hidden="1" x14ac:dyDescent="0.25">
      <c r="A267" s="20" t="s">
        <v>9</v>
      </c>
      <c r="B267" t="s">
        <v>11</v>
      </c>
      <c r="C267" s="17" t="s">
        <v>174</v>
      </c>
      <c r="D267" s="18">
        <v>42851</v>
      </c>
      <c r="E267" s="19">
        <v>3800</v>
      </c>
    </row>
    <row r="268" spans="1:5" hidden="1" x14ac:dyDescent="0.25">
      <c r="A268" s="17" t="s">
        <v>12</v>
      </c>
      <c r="B268" t="s">
        <v>11</v>
      </c>
      <c r="C268" s="17" t="s">
        <v>174</v>
      </c>
      <c r="D268" s="18">
        <v>42661</v>
      </c>
      <c r="E268" s="19">
        <v>40</v>
      </c>
    </row>
    <row r="269" spans="1:5" hidden="1" x14ac:dyDescent="0.25">
      <c r="A269" s="17" t="s">
        <v>12</v>
      </c>
      <c r="B269" t="s">
        <v>11</v>
      </c>
      <c r="C269" s="17" t="s">
        <v>174</v>
      </c>
      <c r="D269" s="18">
        <v>42662</v>
      </c>
      <c r="E269" s="19">
        <v>40</v>
      </c>
    </row>
    <row r="270" spans="1:5" hidden="1" x14ac:dyDescent="0.25">
      <c r="A270" s="17" t="s">
        <v>12</v>
      </c>
      <c r="B270" t="s">
        <v>11</v>
      </c>
      <c r="C270" s="17" t="s">
        <v>174</v>
      </c>
      <c r="D270" s="18">
        <v>42689</v>
      </c>
      <c r="E270" s="19">
        <v>47</v>
      </c>
    </row>
    <row r="271" spans="1:5" hidden="1" x14ac:dyDescent="0.25">
      <c r="A271" s="17" t="s">
        <v>12</v>
      </c>
      <c r="B271" t="s">
        <v>11</v>
      </c>
      <c r="C271" s="17" t="s">
        <v>174</v>
      </c>
      <c r="D271" s="18">
        <v>42724</v>
      </c>
      <c r="E271" s="19">
        <v>4</v>
      </c>
    </row>
    <row r="272" spans="1:5" hidden="1" x14ac:dyDescent="0.25">
      <c r="A272" s="17" t="s">
        <v>12</v>
      </c>
      <c r="B272" t="s">
        <v>11</v>
      </c>
      <c r="C272" s="17" t="s">
        <v>174</v>
      </c>
      <c r="D272" s="18">
        <v>42725</v>
      </c>
      <c r="E272" s="19">
        <v>4</v>
      </c>
    </row>
    <row r="273" spans="1:5" hidden="1" x14ac:dyDescent="0.25">
      <c r="A273" s="17" t="s">
        <v>12</v>
      </c>
      <c r="B273" t="s">
        <v>11</v>
      </c>
      <c r="C273" s="17" t="s">
        <v>174</v>
      </c>
      <c r="D273" s="18">
        <v>42758</v>
      </c>
      <c r="E273" s="19">
        <v>731</v>
      </c>
    </row>
    <row r="274" spans="1:5" hidden="1" x14ac:dyDescent="0.25">
      <c r="A274" s="17" t="s">
        <v>12</v>
      </c>
      <c r="B274" t="s">
        <v>11</v>
      </c>
      <c r="C274" s="17" t="s">
        <v>174</v>
      </c>
      <c r="D274" s="18">
        <v>42759</v>
      </c>
      <c r="E274" s="19">
        <v>731</v>
      </c>
    </row>
    <row r="275" spans="1:5" hidden="1" x14ac:dyDescent="0.25">
      <c r="A275" s="17" t="s">
        <v>12</v>
      </c>
      <c r="B275" t="s">
        <v>11</v>
      </c>
      <c r="C275" s="17" t="s">
        <v>174</v>
      </c>
      <c r="D275" s="18">
        <v>42787</v>
      </c>
      <c r="E275" s="19">
        <v>78</v>
      </c>
    </row>
    <row r="276" spans="1:5" hidden="1" x14ac:dyDescent="0.25">
      <c r="A276" s="17" t="s">
        <v>12</v>
      </c>
      <c r="B276" t="s">
        <v>11</v>
      </c>
      <c r="C276" s="17" t="s">
        <v>174</v>
      </c>
      <c r="D276" s="18">
        <v>42788</v>
      </c>
      <c r="E276" s="19">
        <v>78</v>
      </c>
    </row>
    <row r="277" spans="1:5" hidden="1" x14ac:dyDescent="0.25">
      <c r="A277" s="17" t="s">
        <v>12</v>
      </c>
      <c r="B277" t="s">
        <v>11</v>
      </c>
      <c r="C277" s="17" t="s">
        <v>174</v>
      </c>
      <c r="D277" s="18">
        <v>42815</v>
      </c>
      <c r="E277" s="19">
        <v>62</v>
      </c>
    </row>
    <row r="278" spans="1:5" hidden="1" x14ac:dyDescent="0.25">
      <c r="A278" s="17" t="s">
        <v>12</v>
      </c>
      <c r="B278" t="s">
        <v>11</v>
      </c>
      <c r="C278" s="17" t="s">
        <v>174</v>
      </c>
      <c r="D278" s="18">
        <v>42816</v>
      </c>
      <c r="E278" s="19">
        <v>62</v>
      </c>
    </row>
    <row r="279" spans="1:5" hidden="1" x14ac:dyDescent="0.25">
      <c r="A279" s="20" t="s">
        <v>12</v>
      </c>
      <c r="B279" t="s">
        <v>11</v>
      </c>
      <c r="C279" s="17" t="s">
        <v>174</v>
      </c>
      <c r="D279" s="18">
        <v>42849</v>
      </c>
      <c r="E279" s="19">
        <v>321</v>
      </c>
    </row>
    <row r="280" spans="1:5" hidden="1" x14ac:dyDescent="0.25">
      <c r="A280" s="17" t="s">
        <v>33</v>
      </c>
      <c r="B280" t="s">
        <v>11</v>
      </c>
      <c r="C280" s="17" t="s">
        <v>174</v>
      </c>
      <c r="D280" s="18">
        <v>42661</v>
      </c>
      <c r="E280" s="19">
        <v>202</v>
      </c>
    </row>
    <row r="281" spans="1:5" hidden="1" x14ac:dyDescent="0.25">
      <c r="A281" s="17" t="s">
        <v>33</v>
      </c>
      <c r="B281" t="s">
        <v>11</v>
      </c>
      <c r="C281" s="17" t="s">
        <v>174</v>
      </c>
      <c r="D281" s="18">
        <v>42689</v>
      </c>
      <c r="E281" s="19">
        <v>91</v>
      </c>
    </row>
    <row r="282" spans="1:5" hidden="1" x14ac:dyDescent="0.25">
      <c r="A282" s="17" t="s">
        <v>33</v>
      </c>
      <c r="B282" t="s">
        <v>11</v>
      </c>
      <c r="C282" s="17" t="s">
        <v>174</v>
      </c>
      <c r="D282" s="18">
        <v>42709</v>
      </c>
      <c r="E282" s="19">
        <v>42</v>
      </c>
    </row>
    <row r="283" spans="1:5" hidden="1" x14ac:dyDescent="0.25">
      <c r="A283" s="17" t="s">
        <v>33</v>
      </c>
      <c r="B283" t="s">
        <v>11</v>
      </c>
      <c r="C283" s="17" t="s">
        <v>174</v>
      </c>
      <c r="D283" s="18">
        <v>42724</v>
      </c>
      <c r="E283" s="19">
        <v>26</v>
      </c>
    </row>
    <row r="284" spans="1:5" hidden="1" x14ac:dyDescent="0.25">
      <c r="A284" s="17" t="s">
        <v>33</v>
      </c>
      <c r="B284" t="s">
        <v>11</v>
      </c>
      <c r="C284" s="17" t="s">
        <v>174</v>
      </c>
      <c r="D284" s="18">
        <v>42758</v>
      </c>
      <c r="E284" s="19">
        <v>345</v>
      </c>
    </row>
    <row r="285" spans="1:5" hidden="1" x14ac:dyDescent="0.25">
      <c r="A285" s="17" t="s">
        <v>33</v>
      </c>
      <c r="B285" t="s">
        <v>11</v>
      </c>
      <c r="C285" s="17" t="s">
        <v>174</v>
      </c>
      <c r="D285" s="18">
        <v>42772</v>
      </c>
      <c r="E285" s="19">
        <v>13</v>
      </c>
    </row>
    <row r="286" spans="1:5" hidden="1" x14ac:dyDescent="0.25">
      <c r="A286" s="17" t="s">
        <v>33</v>
      </c>
      <c r="B286" t="s">
        <v>11</v>
      </c>
      <c r="C286" s="17" t="s">
        <v>174</v>
      </c>
      <c r="D286" s="18">
        <v>42787</v>
      </c>
      <c r="E286" s="19">
        <v>29</v>
      </c>
    </row>
    <row r="287" spans="1:5" hidden="1" x14ac:dyDescent="0.25">
      <c r="A287" s="17" t="s">
        <v>33</v>
      </c>
      <c r="B287" t="s">
        <v>11</v>
      </c>
      <c r="C287" s="17" t="s">
        <v>174</v>
      </c>
      <c r="D287" s="18">
        <v>42815</v>
      </c>
      <c r="E287" s="19">
        <v>43</v>
      </c>
    </row>
    <row r="288" spans="1:5" hidden="1" x14ac:dyDescent="0.25">
      <c r="A288" s="20" t="s">
        <v>33</v>
      </c>
      <c r="B288" t="s">
        <v>11</v>
      </c>
      <c r="C288" s="17" t="s">
        <v>174</v>
      </c>
      <c r="D288" s="18">
        <v>42849</v>
      </c>
      <c r="E288" s="19">
        <v>387</v>
      </c>
    </row>
    <row r="289" spans="1:5" hidden="1" x14ac:dyDescent="0.25">
      <c r="A289" s="17" t="s">
        <v>34</v>
      </c>
      <c r="B289" t="s">
        <v>11</v>
      </c>
      <c r="C289" s="17" t="s">
        <v>174</v>
      </c>
      <c r="D289" s="18">
        <v>42661</v>
      </c>
      <c r="E289" s="19">
        <v>37</v>
      </c>
    </row>
    <row r="290" spans="1:5" hidden="1" x14ac:dyDescent="0.25">
      <c r="A290" s="17" t="s">
        <v>34</v>
      </c>
      <c r="B290" t="s">
        <v>11</v>
      </c>
      <c r="C290" s="17" t="s">
        <v>174</v>
      </c>
      <c r="D290" s="18">
        <v>42689</v>
      </c>
      <c r="E290" s="19">
        <v>37</v>
      </c>
    </row>
    <row r="291" spans="1:5" hidden="1" x14ac:dyDescent="0.25">
      <c r="A291" s="17" t="s">
        <v>34</v>
      </c>
      <c r="B291" t="s">
        <v>11</v>
      </c>
      <c r="C291" s="17" t="s">
        <v>174</v>
      </c>
      <c r="D291" s="18">
        <v>42709</v>
      </c>
      <c r="E291" s="19">
        <v>9</v>
      </c>
    </row>
    <row r="292" spans="1:5" hidden="1" x14ac:dyDescent="0.25">
      <c r="A292" s="17" t="s">
        <v>34</v>
      </c>
      <c r="B292" t="s">
        <v>11</v>
      </c>
      <c r="C292" s="17" t="s">
        <v>174</v>
      </c>
      <c r="D292" s="18">
        <v>42724</v>
      </c>
      <c r="E292" s="19">
        <v>2</v>
      </c>
    </row>
    <row r="293" spans="1:5" hidden="1" x14ac:dyDescent="0.25">
      <c r="A293" s="17" t="s">
        <v>34</v>
      </c>
      <c r="B293" t="s">
        <v>11</v>
      </c>
      <c r="C293" s="17" t="s">
        <v>174</v>
      </c>
      <c r="D293" s="18">
        <v>42758</v>
      </c>
      <c r="E293" s="19">
        <v>1373</v>
      </c>
    </row>
    <row r="294" spans="1:5" hidden="1" x14ac:dyDescent="0.25">
      <c r="A294" s="17" t="s">
        <v>34</v>
      </c>
      <c r="B294" t="s">
        <v>11</v>
      </c>
      <c r="C294" s="17" t="s">
        <v>174</v>
      </c>
      <c r="D294" s="18">
        <v>42772</v>
      </c>
      <c r="E294" s="19">
        <v>5</v>
      </c>
    </row>
    <row r="295" spans="1:5" hidden="1" x14ac:dyDescent="0.25">
      <c r="A295" s="17" t="s">
        <v>34</v>
      </c>
      <c r="B295" t="s">
        <v>11</v>
      </c>
      <c r="C295" s="17" t="s">
        <v>174</v>
      </c>
      <c r="D295" s="18">
        <v>42787</v>
      </c>
      <c r="E295" s="19">
        <v>119</v>
      </c>
    </row>
    <row r="296" spans="1:5" hidden="1" x14ac:dyDescent="0.25">
      <c r="A296" s="17" t="s">
        <v>34</v>
      </c>
      <c r="B296" t="s">
        <v>11</v>
      </c>
      <c r="C296" s="17" t="s">
        <v>174</v>
      </c>
      <c r="D296" s="18">
        <v>42801</v>
      </c>
      <c r="E296" s="19">
        <v>100</v>
      </c>
    </row>
    <row r="297" spans="1:5" hidden="1" x14ac:dyDescent="0.25">
      <c r="A297" s="17" t="s">
        <v>34</v>
      </c>
      <c r="B297" t="s">
        <v>11</v>
      </c>
      <c r="C297" s="17" t="s">
        <v>174</v>
      </c>
      <c r="D297" s="18">
        <v>42815</v>
      </c>
      <c r="E297" s="19">
        <v>74</v>
      </c>
    </row>
    <row r="298" spans="1:5" hidden="1" x14ac:dyDescent="0.25">
      <c r="A298" s="20" t="s">
        <v>34</v>
      </c>
      <c r="B298" t="s">
        <v>11</v>
      </c>
      <c r="C298" s="17" t="s">
        <v>174</v>
      </c>
      <c r="D298" s="18">
        <v>42849</v>
      </c>
      <c r="E298" s="19">
        <v>615</v>
      </c>
    </row>
    <row r="299" spans="1:5" hidden="1" x14ac:dyDescent="0.25">
      <c r="A299" s="17" t="s">
        <v>58</v>
      </c>
      <c r="B299" t="s">
        <v>11</v>
      </c>
      <c r="C299" s="17" t="s">
        <v>174</v>
      </c>
      <c r="D299" s="18">
        <v>42648</v>
      </c>
      <c r="E299" s="19">
        <v>285</v>
      </c>
    </row>
    <row r="300" spans="1:5" hidden="1" x14ac:dyDescent="0.25">
      <c r="A300" s="17" t="s">
        <v>58</v>
      </c>
      <c r="B300" t="s">
        <v>11</v>
      </c>
      <c r="C300" s="17" t="s">
        <v>174</v>
      </c>
      <c r="D300" s="18">
        <v>42656</v>
      </c>
      <c r="E300" s="19">
        <v>14010</v>
      </c>
    </row>
    <row r="301" spans="1:5" hidden="1" x14ac:dyDescent="0.25">
      <c r="A301" s="17" t="s">
        <v>58</v>
      </c>
      <c r="B301" t="s">
        <v>11</v>
      </c>
      <c r="C301" s="17" t="s">
        <v>174</v>
      </c>
      <c r="D301" s="18">
        <v>42663</v>
      </c>
      <c r="E301" s="19">
        <v>34</v>
      </c>
    </row>
    <row r="302" spans="1:5" hidden="1" x14ac:dyDescent="0.25">
      <c r="A302" s="17" t="s">
        <v>58</v>
      </c>
      <c r="B302" t="s">
        <v>11</v>
      </c>
      <c r="C302" s="17" t="s">
        <v>174</v>
      </c>
      <c r="D302" s="18">
        <v>42670</v>
      </c>
      <c r="E302" s="19">
        <v>49</v>
      </c>
    </row>
    <row r="303" spans="1:5" hidden="1" x14ac:dyDescent="0.25">
      <c r="A303" s="17" t="s">
        <v>58</v>
      </c>
      <c r="B303" t="s">
        <v>11</v>
      </c>
      <c r="C303" s="17" t="s">
        <v>174</v>
      </c>
      <c r="D303" s="18">
        <v>42677</v>
      </c>
      <c r="E303" s="19">
        <v>33</v>
      </c>
    </row>
    <row r="304" spans="1:5" hidden="1" x14ac:dyDescent="0.25">
      <c r="A304" s="17" t="s">
        <v>58</v>
      </c>
      <c r="B304" t="s">
        <v>11</v>
      </c>
      <c r="C304" s="17" t="s">
        <v>174</v>
      </c>
      <c r="D304" s="18">
        <v>42684</v>
      </c>
      <c r="E304" s="19">
        <v>7</v>
      </c>
    </row>
    <row r="305" spans="1:5" hidden="1" x14ac:dyDescent="0.25">
      <c r="A305" s="17" t="s">
        <v>58</v>
      </c>
      <c r="B305" t="s">
        <v>11</v>
      </c>
      <c r="C305" s="17" t="s">
        <v>174</v>
      </c>
      <c r="D305" s="18">
        <v>42691</v>
      </c>
      <c r="E305" s="19">
        <v>16</v>
      </c>
    </row>
    <row r="306" spans="1:5" hidden="1" x14ac:dyDescent="0.25">
      <c r="A306" s="17" t="s">
        <v>58</v>
      </c>
      <c r="B306" t="s">
        <v>11</v>
      </c>
      <c r="C306" s="17" t="s">
        <v>174</v>
      </c>
      <c r="D306" s="18">
        <v>42695</v>
      </c>
      <c r="E306" s="19">
        <v>12</v>
      </c>
    </row>
    <row r="307" spans="1:5" hidden="1" x14ac:dyDescent="0.25">
      <c r="A307" s="17" t="s">
        <v>58</v>
      </c>
      <c r="B307" t="s">
        <v>11</v>
      </c>
      <c r="C307" s="17" t="s">
        <v>174</v>
      </c>
      <c r="D307" s="18">
        <v>42703</v>
      </c>
      <c r="E307" s="19">
        <v>58</v>
      </c>
    </row>
    <row r="308" spans="1:5" hidden="1" x14ac:dyDescent="0.25">
      <c r="A308" s="17" t="s">
        <v>58</v>
      </c>
      <c r="B308" t="s">
        <v>11</v>
      </c>
      <c r="C308" s="17" t="s">
        <v>174</v>
      </c>
      <c r="D308" s="18">
        <v>42718</v>
      </c>
      <c r="E308" s="19">
        <v>13</v>
      </c>
    </row>
    <row r="309" spans="1:5" hidden="1" x14ac:dyDescent="0.25">
      <c r="A309" s="17" t="s">
        <v>58</v>
      </c>
      <c r="B309" t="s">
        <v>11</v>
      </c>
      <c r="C309" s="17" t="s">
        <v>174</v>
      </c>
      <c r="D309" s="18">
        <v>42731</v>
      </c>
      <c r="E309" s="19">
        <v>36</v>
      </c>
    </row>
    <row r="310" spans="1:5" hidden="1" x14ac:dyDescent="0.25">
      <c r="A310" s="17" t="s">
        <v>58</v>
      </c>
      <c r="B310" t="s">
        <v>11</v>
      </c>
      <c r="C310" s="17" t="s">
        <v>174</v>
      </c>
      <c r="D310" s="18">
        <v>42740</v>
      </c>
      <c r="E310" s="19">
        <v>6</v>
      </c>
    </row>
    <row r="311" spans="1:5" hidden="1" x14ac:dyDescent="0.25">
      <c r="A311" s="17" t="s">
        <v>58</v>
      </c>
      <c r="B311" t="s">
        <v>11</v>
      </c>
      <c r="C311" s="17" t="s">
        <v>174</v>
      </c>
      <c r="D311" s="18">
        <v>42754</v>
      </c>
      <c r="E311" s="19">
        <v>880</v>
      </c>
    </row>
    <row r="312" spans="1:5" hidden="1" x14ac:dyDescent="0.25">
      <c r="A312" s="17" t="s">
        <v>58</v>
      </c>
      <c r="B312" t="s">
        <v>11</v>
      </c>
      <c r="C312" s="17" t="s">
        <v>174</v>
      </c>
      <c r="D312" s="18">
        <v>42768</v>
      </c>
      <c r="E312" s="19">
        <v>17</v>
      </c>
    </row>
    <row r="313" spans="1:5" hidden="1" x14ac:dyDescent="0.25">
      <c r="A313" s="17" t="s">
        <v>58</v>
      </c>
      <c r="B313" t="s">
        <v>11</v>
      </c>
      <c r="C313" s="17" t="s">
        <v>174</v>
      </c>
      <c r="D313" s="18">
        <v>42780</v>
      </c>
      <c r="E313" s="19">
        <v>184</v>
      </c>
    </row>
    <row r="314" spans="1:5" hidden="1" x14ac:dyDescent="0.25">
      <c r="A314" s="17" t="s">
        <v>58</v>
      </c>
      <c r="B314" t="s">
        <v>11</v>
      </c>
      <c r="C314" s="17" t="s">
        <v>174</v>
      </c>
      <c r="D314" s="18">
        <v>42843</v>
      </c>
      <c r="E314" s="19">
        <v>319</v>
      </c>
    </row>
    <row r="315" spans="1:5" hidden="1" x14ac:dyDescent="0.25">
      <c r="A315" s="17" t="s">
        <v>58</v>
      </c>
      <c r="B315" t="s">
        <v>11</v>
      </c>
      <c r="C315" s="17" t="s">
        <v>175</v>
      </c>
      <c r="D315" s="18">
        <v>43031</v>
      </c>
      <c r="E315" s="19">
        <v>376</v>
      </c>
    </row>
    <row r="316" spans="1:5" hidden="1" x14ac:dyDescent="0.25">
      <c r="A316" s="17" t="s">
        <v>58</v>
      </c>
      <c r="B316" t="s">
        <v>11</v>
      </c>
      <c r="C316" s="17" t="s">
        <v>175</v>
      </c>
      <c r="D316" s="18">
        <v>43041</v>
      </c>
      <c r="E316" s="19">
        <v>64</v>
      </c>
    </row>
    <row r="317" spans="1:5" hidden="1" x14ac:dyDescent="0.25">
      <c r="A317" s="17" t="s">
        <v>58</v>
      </c>
      <c r="B317" t="s">
        <v>11</v>
      </c>
      <c r="C317" s="17" t="s">
        <v>175</v>
      </c>
      <c r="D317" s="18">
        <v>43087</v>
      </c>
      <c r="E317" s="19">
        <v>44</v>
      </c>
    </row>
    <row r="318" spans="1:5" hidden="1" x14ac:dyDescent="0.25">
      <c r="A318" s="17" t="s">
        <v>58</v>
      </c>
      <c r="B318" t="s">
        <v>11</v>
      </c>
      <c r="C318" s="17" t="s">
        <v>175</v>
      </c>
      <c r="D318" s="18">
        <v>43122</v>
      </c>
      <c r="E318" s="19">
        <v>2300</v>
      </c>
    </row>
    <row r="319" spans="1:5" hidden="1" x14ac:dyDescent="0.25">
      <c r="A319" s="17" t="s">
        <v>58</v>
      </c>
      <c r="B319" t="s">
        <v>11</v>
      </c>
      <c r="C319" s="17" t="s">
        <v>175</v>
      </c>
      <c r="D319" s="18">
        <v>43138</v>
      </c>
      <c r="E319" s="19">
        <v>56</v>
      </c>
    </row>
    <row r="320" spans="1:5" hidden="1" x14ac:dyDescent="0.25">
      <c r="A320" s="17" t="s">
        <v>58</v>
      </c>
      <c r="B320" t="s">
        <v>11</v>
      </c>
      <c r="C320" s="17" t="s">
        <v>175</v>
      </c>
      <c r="D320" s="18">
        <v>43152</v>
      </c>
      <c r="E320" s="19">
        <v>264</v>
      </c>
    </row>
    <row r="321" spans="1:5" hidden="1" x14ac:dyDescent="0.25">
      <c r="A321" s="17" t="s">
        <v>58</v>
      </c>
      <c r="B321" t="s">
        <v>11</v>
      </c>
      <c r="C321" s="17" t="s">
        <v>175</v>
      </c>
      <c r="D321" s="18">
        <v>43186</v>
      </c>
      <c r="E321" s="19">
        <v>27000</v>
      </c>
    </row>
    <row r="322" spans="1:5" hidden="1" x14ac:dyDescent="0.25">
      <c r="A322" s="20" t="s">
        <v>58</v>
      </c>
      <c r="B322" t="s">
        <v>11</v>
      </c>
      <c r="C322" s="17" t="s">
        <v>175</v>
      </c>
      <c r="D322" s="18">
        <v>43213</v>
      </c>
      <c r="E322" s="19">
        <v>173</v>
      </c>
    </row>
    <row r="323" spans="1:5" hidden="1" x14ac:dyDescent="0.25">
      <c r="A323" s="17" t="s">
        <v>60</v>
      </c>
      <c r="B323" t="s">
        <v>11</v>
      </c>
      <c r="C323" s="17" t="s">
        <v>174</v>
      </c>
      <c r="D323" s="18">
        <v>42648</v>
      </c>
      <c r="E323" s="19">
        <v>770</v>
      </c>
    </row>
    <row r="324" spans="1:5" hidden="1" x14ac:dyDescent="0.25">
      <c r="A324" s="17" t="s">
        <v>60</v>
      </c>
      <c r="B324" t="s">
        <v>11</v>
      </c>
      <c r="C324" s="17" t="s">
        <v>174</v>
      </c>
      <c r="D324" s="18">
        <v>42656</v>
      </c>
      <c r="E324" s="19">
        <v>4640</v>
      </c>
    </row>
    <row r="325" spans="1:5" hidden="1" x14ac:dyDescent="0.25">
      <c r="A325" s="17" t="s">
        <v>60</v>
      </c>
      <c r="B325" t="s">
        <v>11</v>
      </c>
      <c r="C325" s="17" t="s">
        <v>174</v>
      </c>
      <c r="D325" s="18">
        <v>42663</v>
      </c>
      <c r="E325" s="19">
        <v>3730</v>
      </c>
    </row>
    <row r="326" spans="1:5" hidden="1" x14ac:dyDescent="0.25">
      <c r="A326" s="17" t="s">
        <v>60</v>
      </c>
      <c r="B326" t="s">
        <v>11</v>
      </c>
      <c r="C326" s="17" t="s">
        <v>174</v>
      </c>
      <c r="D326" s="18">
        <v>42670</v>
      </c>
      <c r="E326" s="19">
        <v>517</v>
      </c>
    </row>
    <row r="327" spans="1:5" hidden="1" x14ac:dyDescent="0.25">
      <c r="A327" s="17" t="s">
        <v>60</v>
      </c>
      <c r="B327" t="s">
        <v>11</v>
      </c>
      <c r="C327" s="17" t="s">
        <v>174</v>
      </c>
      <c r="D327" s="18">
        <v>42677</v>
      </c>
      <c r="E327" s="19">
        <v>1733</v>
      </c>
    </row>
    <row r="328" spans="1:5" hidden="1" x14ac:dyDescent="0.25">
      <c r="A328" s="17" t="s">
        <v>60</v>
      </c>
      <c r="B328" t="s">
        <v>11</v>
      </c>
      <c r="C328" s="17" t="s">
        <v>174</v>
      </c>
      <c r="D328" s="18">
        <v>42684</v>
      </c>
      <c r="E328" s="19">
        <v>54</v>
      </c>
    </row>
    <row r="329" spans="1:5" hidden="1" x14ac:dyDescent="0.25">
      <c r="A329" s="17" t="s">
        <v>60</v>
      </c>
      <c r="B329" t="s">
        <v>11</v>
      </c>
      <c r="C329" s="17" t="s">
        <v>174</v>
      </c>
      <c r="D329" s="18">
        <v>42691</v>
      </c>
      <c r="E329" s="19">
        <v>58</v>
      </c>
    </row>
    <row r="330" spans="1:5" hidden="1" x14ac:dyDescent="0.25">
      <c r="A330" s="17" t="s">
        <v>60</v>
      </c>
      <c r="B330" t="s">
        <v>11</v>
      </c>
      <c r="C330" s="17" t="s">
        <v>174</v>
      </c>
      <c r="D330" s="18">
        <v>42695</v>
      </c>
      <c r="E330" s="19">
        <v>179</v>
      </c>
    </row>
    <row r="331" spans="1:5" hidden="1" x14ac:dyDescent="0.25">
      <c r="A331" s="17" t="s">
        <v>60</v>
      </c>
      <c r="B331" t="s">
        <v>11</v>
      </c>
      <c r="C331" s="17" t="s">
        <v>174</v>
      </c>
      <c r="D331" s="18">
        <v>42703</v>
      </c>
      <c r="E331" s="19">
        <v>387</v>
      </c>
    </row>
    <row r="332" spans="1:5" hidden="1" x14ac:dyDescent="0.25">
      <c r="A332" s="17" t="s">
        <v>60</v>
      </c>
      <c r="B332" t="s">
        <v>11</v>
      </c>
      <c r="C332" s="17" t="s">
        <v>174</v>
      </c>
      <c r="D332" s="18">
        <v>42718</v>
      </c>
      <c r="E332" s="19">
        <v>68</v>
      </c>
    </row>
    <row r="333" spans="1:5" hidden="1" x14ac:dyDescent="0.25">
      <c r="A333" s="17" t="s">
        <v>60</v>
      </c>
      <c r="B333" t="s">
        <v>11</v>
      </c>
      <c r="C333" s="17" t="s">
        <v>174</v>
      </c>
      <c r="D333" s="18">
        <v>42731</v>
      </c>
      <c r="E333" s="19">
        <v>132</v>
      </c>
    </row>
    <row r="334" spans="1:5" hidden="1" x14ac:dyDescent="0.25">
      <c r="A334" s="17" t="s">
        <v>60</v>
      </c>
      <c r="B334" t="s">
        <v>11</v>
      </c>
      <c r="C334" s="17" t="s">
        <v>174</v>
      </c>
      <c r="D334" s="18">
        <v>42740</v>
      </c>
      <c r="E334" s="19">
        <v>52</v>
      </c>
    </row>
    <row r="335" spans="1:5" hidden="1" x14ac:dyDescent="0.25">
      <c r="A335" s="17" t="s">
        <v>60</v>
      </c>
      <c r="B335" t="s">
        <v>11</v>
      </c>
      <c r="C335" s="17" t="s">
        <v>174</v>
      </c>
      <c r="D335" s="18">
        <v>42754</v>
      </c>
      <c r="E335" s="19">
        <v>836</v>
      </c>
    </row>
    <row r="336" spans="1:5" hidden="1" x14ac:dyDescent="0.25">
      <c r="A336" s="17" t="s">
        <v>60</v>
      </c>
      <c r="B336" t="s">
        <v>11</v>
      </c>
      <c r="C336" s="17" t="s">
        <v>174</v>
      </c>
      <c r="D336" s="18">
        <v>42768</v>
      </c>
      <c r="E336" s="19">
        <v>42</v>
      </c>
    </row>
    <row r="337" spans="1:5" hidden="1" x14ac:dyDescent="0.25">
      <c r="A337" s="17" t="s">
        <v>60</v>
      </c>
      <c r="B337" t="s">
        <v>11</v>
      </c>
      <c r="C337" s="17" t="s">
        <v>174</v>
      </c>
      <c r="D337" s="18">
        <v>42780</v>
      </c>
      <c r="E337" s="19">
        <v>3400</v>
      </c>
    </row>
    <row r="338" spans="1:5" hidden="1" x14ac:dyDescent="0.25">
      <c r="A338" s="17" t="s">
        <v>60</v>
      </c>
      <c r="B338" t="s">
        <v>11</v>
      </c>
      <c r="C338" s="17" t="s">
        <v>174</v>
      </c>
      <c r="D338" s="18">
        <v>42802</v>
      </c>
      <c r="E338" s="19">
        <v>180</v>
      </c>
    </row>
    <row r="339" spans="1:5" hidden="1" x14ac:dyDescent="0.25">
      <c r="A339" s="17" t="s">
        <v>60</v>
      </c>
      <c r="B339" t="s">
        <v>11</v>
      </c>
      <c r="C339" s="17" t="s">
        <v>174</v>
      </c>
      <c r="D339" s="18">
        <v>42843</v>
      </c>
      <c r="E339" s="19">
        <v>250</v>
      </c>
    </row>
    <row r="340" spans="1:5" hidden="1" x14ac:dyDescent="0.25">
      <c r="A340" s="17" t="s">
        <v>60</v>
      </c>
      <c r="B340" t="s">
        <v>11</v>
      </c>
      <c r="C340" s="17" t="s">
        <v>175</v>
      </c>
      <c r="D340" s="18">
        <v>43031</v>
      </c>
      <c r="E340" s="19">
        <v>710</v>
      </c>
    </row>
    <row r="341" spans="1:5" hidden="1" x14ac:dyDescent="0.25">
      <c r="A341" s="17" t="s">
        <v>60</v>
      </c>
      <c r="B341" t="s">
        <v>11</v>
      </c>
      <c r="C341" s="17" t="s">
        <v>175</v>
      </c>
      <c r="D341" s="18">
        <v>43041</v>
      </c>
      <c r="E341" s="19">
        <v>360</v>
      </c>
    </row>
    <row r="342" spans="1:5" hidden="1" x14ac:dyDescent="0.25">
      <c r="A342" s="17" t="s">
        <v>60</v>
      </c>
      <c r="B342" t="s">
        <v>11</v>
      </c>
      <c r="C342" s="17" t="s">
        <v>175</v>
      </c>
      <c r="D342" s="18">
        <v>43087</v>
      </c>
      <c r="E342" s="19">
        <v>552</v>
      </c>
    </row>
    <row r="343" spans="1:5" hidden="1" x14ac:dyDescent="0.25">
      <c r="A343" s="17" t="s">
        <v>60</v>
      </c>
      <c r="B343" t="s">
        <v>11</v>
      </c>
      <c r="C343" s="17" t="s">
        <v>175</v>
      </c>
      <c r="D343" s="18">
        <v>43122</v>
      </c>
      <c r="E343" s="19">
        <v>1700</v>
      </c>
    </row>
    <row r="344" spans="1:5" hidden="1" x14ac:dyDescent="0.25">
      <c r="A344" s="17" t="s">
        <v>60</v>
      </c>
      <c r="B344" t="s">
        <v>11</v>
      </c>
      <c r="C344" s="17" t="s">
        <v>175</v>
      </c>
      <c r="D344" s="18">
        <v>43138</v>
      </c>
      <c r="E344" s="19">
        <v>16</v>
      </c>
    </row>
    <row r="345" spans="1:5" hidden="1" x14ac:dyDescent="0.25">
      <c r="A345" s="17" t="s">
        <v>60</v>
      </c>
      <c r="B345" t="s">
        <v>11</v>
      </c>
      <c r="C345" s="17" t="s">
        <v>175</v>
      </c>
      <c r="D345" s="18">
        <v>43152</v>
      </c>
      <c r="E345" s="19">
        <v>412</v>
      </c>
    </row>
    <row r="346" spans="1:5" hidden="1" x14ac:dyDescent="0.25">
      <c r="A346" s="17" t="s">
        <v>60</v>
      </c>
      <c r="B346" t="s">
        <v>11</v>
      </c>
      <c r="C346" s="17" t="s">
        <v>175</v>
      </c>
      <c r="D346" s="18">
        <v>43186</v>
      </c>
      <c r="E346" s="19">
        <v>31000</v>
      </c>
    </row>
    <row r="347" spans="1:5" hidden="1" x14ac:dyDescent="0.25">
      <c r="A347" s="20" t="s">
        <v>60</v>
      </c>
      <c r="B347" t="s">
        <v>11</v>
      </c>
      <c r="C347" s="17" t="s">
        <v>175</v>
      </c>
      <c r="D347" s="18">
        <v>43213</v>
      </c>
      <c r="E347" s="19">
        <v>171</v>
      </c>
    </row>
    <row r="348" spans="1:5" hidden="1" x14ac:dyDescent="0.25">
      <c r="A348" s="17" t="s">
        <v>71</v>
      </c>
      <c r="B348" t="s">
        <v>11</v>
      </c>
      <c r="C348" s="17" t="s">
        <v>175</v>
      </c>
      <c r="D348" s="18">
        <v>43031</v>
      </c>
      <c r="E348" s="19">
        <v>300</v>
      </c>
    </row>
    <row r="349" spans="1:5" hidden="1" x14ac:dyDescent="0.25">
      <c r="A349" s="17" t="s">
        <v>71</v>
      </c>
      <c r="B349" t="s">
        <v>11</v>
      </c>
      <c r="C349" s="17" t="s">
        <v>175</v>
      </c>
      <c r="D349" s="18">
        <v>43041</v>
      </c>
      <c r="E349" s="19">
        <v>16</v>
      </c>
    </row>
    <row r="350" spans="1:5" hidden="1" x14ac:dyDescent="0.25">
      <c r="A350" s="17" t="s">
        <v>71</v>
      </c>
      <c r="B350" t="s">
        <v>11</v>
      </c>
      <c r="C350" s="17" t="s">
        <v>175</v>
      </c>
      <c r="D350" s="18">
        <v>43087</v>
      </c>
      <c r="E350" s="19">
        <v>4</v>
      </c>
    </row>
    <row r="351" spans="1:5" hidden="1" x14ac:dyDescent="0.25">
      <c r="A351" s="17" t="s">
        <v>71</v>
      </c>
      <c r="B351" t="s">
        <v>11</v>
      </c>
      <c r="C351" s="17" t="s">
        <v>175</v>
      </c>
      <c r="D351" s="18">
        <v>43122</v>
      </c>
      <c r="E351" s="19">
        <v>700</v>
      </c>
    </row>
    <row r="352" spans="1:5" hidden="1" x14ac:dyDescent="0.25">
      <c r="A352" s="17" t="s">
        <v>71</v>
      </c>
      <c r="B352" t="s">
        <v>11</v>
      </c>
      <c r="C352" s="17" t="s">
        <v>175</v>
      </c>
      <c r="D352" s="18">
        <v>43138</v>
      </c>
      <c r="E352" s="19">
        <v>4</v>
      </c>
    </row>
    <row r="353" spans="1:5" hidden="1" x14ac:dyDescent="0.25">
      <c r="A353" s="17" t="s">
        <v>71</v>
      </c>
      <c r="B353" t="s">
        <v>11</v>
      </c>
      <c r="C353" s="17" t="s">
        <v>175</v>
      </c>
      <c r="D353" s="18">
        <v>43152</v>
      </c>
      <c r="E353" s="19">
        <v>580</v>
      </c>
    </row>
    <row r="354" spans="1:5" hidden="1" x14ac:dyDescent="0.25">
      <c r="A354" s="17" t="s">
        <v>71</v>
      </c>
      <c r="B354" t="s">
        <v>11</v>
      </c>
      <c r="C354" s="17" t="s">
        <v>175</v>
      </c>
      <c r="D354" s="18">
        <v>43186</v>
      </c>
      <c r="E354" s="19">
        <v>28000</v>
      </c>
    </row>
    <row r="355" spans="1:5" hidden="1" x14ac:dyDescent="0.25">
      <c r="A355" s="20" t="s">
        <v>71</v>
      </c>
      <c r="B355" t="s">
        <v>11</v>
      </c>
      <c r="C355" s="17" t="s">
        <v>175</v>
      </c>
      <c r="D355" s="18">
        <v>43213</v>
      </c>
      <c r="E355" s="19">
        <v>373</v>
      </c>
    </row>
    <row r="356" spans="1:5" hidden="1" x14ac:dyDescent="0.25">
      <c r="A356" s="17" t="s">
        <v>72</v>
      </c>
      <c r="B356" t="s">
        <v>11</v>
      </c>
      <c r="C356" s="17" t="s">
        <v>175</v>
      </c>
      <c r="D356" s="18">
        <v>43031</v>
      </c>
      <c r="E356" s="19">
        <v>470</v>
      </c>
    </row>
    <row r="357" spans="1:5" hidden="1" x14ac:dyDescent="0.25">
      <c r="A357" s="17" t="s">
        <v>72</v>
      </c>
      <c r="B357" t="s">
        <v>11</v>
      </c>
      <c r="C357" s="17" t="s">
        <v>175</v>
      </c>
      <c r="D357" s="18">
        <v>43041</v>
      </c>
      <c r="E357" s="19">
        <v>24</v>
      </c>
    </row>
    <row r="358" spans="1:5" hidden="1" x14ac:dyDescent="0.25">
      <c r="A358" s="17" t="s">
        <v>72</v>
      </c>
      <c r="B358" t="s">
        <v>11</v>
      </c>
      <c r="C358" s="17" t="s">
        <v>175</v>
      </c>
      <c r="D358" s="18">
        <v>43087</v>
      </c>
      <c r="E358" s="19">
        <v>28</v>
      </c>
    </row>
    <row r="359" spans="1:5" hidden="1" x14ac:dyDescent="0.25">
      <c r="A359" s="17" t="s">
        <v>72</v>
      </c>
      <c r="B359" t="s">
        <v>11</v>
      </c>
      <c r="C359" s="17" t="s">
        <v>175</v>
      </c>
      <c r="D359" s="18">
        <v>43122</v>
      </c>
      <c r="E359" s="19">
        <v>400</v>
      </c>
    </row>
    <row r="360" spans="1:5" hidden="1" x14ac:dyDescent="0.25">
      <c r="A360" s="17" t="s">
        <v>72</v>
      </c>
      <c r="B360" t="s">
        <v>11</v>
      </c>
      <c r="C360" s="17" t="s">
        <v>175</v>
      </c>
      <c r="D360" s="18">
        <v>43138</v>
      </c>
      <c r="E360" s="19">
        <v>24</v>
      </c>
    </row>
    <row r="361" spans="1:5" hidden="1" x14ac:dyDescent="0.25">
      <c r="A361" s="17" t="s">
        <v>72</v>
      </c>
      <c r="B361" t="s">
        <v>11</v>
      </c>
      <c r="C361" s="17" t="s">
        <v>175</v>
      </c>
      <c r="D361" s="18">
        <v>43152</v>
      </c>
      <c r="E361" s="19">
        <v>92</v>
      </c>
    </row>
    <row r="362" spans="1:5" hidden="1" x14ac:dyDescent="0.25">
      <c r="A362" s="17" t="s">
        <v>72</v>
      </c>
      <c r="B362" t="s">
        <v>11</v>
      </c>
      <c r="C362" s="17" t="s">
        <v>175</v>
      </c>
      <c r="D362" s="18">
        <v>43186</v>
      </c>
      <c r="E362" s="19">
        <v>13000</v>
      </c>
    </row>
    <row r="363" spans="1:5" s="24" customFormat="1" hidden="1" x14ac:dyDescent="0.25">
      <c r="A363" s="23" t="s">
        <v>72</v>
      </c>
      <c r="B363" s="24" t="s">
        <v>11</v>
      </c>
      <c r="C363" s="23" t="s">
        <v>175</v>
      </c>
      <c r="D363" s="25">
        <v>43213</v>
      </c>
      <c r="E363" s="26">
        <v>86</v>
      </c>
    </row>
    <row r="364" spans="1:5" hidden="1" x14ac:dyDescent="0.25">
      <c r="A364" s="27" t="s">
        <v>221</v>
      </c>
      <c r="B364" s="30" t="s">
        <v>184</v>
      </c>
      <c r="C364" s="17"/>
      <c r="D364" s="28">
        <v>44102</v>
      </c>
      <c r="E364" s="29">
        <v>90.6</v>
      </c>
    </row>
    <row r="365" spans="1:5" hidden="1" x14ac:dyDescent="0.25">
      <c r="A365" s="27" t="s">
        <v>221</v>
      </c>
      <c r="B365" s="30" t="s">
        <v>184</v>
      </c>
      <c r="C365" s="17"/>
      <c r="D365" s="28">
        <v>44097</v>
      </c>
      <c r="E365" s="29">
        <v>10.8</v>
      </c>
    </row>
    <row r="366" spans="1:5" hidden="1" x14ac:dyDescent="0.25">
      <c r="A366" s="27" t="s">
        <v>221</v>
      </c>
      <c r="B366" s="30" t="s">
        <v>184</v>
      </c>
      <c r="C366" s="17"/>
      <c r="D366" s="28">
        <v>44090</v>
      </c>
      <c r="E366" s="29">
        <v>6.3</v>
      </c>
    </row>
    <row r="367" spans="1:5" hidden="1" x14ac:dyDescent="0.25">
      <c r="A367" s="27" t="s">
        <v>221</v>
      </c>
      <c r="B367" s="30" t="s">
        <v>184</v>
      </c>
      <c r="C367" s="17"/>
      <c r="D367" s="28">
        <v>44083</v>
      </c>
      <c r="E367" s="29">
        <v>25.6</v>
      </c>
    </row>
    <row r="368" spans="1:5" hidden="1" x14ac:dyDescent="0.25">
      <c r="A368" s="27" t="s">
        <v>221</v>
      </c>
      <c r="B368" s="30" t="s">
        <v>184</v>
      </c>
      <c r="C368" s="17"/>
      <c r="D368" s="28">
        <v>44076</v>
      </c>
      <c r="E368" s="29">
        <v>172</v>
      </c>
    </row>
    <row r="369" spans="1:5" hidden="1" x14ac:dyDescent="0.25">
      <c r="A369" s="27" t="s">
        <v>221</v>
      </c>
      <c r="B369" s="30" t="s">
        <v>184</v>
      </c>
      <c r="C369" s="17"/>
      <c r="D369" s="28">
        <v>44074</v>
      </c>
      <c r="E369" s="29">
        <v>43.5</v>
      </c>
    </row>
    <row r="370" spans="1:5" hidden="1" x14ac:dyDescent="0.25">
      <c r="A370" s="27" t="s">
        <v>221</v>
      </c>
      <c r="B370" s="30" t="s">
        <v>184</v>
      </c>
      <c r="C370" s="17"/>
      <c r="D370" s="28">
        <v>44067</v>
      </c>
      <c r="E370" s="29">
        <v>5.2</v>
      </c>
    </row>
    <row r="371" spans="1:5" hidden="1" x14ac:dyDescent="0.25">
      <c r="A371" s="27" t="s">
        <v>221</v>
      </c>
      <c r="B371" s="30" t="s">
        <v>184</v>
      </c>
      <c r="C371" s="17"/>
      <c r="D371" s="28">
        <v>44063</v>
      </c>
      <c r="E371" s="29">
        <v>5.2</v>
      </c>
    </row>
    <row r="372" spans="1:5" hidden="1" x14ac:dyDescent="0.25">
      <c r="A372" s="27" t="s">
        <v>221</v>
      </c>
      <c r="B372" s="30" t="s">
        <v>184</v>
      </c>
      <c r="C372" s="17"/>
      <c r="D372" s="28">
        <v>44053</v>
      </c>
      <c r="E372" s="29">
        <v>48</v>
      </c>
    </row>
    <row r="373" spans="1:5" hidden="1" x14ac:dyDescent="0.25">
      <c r="A373" s="27" t="s">
        <v>221</v>
      </c>
      <c r="B373" s="30" t="s">
        <v>184</v>
      </c>
      <c r="C373" s="17"/>
      <c r="D373" s="28">
        <v>44048</v>
      </c>
      <c r="E373" s="29">
        <v>32.299999999999997</v>
      </c>
    </row>
    <row r="374" spans="1:5" hidden="1" x14ac:dyDescent="0.25">
      <c r="A374" s="27" t="s">
        <v>221</v>
      </c>
      <c r="B374" s="30" t="s">
        <v>184</v>
      </c>
      <c r="C374" s="17"/>
      <c r="D374" s="28">
        <v>44041</v>
      </c>
      <c r="E374" s="29">
        <v>1986.3</v>
      </c>
    </row>
    <row r="375" spans="1:5" hidden="1" x14ac:dyDescent="0.25">
      <c r="A375" s="27" t="s">
        <v>221</v>
      </c>
      <c r="B375" s="30" t="s">
        <v>184</v>
      </c>
      <c r="C375" s="17"/>
      <c r="D375" s="28">
        <v>44034</v>
      </c>
      <c r="E375" s="29">
        <v>72.3</v>
      </c>
    </row>
    <row r="376" spans="1:5" hidden="1" x14ac:dyDescent="0.25">
      <c r="A376" s="27" t="s">
        <v>221</v>
      </c>
      <c r="B376" s="30" t="s">
        <v>184</v>
      </c>
      <c r="C376" s="17"/>
      <c r="D376" s="28">
        <v>44027</v>
      </c>
      <c r="E376" s="29">
        <v>248.9</v>
      </c>
    </row>
    <row r="377" spans="1:5" hidden="1" x14ac:dyDescent="0.25">
      <c r="A377" s="27" t="s">
        <v>221</v>
      </c>
      <c r="B377" s="30" t="s">
        <v>184</v>
      </c>
      <c r="C377" s="17"/>
      <c r="D377" s="28">
        <v>44020</v>
      </c>
      <c r="E377" s="29">
        <v>172.5</v>
      </c>
    </row>
    <row r="378" spans="1:5" hidden="1" x14ac:dyDescent="0.25">
      <c r="A378" s="27" t="s">
        <v>221</v>
      </c>
      <c r="B378" s="30" t="s">
        <v>184</v>
      </c>
      <c r="C378" s="17"/>
      <c r="D378" s="28">
        <v>44018</v>
      </c>
      <c r="E378" s="29">
        <v>46.4</v>
      </c>
    </row>
    <row r="379" spans="1:5" hidden="1" x14ac:dyDescent="0.25">
      <c r="A379" s="27" t="s">
        <v>221</v>
      </c>
      <c r="B379" s="30" t="s">
        <v>184</v>
      </c>
      <c r="C379" s="17"/>
      <c r="D379" s="28">
        <v>44011</v>
      </c>
      <c r="E379" s="29">
        <v>44.3</v>
      </c>
    </row>
    <row r="380" spans="1:5" hidden="1" x14ac:dyDescent="0.25">
      <c r="A380" s="27" t="s">
        <v>221</v>
      </c>
      <c r="B380" s="30" t="s">
        <v>184</v>
      </c>
      <c r="C380" s="17"/>
      <c r="D380" s="28">
        <v>44007</v>
      </c>
      <c r="E380" s="29">
        <v>51.2</v>
      </c>
    </row>
    <row r="381" spans="1:5" hidden="1" x14ac:dyDescent="0.25">
      <c r="A381" s="27" t="s">
        <v>221</v>
      </c>
      <c r="B381" s="30" t="s">
        <v>184</v>
      </c>
      <c r="C381" s="17"/>
      <c r="D381" s="28">
        <v>44004</v>
      </c>
      <c r="E381" s="29">
        <v>83.6</v>
      </c>
    </row>
    <row r="382" spans="1:5" hidden="1" x14ac:dyDescent="0.25">
      <c r="A382" s="27" t="s">
        <v>221</v>
      </c>
      <c r="B382" s="30" t="s">
        <v>184</v>
      </c>
      <c r="C382" s="17"/>
      <c r="D382" s="28">
        <v>43999</v>
      </c>
      <c r="E382" s="29">
        <v>56.3</v>
      </c>
    </row>
    <row r="383" spans="1:5" hidden="1" x14ac:dyDescent="0.25">
      <c r="A383" s="27" t="s">
        <v>221</v>
      </c>
      <c r="B383" s="30" t="s">
        <v>184</v>
      </c>
      <c r="C383" s="17"/>
      <c r="D383" s="28">
        <v>43997</v>
      </c>
      <c r="E383" s="29">
        <v>114.5</v>
      </c>
    </row>
    <row r="384" spans="1:5" hidden="1" x14ac:dyDescent="0.25">
      <c r="A384" s="27" t="s">
        <v>221</v>
      </c>
      <c r="B384" s="30" t="s">
        <v>184</v>
      </c>
      <c r="C384" s="17"/>
      <c r="D384" s="28">
        <v>43993</v>
      </c>
      <c r="E384" s="29">
        <v>145</v>
      </c>
    </row>
    <row r="385" spans="1:5" hidden="1" x14ac:dyDescent="0.25">
      <c r="A385" s="27" t="s">
        <v>221</v>
      </c>
      <c r="B385" s="30" t="s">
        <v>184</v>
      </c>
      <c r="C385" s="17"/>
      <c r="D385" s="28">
        <v>43990</v>
      </c>
      <c r="E385" s="29">
        <v>127.4</v>
      </c>
    </row>
    <row r="386" spans="1:5" hidden="1" x14ac:dyDescent="0.25">
      <c r="A386" s="27" t="s">
        <v>221</v>
      </c>
      <c r="B386" s="30" t="s">
        <v>184</v>
      </c>
      <c r="C386" s="17"/>
      <c r="D386" s="28">
        <v>43985</v>
      </c>
      <c r="E386" s="29">
        <v>866.4</v>
      </c>
    </row>
    <row r="387" spans="1:5" hidden="1" x14ac:dyDescent="0.25">
      <c r="A387" s="27" t="s">
        <v>221</v>
      </c>
      <c r="B387" s="30" t="s">
        <v>184</v>
      </c>
      <c r="C387" s="17"/>
      <c r="D387" s="28">
        <v>43983</v>
      </c>
      <c r="E387" s="29">
        <v>50.4</v>
      </c>
    </row>
    <row r="388" spans="1:5" hidden="1" x14ac:dyDescent="0.25">
      <c r="A388" s="27" t="s">
        <v>221</v>
      </c>
      <c r="B388" s="30" t="s">
        <v>184</v>
      </c>
      <c r="C388" s="17"/>
      <c r="D388" s="28">
        <v>43978</v>
      </c>
      <c r="E388" s="29">
        <v>165.8</v>
      </c>
    </row>
    <row r="389" spans="1:5" hidden="1" x14ac:dyDescent="0.25">
      <c r="A389" s="27" t="s">
        <v>221</v>
      </c>
      <c r="B389" s="30" t="s">
        <v>184</v>
      </c>
      <c r="C389" s="17"/>
      <c r="D389" s="28">
        <v>43971</v>
      </c>
      <c r="E389" s="29">
        <v>135.4</v>
      </c>
    </row>
    <row r="390" spans="1:5" hidden="1" x14ac:dyDescent="0.25">
      <c r="A390" s="27" t="s">
        <v>221</v>
      </c>
      <c r="B390" s="30" t="s">
        <v>184</v>
      </c>
      <c r="C390" s="17"/>
      <c r="D390" s="28">
        <v>43969</v>
      </c>
      <c r="E390" s="29">
        <v>307.60000000000002</v>
      </c>
    </row>
    <row r="391" spans="1:5" hidden="1" x14ac:dyDescent="0.25">
      <c r="A391" s="27" t="s">
        <v>221</v>
      </c>
      <c r="B391" s="30" t="s">
        <v>184</v>
      </c>
      <c r="C391" s="17"/>
      <c r="D391" s="28">
        <v>43965</v>
      </c>
      <c r="E391" s="29">
        <v>137.6</v>
      </c>
    </row>
    <row r="392" spans="1:5" hidden="1" x14ac:dyDescent="0.25">
      <c r="A392" s="27" t="s">
        <v>221</v>
      </c>
      <c r="B392" s="30" t="s">
        <v>184</v>
      </c>
      <c r="C392" s="17"/>
      <c r="D392" s="28">
        <v>43962</v>
      </c>
      <c r="E392" s="29">
        <v>60.2</v>
      </c>
    </row>
    <row r="393" spans="1:5" hidden="1" x14ac:dyDescent="0.25">
      <c r="A393" s="27" t="s">
        <v>221</v>
      </c>
      <c r="B393" s="30" t="s">
        <v>184</v>
      </c>
      <c r="C393" s="17"/>
      <c r="D393" s="28">
        <v>43958</v>
      </c>
      <c r="E393" s="29">
        <v>142.1</v>
      </c>
    </row>
    <row r="394" spans="1:5" hidden="1" x14ac:dyDescent="0.25">
      <c r="A394" s="27" t="s">
        <v>221</v>
      </c>
      <c r="B394" s="30" t="s">
        <v>184</v>
      </c>
      <c r="C394" s="17"/>
      <c r="D394" s="28">
        <v>43955</v>
      </c>
      <c r="E394" s="29">
        <v>218.7</v>
      </c>
    </row>
    <row r="395" spans="1:5" hidden="1" x14ac:dyDescent="0.25">
      <c r="A395" s="27" t="s">
        <v>221</v>
      </c>
      <c r="B395" s="30" t="s">
        <v>11</v>
      </c>
      <c r="C395" s="17"/>
      <c r="D395" s="28">
        <v>43951</v>
      </c>
      <c r="E395" s="29">
        <v>196.8</v>
      </c>
    </row>
    <row r="396" spans="1:5" hidden="1" x14ac:dyDescent="0.25">
      <c r="A396" s="27" t="s">
        <v>221</v>
      </c>
      <c r="B396" s="30" t="s">
        <v>11</v>
      </c>
      <c r="C396" s="17"/>
      <c r="D396" s="28">
        <v>43948</v>
      </c>
      <c r="E396" s="29">
        <v>120.1</v>
      </c>
    </row>
    <row r="397" spans="1:5" hidden="1" x14ac:dyDescent="0.25">
      <c r="A397" s="27" t="s">
        <v>221</v>
      </c>
      <c r="B397" s="30" t="s">
        <v>11</v>
      </c>
      <c r="C397" s="17"/>
      <c r="D397" s="28">
        <v>43944</v>
      </c>
      <c r="E397" s="29">
        <v>146.69999999999999</v>
      </c>
    </row>
    <row r="398" spans="1:5" x14ac:dyDescent="0.25">
      <c r="A398" s="22"/>
      <c r="B398"/>
      <c r="C398" s="17"/>
      <c r="D398" s="28"/>
      <c r="E398" s="29"/>
    </row>
    <row r="399" spans="1:5" x14ac:dyDescent="0.25">
      <c r="A399" s="22"/>
      <c r="B399"/>
      <c r="C399" s="17"/>
      <c r="D399" s="18"/>
      <c r="E399" s="19"/>
    </row>
    <row r="400" spans="1:5" x14ac:dyDescent="0.25">
      <c r="A400" s="22"/>
      <c r="B400"/>
      <c r="C400" s="17"/>
      <c r="D400" s="18"/>
      <c r="E400" s="19"/>
    </row>
    <row r="401" spans="1:18" x14ac:dyDescent="0.25">
      <c r="A401" s="22"/>
      <c r="B401"/>
      <c r="C401" s="17"/>
      <c r="D401" s="18"/>
      <c r="E401" s="19"/>
    </row>
    <row r="402" spans="1:18" x14ac:dyDescent="0.25">
      <c r="A402" s="22"/>
      <c r="B402"/>
      <c r="C402" s="17"/>
      <c r="D402" s="18"/>
      <c r="E402" s="19"/>
    </row>
    <row r="403" spans="1:18" x14ac:dyDescent="0.25">
      <c r="A403" s="22"/>
      <c r="B403"/>
      <c r="C403" s="17"/>
      <c r="D403" s="18"/>
      <c r="E403" s="19"/>
    </row>
    <row r="404" spans="1:18" x14ac:dyDescent="0.25">
      <c r="A404" s="22"/>
      <c r="B404"/>
      <c r="C404" s="17"/>
      <c r="D404" s="18"/>
      <c r="E404" s="19"/>
    </row>
    <row r="405" spans="1:18" x14ac:dyDescent="0.25">
      <c r="A405" s="22"/>
      <c r="B405"/>
      <c r="C405" s="17"/>
      <c r="D405" s="18"/>
      <c r="E405" s="19"/>
    </row>
    <row r="406" spans="1:18" x14ac:dyDescent="0.25">
      <c r="A406" s="22"/>
      <c r="B406"/>
      <c r="C406" s="17"/>
      <c r="D406" s="18"/>
      <c r="E406" s="19"/>
    </row>
    <row r="407" spans="1:18" x14ac:dyDescent="0.25">
      <c r="A407" s="22"/>
      <c r="B407"/>
      <c r="C407" s="17"/>
      <c r="D407" s="18"/>
      <c r="E407" s="19"/>
    </row>
    <row r="411" spans="1:18" x14ac:dyDescent="0.25">
      <c r="J411" t="s">
        <v>220</v>
      </c>
    </row>
    <row r="412" spans="1:18" s="8" customFormat="1" x14ac:dyDescent="0.25">
      <c r="A412" s="8" t="s">
        <v>176</v>
      </c>
      <c r="B412" s="8" t="s">
        <v>156</v>
      </c>
      <c r="C412" s="8" t="s">
        <v>178</v>
      </c>
      <c r="D412" s="8" t="s">
        <v>177</v>
      </c>
      <c r="E412" s="8" t="s">
        <v>182</v>
      </c>
      <c r="F412" s="8" t="s">
        <v>183</v>
      </c>
      <c r="G412" s="8" t="s">
        <v>185</v>
      </c>
      <c r="J412" s="8" t="s">
        <v>176</v>
      </c>
      <c r="K412" s="8" t="s">
        <v>156</v>
      </c>
      <c r="L412" s="8" t="s">
        <v>158</v>
      </c>
      <c r="M412" s="8" t="s">
        <v>178</v>
      </c>
      <c r="N412" s="8" t="s">
        <v>177</v>
      </c>
      <c r="O412" s="8" t="s">
        <v>188</v>
      </c>
      <c r="P412" s="8" t="s">
        <v>183</v>
      </c>
      <c r="Q412" s="8" t="s">
        <v>185</v>
      </c>
    </row>
    <row r="413" spans="1:18" x14ac:dyDescent="0.25">
      <c r="A413" t="s">
        <v>3</v>
      </c>
      <c r="B413" t="s">
        <v>2</v>
      </c>
      <c r="D413">
        <v>410</v>
      </c>
      <c r="E413">
        <f>COUNTIFS($A$2:$A$363, A413,$B$2:$B$363, B413)</f>
        <v>9</v>
      </c>
      <c r="F413">
        <f>COUNTIFS($A$2:$A$363, A413,$B$2:$B$363, B413, $E$2:$E$363, "&gt;410")</f>
        <v>4</v>
      </c>
      <c r="G413" s="21">
        <f t="shared" ref="G413:G435" si="0">F413/E413</f>
        <v>0.44444444444444442</v>
      </c>
      <c r="H413" t="s">
        <v>186</v>
      </c>
      <c r="J413" t="s">
        <v>3</v>
      </c>
      <c r="K413" t="s">
        <v>187</v>
      </c>
      <c r="L413" s="17">
        <v>2016</v>
      </c>
      <c r="M413" t="s">
        <v>181</v>
      </c>
      <c r="N413">
        <v>410</v>
      </c>
      <c r="O413">
        <f>COUNTIFS($A$2:$A$363, J413,$C$2:$C$363, L413)</f>
        <v>9</v>
      </c>
      <c r="P413" t="e">
        <f>COUNTIFS($A$2:$A$363, J413,$C$231:$C$679, L413, $E$2:$E$363, "&gt;410")</f>
        <v>#VALUE!</v>
      </c>
      <c r="Q413" s="21" t="e">
        <f>P413/O413</f>
        <v>#VALUE!</v>
      </c>
    </row>
    <row r="414" spans="1:18" x14ac:dyDescent="0.25">
      <c r="A414" s="4" t="s">
        <v>7</v>
      </c>
      <c r="B414" t="s">
        <v>2</v>
      </c>
      <c r="C414" t="s">
        <v>152</v>
      </c>
      <c r="D414">
        <v>298</v>
      </c>
      <c r="E414">
        <f>COUNTIFS($A$2:$A$363, A414,$B$2:$B$363, B414)</f>
        <v>17</v>
      </c>
      <c r="F414">
        <f>COUNTIFS($A$2:$A$363, A414,$B$2:$B$363, B414, $E$2:$E$363, "&gt;298")</f>
        <v>2</v>
      </c>
      <c r="G414" s="21">
        <f t="shared" si="0"/>
        <v>0.11764705882352941</v>
      </c>
      <c r="J414" t="s">
        <v>60</v>
      </c>
      <c r="K414" t="s">
        <v>187</v>
      </c>
      <c r="L414" s="17">
        <v>2016</v>
      </c>
      <c r="M414" t="s">
        <v>181</v>
      </c>
      <c r="N414">
        <v>410</v>
      </c>
      <c r="O414">
        <f>COUNTIFS($A$2:$A$363, J414,$C$2:$C$363, L414)</f>
        <v>27</v>
      </c>
      <c r="P414">
        <f>COUNTIFS($A$2:$A$363, J414,$C$2:$C$363, L414, $E$2:$E$363, "&gt;410")</f>
        <v>8</v>
      </c>
      <c r="Q414" s="21">
        <f t="shared" ref="Q414:Q416" si="1">P414/O414</f>
        <v>0.29629629629629628</v>
      </c>
      <c r="R414" t="s">
        <v>189</v>
      </c>
    </row>
    <row r="415" spans="1:18" x14ac:dyDescent="0.25">
      <c r="A415" t="s">
        <v>9</v>
      </c>
      <c r="B415" t="s">
        <v>2</v>
      </c>
      <c r="D415">
        <v>410</v>
      </c>
      <c r="E415">
        <f>COUNTIFS($A$2:$A$363, A415,$B$2:$B$363, B415)</f>
        <v>8</v>
      </c>
      <c r="F415">
        <f>COUNTIFS($A$2:$A$363, A415,$B$2:$B$363, B415, $E$2:$E$363, "&gt;410")</f>
        <v>0</v>
      </c>
      <c r="G415" s="21">
        <f t="shared" si="0"/>
        <v>0</v>
      </c>
      <c r="J415" t="s">
        <v>88</v>
      </c>
      <c r="K415" t="s">
        <v>187</v>
      </c>
      <c r="L415" s="17">
        <v>2016</v>
      </c>
      <c r="M415" t="s">
        <v>181</v>
      </c>
      <c r="N415">
        <v>410</v>
      </c>
      <c r="O415">
        <f>COUNTIFS($A$2:$A$363, J415,$C$2:$C$363, L415)</f>
        <v>8</v>
      </c>
      <c r="P415">
        <f>COUNTIFS($A$2:$A$363, J415,$C$2:$C$363, L415, $E$2:$E$363, "&gt;410")</f>
        <v>4</v>
      </c>
      <c r="Q415" s="21">
        <f t="shared" si="1"/>
        <v>0.5</v>
      </c>
    </row>
    <row r="416" spans="1:18" x14ac:dyDescent="0.25">
      <c r="A416" t="s">
        <v>9</v>
      </c>
      <c r="B416" t="s">
        <v>11</v>
      </c>
      <c r="D416">
        <v>2050</v>
      </c>
      <c r="E416">
        <f>COUNTIFS($A$2:$A$363, A416,$B$2:$B$363, B416)</f>
        <v>12</v>
      </c>
      <c r="F416">
        <f>COUNTIFS($A$2:$A$363, A416,$B$2:$B$363, B416, $E$2:$E$363, "&gt;2050")</f>
        <v>2</v>
      </c>
      <c r="G416" s="21">
        <f t="shared" si="0"/>
        <v>0.16666666666666666</v>
      </c>
      <c r="J416" t="s">
        <v>88</v>
      </c>
      <c r="K416" t="s">
        <v>187</v>
      </c>
      <c r="L416">
        <v>2017</v>
      </c>
      <c r="M416" t="s">
        <v>181</v>
      </c>
      <c r="N416">
        <v>410</v>
      </c>
      <c r="O416">
        <f>COUNTIFS($A$2:$A$363, J416,$C$2:$C$363, L416)</f>
        <v>9</v>
      </c>
      <c r="P416">
        <f>COUNTIFS($A$2:$A$363, J416,$C$2:$C$363, L416, $E$2:$E$363, "&gt;410")</f>
        <v>1</v>
      </c>
      <c r="Q416" s="21">
        <f t="shared" si="1"/>
        <v>0.1111111111111111</v>
      </c>
    </row>
    <row r="417" spans="1:17" x14ac:dyDescent="0.25">
      <c r="A417" t="s">
        <v>12</v>
      </c>
      <c r="B417" t="s">
        <v>11</v>
      </c>
      <c r="D417">
        <v>2050</v>
      </c>
      <c r="E417">
        <f>COUNTIFS($A$2:$A$363, A417,$B$2:$B$363, B417)</f>
        <v>12</v>
      </c>
      <c r="F417">
        <f>COUNTIFS($A$2:$A$363, A417,$B$2:$B$363, B417, $E$2:$E$363, "&gt;2050")</f>
        <v>0</v>
      </c>
      <c r="G417" s="21">
        <f t="shared" si="0"/>
        <v>0</v>
      </c>
      <c r="Q417" s="21"/>
    </row>
    <row r="418" spans="1:17" x14ac:dyDescent="0.25">
      <c r="A418" t="s">
        <v>33</v>
      </c>
      <c r="B418" t="s">
        <v>2</v>
      </c>
      <c r="D418">
        <v>410</v>
      </c>
      <c r="E418">
        <f>COUNTIFS($A$2:$A$363, A418,$B$2:$B$363, B418)</f>
        <v>8</v>
      </c>
      <c r="F418">
        <f>COUNTIFS($A$2:$A$363, A418,$B$2:$B$363, B418, $E$2:$E$363, "&gt;410")</f>
        <v>0</v>
      </c>
      <c r="G418" s="21">
        <f t="shared" si="0"/>
        <v>0</v>
      </c>
      <c r="Q418" s="21"/>
    </row>
    <row r="419" spans="1:17" x14ac:dyDescent="0.25">
      <c r="A419" t="s">
        <v>33</v>
      </c>
      <c r="B419" t="s">
        <v>11</v>
      </c>
      <c r="D419">
        <v>2050</v>
      </c>
      <c r="E419">
        <f>COUNTIFS($A$2:$A$363, A419,$B$2:$B$363, B419)</f>
        <v>9</v>
      </c>
      <c r="F419">
        <f>COUNTIFS($A$2:$A$363, A419,$B$2:$B$363, B419, $E$2:$E$363, "&gt;2050")</f>
        <v>0</v>
      </c>
      <c r="G419" s="21">
        <f t="shared" si="0"/>
        <v>0</v>
      </c>
      <c r="Q419" s="21"/>
    </row>
    <row r="420" spans="1:17" x14ac:dyDescent="0.25">
      <c r="A420" t="s">
        <v>34</v>
      </c>
      <c r="B420" t="s">
        <v>2</v>
      </c>
      <c r="D420">
        <v>410</v>
      </c>
      <c r="E420">
        <f>COUNTIFS($A$2:$A$363, A420,$B$2:$B$363, B420)</f>
        <v>8</v>
      </c>
      <c r="F420">
        <f>COUNTIFS($A$2:$A$363, A420,$B$2:$B$363, B420, $E$2:$E$363, "&gt;410")</f>
        <v>0</v>
      </c>
      <c r="G420" s="21">
        <f t="shared" si="0"/>
        <v>0</v>
      </c>
    </row>
    <row r="421" spans="1:17" x14ac:dyDescent="0.25">
      <c r="A421" t="s">
        <v>34</v>
      </c>
      <c r="B421" t="s">
        <v>11</v>
      </c>
      <c r="D421">
        <v>2050</v>
      </c>
      <c r="E421">
        <f>COUNTIFS($A$2:$A$363, A421,$B$2:$B$363, B421)</f>
        <v>10</v>
      </c>
      <c r="F421">
        <f>COUNTIFS($A$2:$A$363, A421,$B$2:$B$363, B421, $E$2:$E$363, "&gt;2050")</f>
        <v>0</v>
      </c>
      <c r="G421" s="21">
        <f t="shared" si="0"/>
        <v>0</v>
      </c>
    </row>
    <row r="422" spans="1:17" x14ac:dyDescent="0.25">
      <c r="A422" t="s">
        <v>50</v>
      </c>
      <c r="B422" t="s">
        <v>2</v>
      </c>
      <c r="C422" t="s">
        <v>152</v>
      </c>
      <c r="D422">
        <v>298</v>
      </c>
      <c r="E422">
        <f>COUNTIFS($A$2:$A$363, A422,$B$2:$B$363, B422)</f>
        <v>53</v>
      </c>
      <c r="F422">
        <f>COUNTIFS($A$2:$A$363, A422,$B$2:$B$363, B422, $E$2:$E$363, "&gt;298")</f>
        <v>9</v>
      </c>
      <c r="G422" s="21">
        <f t="shared" si="0"/>
        <v>0.16981132075471697</v>
      </c>
    </row>
    <row r="423" spans="1:17" x14ac:dyDescent="0.25">
      <c r="A423" t="s">
        <v>58</v>
      </c>
      <c r="B423" t="s">
        <v>2</v>
      </c>
      <c r="D423">
        <v>410</v>
      </c>
      <c r="E423">
        <f>COUNTIFS($A$2:$A$363, A423,$B$2:$B$363, B423)</f>
        <v>25</v>
      </c>
      <c r="F423">
        <f>COUNTIFS($A$2:$A$363, A423,$B$2:$B$363, B423, $E$2:$E$363, "&gt;410")</f>
        <v>4</v>
      </c>
      <c r="G423" s="21">
        <f t="shared" si="0"/>
        <v>0.16</v>
      </c>
    </row>
    <row r="424" spans="1:17" x14ac:dyDescent="0.25">
      <c r="A424" t="s">
        <v>58</v>
      </c>
      <c r="B424" t="s">
        <v>11</v>
      </c>
      <c r="D424">
        <v>2050</v>
      </c>
      <c r="E424">
        <f>COUNTIFS($A$2:$A$363, A424,$B$2:$B$363, B424)</f>
        <v>24</v>
      </c>
      <c r="F424">
        <f>COUNTIFS($A$2:$A$363, A424,$B$2:$B$363, B424, $E$2:$E$363, "&gt;2050")</f>
        <v>3</v>
      </c>
      <c r="G424" s="21">
        <f t="shared" si="0"/>
        <v>0.125</v>
      </c>
    </row>
    <row r="425" spans="1:17" x14ac:dyDescent="0.25">
      <c r="A425" t="s">
        <v>60</v>
      </c>
      <c r="B425" t="s">
        <v>2</v>
      </c>
      <c r="D425">
        <v>410</v>
      </c>
      <c r="E425">
        <f>COUNTIFS($A$2:$A$363, A425,$B$2:$B$363, B425)</f>
        <v>27</v>
      </c>
      <c r="F425">
        <f>COUNTIFS($A$2:$A$363, A425,$B$2:$B$363, B425, $E$2:$E$363, "&gt;410")</f>
        <v>8</v>
      </c>
      <c r="G425" s="21">
        <f t="shared" si="0"/>
        <v>0.29629629629629628</v>
      </c>
      <c r="H425" t="s">
        <v>191</v>
      </c>
    </row>
    <row r="426" spans="1:17" x14ac:dyDescent="0.25">
      <c r="A426" t="s">
        <v>60</v>
      </c>
      <c r="B426" t="s">
        <v>11</v>
      </c>
      <c r="D426">
        <v>2050</v>
      </c>
      <c r="E426">
        <f>COUNTIFS($A$2:$A$363, A426,$B$2:$B$363, B426)</f>
        <v>25</v>
      </c>
      <c r="F426">
        <f>COUNTIFS($A$2:$A$363, A426,$B$2:$B$363, B426, $E$2:$E$363, "&gt;2050")</f>
        <v>4</v>
      </c>
      <c r="G426" s="21">
        <f t="shared" si="0"/>
        <v>0.16</v>
      </c>
    </row>
    <row r="427" spans="1:17" x14ac:dyDescent="0.25">
      <c r="A427" t="s">
        <v>71</v>
      </c>
      <c r="B427" s="17" t="s">
        <v>184</v>
      </c>
      <c r="D427">
        <v>2050</v>
      </c>
      <c r="E427">
        <f>COUNTIFS($A$2:$A$363, A427,$B$2:$B$363, B427)</f>
        <v>9</v>
      </c>
      <c r="F427">
        <f>COUNTIFS($A$2:$A$363, A427,$B$2:$B$363, B427, $E$2:$E$363, "&gt;2050")</f>
        <v>0</v>
      </c>
      <c r="G427" s="21">
        <f t="shared" si="0"/>
        <v>0</v>
      </c>
    </row>
    <row r="428" spans="1:17" x14ac:dyDescent="0.25">
      <c r="A428" t="s">
        <v>71</v>
      </c>
      <c r="B428" t="s">
        <v>11</v>
      </c>
      <c r="D428">
        <v>2050</v>
      </c>
      <c r="E428">
        <f>COUNTIFS($A$2:$A$363, A428,$B$2:$B$363, B428)</f>
        <v>8</v>
      </c>
      <c r="F428">
        <f>COUNTIFS($A$2:$A$363, A428,$B$2:$B$363, B428, $E$2:$E$363, "&gt;2050")</f>
        <v>1</v>
      </c>
      <c r="G428" s="21">
        <f t="shared" si="0"/>
        <v>0.125</v>
      </c>
    </row>
    <row r="429" spans="1:17" x14ac:dyDescent="0.25">
      <c r="A429" t="s">
        <v>72</v>
      </c>
      <c r="B429" s="17" t="s">
        <v>184</v>
      </c>
      <c r="D429">
        <v>2050</v>
      </c>
      <c r="E429">
        <f>COUNTIFS($A$2:$A$363, A429,$B$2:$B$363, B429)</f>
        <v>8</v>
      </c>
      <c r="F429">
        <f>COUNTIFS($A$2:$A$363, A429,$B$2:$B$363, B429, $E$2:$E$363, "&gt;2050")</f>
        <v>1</v>
      </c>
      <c r="G429" s="21">
        <f t="shared" si="0"/>
        <v>0.125</v>
      </c>
    </row>
    <row r="430" spans="1:17" x14ac:dyDescent="0.25">
      <c r="A430" t="s">
        <v>72</v>
      </c>
      <c r="B430" t="s">
        <v>11</v>
      </c>
      <c r="D430">
        <v>2050</v>
      </c>
      <c r="E430">
        <f>COUNTIFS($A$2:$A$363, A430,$B$2:$B$363, B430)</f>
        <v>8</v>
      </c>
      <c r="F430">
        <f>COUNTIFS($A$2:$A$363, A430,$B$2:$B$363, B430, $E$2:$E$363, "&gt;2050")</f>
        <v>1</v>
      </c>
      <c r="G430" s="21">
        <f t="shared" si="0"/>
        <v>0.125</v>
      </c>
    </row>
    <row r="431" spans="1:17" x14ac:dyDescent="0.25">
      <c r="A431" t="s">
        <v>75</v>
      </c>
      <c r="B431" s="17" t="s">
        <v>184</v>
      </c>
      <c r="D431">
        <v>2050</v>
      </c>
      <c r="E431">
        <f>COUNTIFS($A$2:$A$363, A431,$B$2:$B$363, B431)</f>
        <v>18</v>
      </c>
      <c r="F431">
        <f>COUNTIFS($A$2:$A$363, A431,$B$2:$B$363, B431, $E$2:$E$363, "&gt;2050")</f>
        <v>0</v>
      </c>
      <c r="G431" s="21">
        <f t="shared" si="0"/>
        <v>0</v>
      </c>
    </row>
    <row r="432" spans="1:17" x14ac:dyDescent="0.25">
      <c r="A432" t="s">
        <v>85</v>
      </c>
      <c r="B432" t="s">
        <v>2</v>
      </c>
      <c r="D432">
        <v>410</v>
      </c>
      <c r="E432">
        <f>COUNTIFS($A$2:$A$363, A432,$B$2:$B$363, B432)</f>
        <v>21</v>
      </c>
      <c r="F432">
        <f>COUNTIFS($A$2:$A$363, A432,$B$2:$B$363, B432, $E$2:$E$363, "&gt;410")</f>
        <v>3</v>
      </c>
      <c r="G432" s="21">
        <f t="shared" si="0"/>
        <v>0.14285714285714285</v>
      </c>
    </row>
    <row r="433" spans="1:8" x14ac:dyDescent="0.25">
      <c r="A433" t="s">
        <v>86</v>
      </c>
      <c r="B433" s="17" t="s">
        <v>184</v>
      </c>
      <c r="D433">
        <v>2050</v>
      </c>
      <c r="E433">
        <f>COUNTIFS($A$2:$A$363, A433,$B$2:$B$363, B433)</f>
        <v>18</v>
      </c>
      <c r="F433">
        <f>COUNTIFS($A$2:$A$363, A433,$B$2:$B$363, B433, $E$2:$E$363, "&gt;2050")</f>
        <v>0</v>
      </c>
      <c r="G433" s="21">
        <f t="shared" si="0"/>
        <v>0</v>
      </c>
    </row>
    <row r="434" spans="1:8" x14ac:dyDescent="0.25">
      <c r="A434" t="s">
        <v>88</v>
      </c>
      <c r="B434" t="s">
        <v>2</v>
      </c>
      <c r="D434">
        <v>410</v>
      </c>
      <c r="E434">
        <f>COUNTIFS($A$2:$A$363, A434,$B$2:$B$363, B434)</f>
        <v>17</v>
      </c>
      <c r="F434">
        <f>COUNTIFS($A$2:$A$363, A434,$B$2:$B$363, B434, $E$2:$E$363, "&gt;410")</f>
        <v>5</v>
      </c>
      <c r="G434" s="21">
        <f t="shared" si="0"/>
        <v>0.29411764705882354</v>
      </c>
      <c r="H434" t="s">
        <v>186</v>
      </c>
    </row>
    <row r="435" spans="1:8" x14ac:dyDescent="0.25">
      <c r="A435" t="s">
        <v>90</v>
      </c>
      <c r="B435" t="s">
        <v>2</v>
      </c>
      <c r="C435" t="s">
        <v>152</v>
      </c>
      <c r="D435">
        <v>298</v>
      </c>
      <c r="E435">
        <f>COUNTIFS($A$2:$A$363, A435,$B$2:$B$363, B435)</f>
        <v>8</v>
      </c>
      <c r="F435">
        <f>COUNTIFS($A$2:$A$363, A435,$B$2:$B$363, B435, $E$2:$E$363, "&gt;298")</f>
        <v>0</v>
      </c>
      <c r="G435" s="21">
        <f t="shared" si="0"/>
        <v>0</v>
      </c>
    </row>
  </sheetData>
  <autoFilter ref="A1:E397">
    <filterColumn colId="0">
      <filters>
        <filter val="AR_11010001_4041"/>
        <filter val="AR_11010001_4042"/>
      </filters>
    </filterColumn>
  </autoFilter>
  <sortState ref="A415:H439">
    <sortCondition ref="A415:A439"/>
    <sortCondition ref="B415:B439"/>
  </sortState>
  <conditionalFormatting sqref="J417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abSelected="1" workbookViewId="0">
      <selection activeCell="K17" sqref="K17"/>
    </sheetView>
  </sheetViews>
  <sheetFormatPr defaultRowHeight="15" x14ac:dyDescent="0.25"/>
  <cols>
    <col min="1" max="1" width="17.42578125" bestFit="1" customWidth="1"/>
    <col min="2" max="2" width="10.28515625" style="7" bestFit="1" customWidth="1"/>
    <col min="3" max="5" width="10.28515625" style="31" customWidth="1"/>
    <col min="6" max="6" width="10.28515625" customWidth="1"/>
    <col min="7" max="7" width="9.85546875" bestFit="1" customWidth="1"/>
    <col min="8" max="8" width="23.28515625" bestFit="1" customWidth="1"/>
    <col min="9" max="9" width="21.140625" bestFit="1" customWidth="1"/>
    <col min="10" max="10" width="22.5703125" bestFit="1" customWidth="1"/>
    <col min="11" max="12" width="21.140625" bestFit="1" customWidth="1"/>
  </cols>
  <sheetData>
    <row r="1" spans="1:13" x14ac:dyDescent="0.25">
      <c r="A1" t="s">
        <v>176</v>
      </c>
      <c r="B1" s="7" t="s">
        <v>226</v>
      </c>
      <c r="C1" s="31" t="s">
        <v>158</v>
      </c>
      <c r="D1" s="31" t="s">
        <v>227</v>
      </c>
      <c r="E1" s="31" t="s">
        <v>228</v>
      </c>
      <c r="F1" t="s">
        <v>160</v>
      </c>
      <c r="G1" s="31" t="s">
        <v>192</v>
      </c>
      <c r="H1" s="31" t="s">
        <v>229</v>
      </c>
      <c r="I1" s="31" t="s">
        <v>230</v>
      </c>
      <c r="J1" s="31" t="s">
        <v>231</v>
      </c>
      <c r="K1" s="31" t="s">
        <v>232</v>
      </c>
      <c r="L1" s="31" t="s">
        <v>233</v>
      </c>
      <c r="M1" s="31" t="s">
        <v>234</v>
      </c>
    </row>
    <row r="2" spans="1:13" x14ac:dyDescent="0.25">
      <c r="A2" t="s">
        <v>224</v>
      </c>
      <c r="B2" s="7">
        <v>42536</v>
      </c>
      <c r="C2" s="31">
        <v>2016</v>
      </c>
      <c r="D2" s="31">
        <v>6</v>
      </c>
      <c r="E2" s="31">
        <v>15</v>
      </c>
      <c r="F2">
        <v>6</v>
      </c>
      <c r="G2" t="s">
        <v>235</v>
      </c>
    </row>
    <row r="3" spans="1:13" x14ac:dyDescent="0.25">
      <c r="A3" t="s">
        <v>224</v>
      </c>
      <c r="B3" s="7">
        <v>42592</v>
      </c>
      <c r="C3" s="31">
        <v>2016</v>
      </c>
      <c r="D3" s="31">
        <v>8</v>
      </c>
      <c r="E3" s="31">
        <v>10</v>
      </c>
      <c r="F3">
        <v>6</v>
      </c>
      <c r="G3" t="s">
        <v>235</v>
      </c>
    </row>
    <row r="4" spans="1:13" x14ac:dyDescent="0.25">
      <c r="A4" t="s">
        <v>224</v>
      </c>
      <c r="B4" s="7">
        <v>42710</v>
      </c>
      <c r="C4" s="31">
        <v>2016</v>
      </c>
      <c r="D4" s="31">
        <v>12</v>
      </c>
      <c r="E4" s="31">
        <v>6</v>
      </c>
      <c r="F4">
        <v>4</v>
      </c>
      <c r="G4" t="s">
        <v>236</v>
      </c>
    </row>
    <row r="5" spans="1:13" x14ac:dyDescent="0.25">
      <c r="A5" t="s">
        <v>224</v>
      </c>
      <c r="B5" s="7">
        <v>42773</v>
      </c>
      <c r="C5" s="31">
        <v>2017</v>
      </c>
      <c r="D5" s="31">
        <v>2</v>
      </c>
      <c r="E5" s="31">
        <v>7</v>
      </c>
      <c r="F5">
        <v>1</v>
      </c>
      <c r="G5" t="s">
        <v>236</v>
      </c>
    </row>
    <row r="6" spans="1:13" x14ac:dyDescent="0.25">
      <c r="A6" t="s">
        <v>224</v>
      </c>
      <c r="B6" s="7">
        <v>42871</v>
      </c>
      <c r="C6" s="31">
        <v>2017</v>
      </c>
      <c r="D6" s="31">
        <v>5</v>
      </c>
      <c r="E6" s="31">
        <v>16</v>
      </c>
      <c r="F6">
        <v>44</v>
      </c>
      <c r="G6" t="s">
        <v>235</v>
      </c>
    </row>
    <row r="7" spans="1:13" x14ac:dyDescent="0.25">
      <c r="A7" t="s">
        <v>224</v>
      </c>
      <c r="B7" s="7">
        <v>42899</v>
      </c>
      <c r="C7" s="31">
        <v>2017</v>
      </c>
      <c r="D7" s="31">
        <v>6</v>
      </c>
      <c r="E7" s="31">
        <v>13</v>
      </c>
      <c r="F7">
        <v>5</v>
      </c>
      <c r="G7" t="s">
        <v>235</v>
      </c>
    </row>
    <row r="8" spans="1:13" x14ac:dyDescent="0.25">
      <c r="A8" t="s">
        <v>224</v>
      </c>
      <c r="B8" s="7">
        <v>42935</v>
      </c>
      <c r="C8" s="31">
        <v>2017</v>
      </c>
      <c r="D8" s="31">
        <v>7</v>
      </c>
      <c r="E8" s="31">
        <v>19</v>
      </c>
      <c r="F8">
        <v>10</v>
      </c>
      <c r="G8" t="s">
        <v>235</v>
      </c>
    </row>
    <row r="9" spans="1:13" x14ac:dyDescent="0.25">
      <c r="A9" t="s">
        <v>224</v>
      </c>
      <c r="B9" s="7">
        <v>42990</v>
      </c>
      <c r="C9" s="31">
        <v>2017</v>
      </c>
      <c r="D9" s="31">
        <v>9</v>
      </c>
      <c r="E9" s="31">
        <v>12</v>
      </c>
      <c r="F9">
        <v>1</v>
      </c>
      <c r="G9" t="s">
        <v>235</v>
      </c>
    </row>
    <row r="10" spans="1:13" x14ac:dyDescent="0.25">
      <c r="A10" t="s">
        <v>224</v>
      </c>
      <c r="B10" s="7">
        <v>43082</v>
      </c>
      <c r="C10" s="31">
        <v>2017</v>
      </c>
      <c r="D10" s="31">
        <v>12</v>
      </c>
      <c r="E10" s="31">
        <v>13</v>
      </c>
      <c r="F10">
        <v>0</v>
      </c>
      <c r="G10" t="s">
        <v>236</v>
      </c>
    </row>
    <row r="11" spans="1:13" x14ac:dyDescent="0.25">
      <c r="A11" t="s">
        <v>224</v>
      </c>
      <c r="B11" s="7">
        <v>43172</v>
      </c>
      <c r="C11" s="31">
        <v>2018</v>
      </c>
      <c r="D11" s="31">
        <v>3</v>
      </c>
      <c r="E11" s="31">
        <v>13</v>
      </c>
      <c r="F11">
        <v>21</v>
      </c>
      <c r="G11" t="s">
        <v>236</v>
      </c>
    </row>
    <row r="12" spans="1:13" x14ac:dyDescent="0.25">
      <c r="A12" t="s">
        <v>224</v>
      </c>
      <c r="B12" s="7">
        <v>43242</v>
      </c>
      <c r="C12" s="31">
        <v>2018</v>
      </c>
      <c r="D12" s="31">
        <v>5</v>
      </c>
      <c r="E12" s="31">
        <v>22</v>
      </c>
      <c r="F12">
        <v>1</v>
      </c>
      <c r="G12" t="s">
        <v>235</v>
      </c>
    </row>
    <row r="13" spans="1:13" x14ac:dyDescent="0.25">
      <c r="A13" t="s">
        <v>224</v>
      </c>
      <c r="B13" s="7">
        <v>43299</v>
      </c>
      <c r="C13" s="31">
        <v>2018</v>
      </c>
      <c r="D13" s="31">
        <v>7</v>
      </c>
      <c r="E13" s="31">
        <v>18</v>
      </c>
      <c r="F13">
        <v>42</v>
      </c>
      <c r="G13" t="s">
        <v>235</v>
      </c>
    </row>
    <row r="14" spans="1:13" x14ac:dyDescent="0.25">
      <c r="A14" t="s">
        <v>224</v>
      </c>
      <c r="B14" s="7">
        <v>43361</v>
      </c>
      <c r="C14" s="31">
        <v>2018</v>
      </c>
      <c r="D14" s="31">
        <v>9</v>
      </c>
      <c r="E14" s="31">
        <v>18</v>
      </c>
      <c r="F14">
        <v>4</v>
      </c>
      <c r="G14" t="s">
        <v>235</v>
      </c>
    </row>
    <row r="15" spans="1:13" x14ac:dyDescent="0.25">
      <c r="A15" t="s">
        <v>224</v>
      </c>
      <c r="B15" s="7">
        <v>43389</v>
      </c>
      <c r="C15" s="31">
        <v>2018</v>
      </c>
      <c r="D15" s="31">
        <v>10</v>
      </c>
      <c r="E15" s="31">
        <v>16</v>
      </c>
      <c r="F15">
        <v>13</v>
      </c>
      <c r="G15" t="s">
        <v>236</v>
      </c>
    </row>
    <row r="16" spans="1:13" x14ac:dyDescent="0.25">
      <c r="A16" t="s">
        <v>224</v>
      </c>
      <c r="B16" s="7">
        <v>43495</v>
      </c>
      <c r="C16" s="31">
        <v>2019</v>
      </c>
      <c r="D16" s="31">
        <v>1</v>
      </c>
      <c r="E16" s="31">
        <v>30</v>
      </c>
      <c r="F16">
        <v>22</v>
      </c>
      <c r="G16" t="s">
        <v>236</v>
      </c>
    </row>
    <row r="17" spans="1:8" x14ac:dyDescent="0.25">
      <c r="A17" t="s">
        <v>224</v>
      </c>
      <c r="B17" s="7">
        <v>43529</v>
      </c>
      <c r="C17" s="31">
        <v>2019</v>
      </c>
      <c r="D17" s="31">
        <v>3</v>
      </c>
      <c r="E17" s="31">
        <v>5</v>
      </c>
      <c r="F17">
        <v>18</v>
      </c>
      <c r="G17" t="s">
        <v>236</v>
      </c>
    </row>
    <row r="18" spans="1:8" x14ac:dyDescent="0.25">
      <c r="A18" t="s">
        <v>224</v>
      </c>
      <c r="B18" s="7">
        <v>43591</v>
      </c>
      <c r="C18" s="31">
        <v>2019</v>
      </c>
      <c r="D18" s="31">
        <v>5</v>
      </c>
      <c r="E18" s="31">
        <v>6</v>
      </c>
      <c r="F18">
        <v>66</v>
      </c>
      <c r="G18" t="s">
        <v>235</v>
      </c>
      <c r="H18">
        <f>B22-B18</f>
        <v>63</v>
      </c>
    </row>
    <row r="19" spans="1:8" x14ac:dyDescent="0.25">
      <c r="A19" t="s">
        <v>224</v>
      </c>
      <c r="B19" s="7">
        <v>43594</v>
      </c>
      <c r="C19" s="31">
        <v>2019</v>
      </c>
      <c r="D19" s="31">
        <v>5</v>
      </c>
      <c r="E19" s="31">
        <v>9</v>
      </c>
      <c r="F19">
        <v>180</v>
      </c>
      <c r="G19" t="s">
        <v>235</v>
      </c>
      <c r="H19">
        <f>B23-B19</f>
        <v>61</v>
      </c>
    </row>
    <row r="20" spans="1:8" x14ac:dyDescent="0.25">
      <c r="A20" t="s">
        <v>224</v>
      </c>
      <c r="B20" s="7">
        <v>43613</v>
      </c>
      <c r="C20" s="31">
        <v>2019</v>
      </c>
      <c r="D20" s="31">
        <v>5</v>
      </c>
      <c r="E20" s="31">
        <v>28</v>
      </c>
      <c r="F20">
        <v>2</v>
      </c>
      <c r="G20" t="s">
        <v>235</v>
      </c>
      <c r="H20">
        <f>B24-B20</f>
        <v>71</v>
      </c>
    </row>
    <row r="21" spans="1:8" x14ac:dyDescent="0.25">
      <c r="A21" t="s">
        <v>224</v>
      </c>
      <c r="B21" s="7">
        <v>43634</v>
      </c>
      <c r="C21" s="31">
        <v>2019</v>
      </c>
      <c r="D21" s="31">
        <v>6</v>
      </c>
      <c r="E21" s="31">
        <v>18</v>
      </c>
      <c r="F21">
        <v>1</v>
      </c>
      <c r="G21" t="s">
        <v>235</v>
      </c>
      <c r="H21">
        <f>B25-B21</f>
        <v>69</v>
      </c>
    </row>
    <row r="22" spans="1:8" x14ac:dyDescent="0.25">
      <c r="A22" t="s">
        <v>224</v>
      </c>
      <c r="B22" s="7">
        <v>43654</v>
      </c>
      <c r="C22" s="31">
        <v>2019</v>
      </c>
      <c r="D22" s="31">
        <v>7</v>
      </c>
      <c r="E22" s="31">
        <v>8</v>
      </c>
      <c r="F22">
        <v>1</v>
      </c>
      <c r="G22" t="s">
        <v>235</v>
      </c>
      <c r="H22">
        <f>B26-B22</f>
        <v>70</v>
      </c>
    </row>
    <row r="23" spans="1:8" x14ac:dyDescent="0.25">
      <c r="A23" t="s">
        <v>224</v>
      </c>
      <c r="B23" s="7">
        <v>43655</v>
      </c>
      <c r="C23" s="31">
        <v>2019</v>
      </c>
      <c r="D23" s="31">
        <v>7</v>
      </c>
      <c r="E23" s="31">
        <v>9</v>
      </c>
      <c r="F23">
        <v>4</v>
      </c>
      <c r="G23" t="s">
        <v>235</v>
      </c>
    </row>
    <row r="24" spans="1:8" x14ac:dyDescent="0.25">
      <c r="A24" t="s">
        <v>224</v>
      </c>
      <c r="B24" s="7">
        <v>43684</v>
      </c>
      <c r="C24" s="31">
        <v>2019</v>
      </c>
      <c r="D24" s="31">
        <v>8</v>
      </c>
      <c r="E24" s="31">
        <v>7</v>
      </c>
      <c r="F24">
        <v>1</v>
      </c>
      <c r="G24" t="s">
        <v>235</v>
      </c>
    </row>
    <row r="25" spans="1:8" x14ac:dyDescent="0.25">
      <c r="A25" t="s">
        <v>224</v>
      </c>
      <c r="B25" s="7">
        <v>43703</v>
      </c>
      <c r="C25" s="31">
        <v>2019</v>
      </c>
      <c r="D25" s="31">
        <v>8</v>
      </c>
      <c r="E25" s="31">
        <v>26</v>
      </c>
      <c r="F25">
        <v>1</v>
      </c>
      <c r="G25" t="s">
        <v>235</v>
      </c>
    </row>
    <row r="26" spans="1:8" x14ac:dyDescent="0.25">
      <c r="A26" t="s">
        <v>224</v>
      </c>
      <c r="B26" s="7">
        <v>43724</v>
      </c>
      <c r="C26" s="31">
        <v>2019</v>
      </c>
      <c r="D26" s="31">
        <v>9</v>
      </c>
      <c r="E26" s="31">
        <v>16</v>
      </c>
      <c r="F26">
        <v>1</v>
      </c>
      <c r="G26" t="s">
        <v>235</v>
      </c>
    </row>
    <row r="27" spans="1:8" x14ac:dyDescent="0.25">
      <c r="A27" t="s">
        <v>224</v>
      </c>
      <c r="B27" s="7">
        <v>43754</v>
      </c>
      <c r="C27" s="31">
        <v>2019</v>
      </c>
      <c r="D27" s="31">
        <v>10</v>
      </c>
      <c r="E27" s="31">
        <v>16</v>
      </c>
      <c r="F27">
        <v>41</v>
      </c>
      <c r="G27" t="s">
        <v>236</v>
      </c>
    </row>
    <row r="28" spans="1:8" x14ac:dyDescent="0.25">
      <c r="A28" t="s">
        <v>224</v>
      </c>
      <c r="B28" s="7">
        <v>43958</v>
      </c>
      <c r="C28" s="31">
        <v>2020</v>
      </c>
      <c r="D28" s="31">
        <v>5</v>
      </c>
      <c r="E28" s="31">
        <v>7</v>
      </c>
      <c r="F28">
        <v>1</v>
      </c>
      <c r="G28" t="s">
        <v>235</v>
      </c>
      <c r="H28">
        <f>B32-B28</f>
        <v>46</v>
      </c>
    </row>
    <row r="29" spans="1:8" x14ac:dyDescent="0.25">
      <c r="A29" t="s">
        <v>224</v>
      </c>
      <c r="B29" s="7">
        <v>43965</v>
      </c>
      <c r="C29" s="31">
        <v>2020</v>
      </c>
      <c r="D29" s="31">
        <v>5</v>
      </c>
      <c r="E29" s="31">
        <v>14</v>
      </c>
      <c r="F29">
        <v>1</v>
      </c>
      <c r="G29" t="s">
        <v>235</v>
      </c>
      <c r="H29">
        <f t="shared" ref="H29:H36" si="0">B33-B29</f>
        <v>47</v>
      </c>
    </row>
    <row r="30" spans="1:8" x14ac:dyDescent="0.25">
      <c r="A30" t="s">
        <v>224</v>
      </c>
      <c r="B30" s="7">
        <v>43985</v>
      </c>
      <c r="C30" s="31">
        <v>2020</v>
      </c>
      <c r="D30" s="31">
        <v>6</v>
      </c>
      <c r="E30" s="31">
        <v>3</v>
      </c>
      <c r="F30">
        <v>1</v>
      </c>
      <c r="G30" t="s">
        <v>235</v>
      </c>
      <c r="H30">
        <f t="shared" si="0"/>
        <v>41</v>
      </c>
    </row>
    <row r="31" spans="1:8" x14ac:dyDescent="0.25">
      <c r="A31" t="s">
        <v>224</v>
      </c>
      <c r="B31" s="7">
        <v>43990</v>
      </c>
      <c r="C31" s="31">
        <v>2020</v>
      </c>
      <c r="D31" s="31">
        <v>6</v>
      </c>
      <c r="E31" s="31">
        <v>8</v>
      </c>
      <c r="F31">
        <v>3</v>
      </c>
      <c r="G31" t="s">
        <v>235</v>
      </c>
      <c r="H31">
        <f t="shared" si="0"/>
        <v>42</v>
      </c>
    </row>
    <row r="32" spans="1:8" x14ac:dyDescent="0.25">
      <c r="A32" t="s">
        <v>224</v>
      </c>
      <c r="B32" s="7">
        <v>44004</v>
      </c>
      <c r="C32" s="31">
        <v>2020</v>
      </c>
      <c r="D32" s="31">
        <v>6</v>
      </c>
      <c r="E32" s="31">
        <v>22</v>
      </c>
      <c r="F32">
        <v>1</v>
      </c>
      <c r="G32" t="s">
        <v>235</v>
      </c>
      <c r="H32">
        <f t="shared" si="0"/>
        <v>43</v>
      </c>
    </row>
    <row r="33" spans="1:8" x14ac:dyDescent="0.25">
      <c r="A33" t="s">
        <v>224</v>
      </c>
      <c r="B33" s="7">
        <v>44012</v>
      </c>
      <c r="C33" s="31">
        <v>2020</v>
      </c>
      <c r="D33" s="31">
        <v>6</v>
      </c>
      <c r="E33" s="31">
        <v>30</v>
      </c>
      <c r="F33">
        <v>1</v>
      </c>
      <c r="G33" t="s">
        <v>235</v>
      </c>
      <c r="H33">
        <f t="shared" si="0"/>
        <v>41</v>
      </c>
    </row>
    <row r="34" spans="1:8" x14ac:dyDescent="0.25">
      <c r="A34" t="s">
        <v>224</v>
      </c>
      <c r="B34" s="7">
        <v>44026</v>
      </c>
      <c r="C34" s="31">
        <v>2020</v>
      </c>
      <c r="D34" s="31">
        <v>7</v>
      </c>
      <c r="E34" s="31">
        <v>14</v>
      </c>
      <c r="F34">
        <v>1</v>
      </c>
      <c r="G34" t="s">
        <v>235</v>
      </c>
      <c r="H34">
        <f t="shared" si="0"/>
        <v>41</v>
      </c>
    </row>
    <row r="35" spans="1:8" x14ac:dyDescent="0.25">
      <c r="A35" t="s">
        <v>224</v>
      </c>
      <c r="B35" s="7">
        <v>44032</v>
      </c>
      <c r="C35" s="31">
        <v>2020</v>
      </c>
      <c r="D35" s="31">
        <v>7</v>
      </c>
      <c r="E35" s="31">
        <v>20</v>
      </c>
      <c r="F35">
        <v>1</v>
      </c>
      <c r="G35" t="s">
        <v>235</v>
      </c>
      <c r="H35">
        <f t="shared" si="0"/>
        <v>56</v>
      </c>
    </row>
    <row r="36" spans="1:8" x14ac:dyDescent="0.25">
      <c r="A36" t="s">
        <v>224</v>
      </c>
      <c r="B36" s="7">
        <v>44047</v>
      </c>
      <c r="C36" s="31">
        <v>2020</v>
      </c>
      <c r="D36" s="31">
        <v>8</v>
      </c>
      <c r="E36" s="31">
        <v>4</v>
      </c>
      <c r="F36">
        <v>1</v>
      </c>
      <c r="G36" t="s">
        <v>235</v>
      </c>
      <c r="H36">
        <f t="shared" si="0"/>
        <v>55</v>
      </c>
    </row>
    <row r="37" spans="1:8" x14ac:dyDescent="0.25">
      <c r="A37" t="s">
        <v>224</v>
      </c>
      <c r="B37" s="7">
        <v>44053</v>
      </c>
      <c r="C37" s="31">
        <v>2020</v>
      </c>
      <c r="D37" s="31">
        <v>8</v>
      </c>
      <c r="E37" s="31">
        <v>10</v>
      </c>
      <c r="F37">
        <v>1</v>
      </c>
      <c r="G37" t="s">
        <v>235</v>
      </c>
    </row>
    <row r="38" spans="1:8" x14ac:dyDescent="0.25">
      <c r="A38" t="s">
        <v>224</v>
      </c>
      <c r="B38" s="7">
        <v>44067</v>
      </c>
      <c r="C38" s="31">
        <v>2020</v>
      </c>
      <c r="D38" s="31">
        <v>8</v>
      </c>
      <c r="E38" s="31">
        <v>24</v>
      </c>
      <c r="F38">
        <v>1</v>
      </c>
      <c r="G38" t="s">
        <v>235</v>
      </c>
    </row>
    <row r="39" spans="1:8" x14ac:dyDescent="0.25">
      <c r="A39" t="s">
        <v>224</v>
      </c>
      <c r="B39" s="7">
        <v>44088</v>
      </c>
      <c r="C39" s="31">
        <v>2020</v>
      </c>
      <c r="D39" s="31">
        <v>9</v>
      </c>
      <c r="E39" s="31">
        <v>14</v>
      </c>
      <c r="F39">
        <v>1</v>
      </c>
      <c r="G39" t="s">
        <v>235</v>
      </c>
    </row>
    <row r="40" spans="1:8" x14ac:dyDescent="0.25">
      <c r="A40" t="s">
        <v>224</v>
      </c>
      <c r="B40" s="7">
        <v>44102</v>
      </c>
      <c r="C40" s="31">
        <v>2020</v>
      </c>
      <c r="D40" s="31">
        <v>9</v>
      </c>
      <c r="E40" s="31">
        <v>28</v>
      </c>
      <c r="F40">
        <v>2</v>
      </c>
      <c r="G40" t="s">
        <v>235</v>
      </c>
    </row>
    <row r="41" spans="1:8" x14ac:dyDescent="0.25">
      <c r="A41" t="s">
        <v>224</v>
      </c>
      <c r="B41" s="7">
        <v>44111</v>
      </c>
      <c r="C41" s="31">
        <v>2020</v>
      </c>
      <c r="D41" s="31">
        <v>10</v>
      </c>
      <c r="E41" s="31">
        <v>7</v>
      </c>
      <c r="F41">
        <v>1</v>
      </c>
      <c r="G41" t="s">
        <v>236</v>
      </c>
    </row>
    <row r="42" spans="1:8" x14ac:dyDescent="0.25">
      <c r="A42" t="s">
        <v>27</v>
      </c>
      <c r="B42" s="7">
        <v>42472</v>
      </c>
      <c r="C42" s="31">
        <v>2016</v>
      </c>
      <c r="D42" s="31">
        <v>4</v>
      </c>
      <c r="E42" s="31">
        <v>12</v>
      </c>
      <c r="F42">
        <v>2</v>
      </c>
      <c r="G42" t="s">
        <v>235</v>
      </c>
    </row>
    <row r="43" spans="1:8" x14ac:dyDescent="0.25">
      <c r="A43" t="s">
        <v>27</v>
      </c>
      <c r="B43" s="7">
        <v>42662</v>
      </c>
      <c r="C43" s="31">
        <v>2016</v>
      </c>
      <c r="D43" s="31">
        <v>10</v>
      </c>
      <c r="E43" s="31">
        <v>19</v>
      </c>
      <c r="F43">
        <v>1</v>
      </c>
      <c r="G43" t="s">
        <v>236</v>
      </c>
    </row>
    <row r="44" spans="1:8" x14ac:dyDescent="0.25">
      <c r="A44" t="s">
        <v>27</v>
      </c>
      <c r="B44" s="7">
        <v>42710</v>
      </c>
      <c r="C44" s="31">
        <v>2016</v>
      </c>
      <c r="D44" s="31">
        <v>12</v>
      </c>
      <c r="E44" s="31">
        <v>6</v>
      </c>
      <c r="F44">
        <v>1</v>
      </c>
      <c r="G44" t="s">
        <v>236</v>
      </c>
    </row>
    <row r="45" spans="1:8" x14ac:dyDescent="0.25">
      <c r="A45" t="s">
        <v>27</v>
      </c>
      <c r="B45" s="7">
        <v>42747</v>
      </c>
      <c r="C45" s="31">
        <v>2017</v>
      </c>
      <c r="D45" s="31">
        <v>1</v>
      </c>
      <c r="E45" s="31">
        <v>12</v>
      </c>
      <c r="F45">
        <v>3</v>
      </c>
      <c r="G45" t="s">
        <v>236</v>
      </c>
    </row>
    <row r="46" spans="1:8" x14ac:dyDescent="0.25">
      <c r="A46" t="s">
        <v>27</v>
      </c>
      <c r="B46" s="7">
        <v>42773</v>
      </c>
      <c r="C46" s="31">
        <v>2017</v>
      </c>
      <c r="D46" s="31">
        <v>2</v>
      </c>
      <c r="E46" s="31">
        <v>7</v>
      </c>
      <c r="F46">
        <v>1</v>
      </c>
      <c r="G46" t="s">
        <v>236</v>
      </c>
    </row>
    <row r="47" spans="1:8" x14ac:dyDescent="0.25">
      <c r="A47" t="s">
        <v>27</v>
      </c>
      <c r="B47" s="7">
        <v>42809</v>
      </c>
      <c r="C47" s="31">
        <v>2017</v>
      </c>
      <c r="D47" s="31">
        <v>3</v>
      </c>
      <c r="E47" s="31">
        <v>15</v>
      </c>
      <c r="F47">
        <v>2</v>
      </c>
      <c r="G47" t="s">
        <v>236</v>
      </c>
    </row>
    <row r="48" spans="1:8" x14ac:dyDescent="0.25">
      <c r="A48" t="s">
        <v>27</v>
      </c>
      <c r="B48" s="7">
        <v>42842</v>
      </c>
      <c r="C48" s="31">
        <v>2017</v>
      </c>
      <c r="D48" s="31">
        <v>4</v>
      </c>
      <c r="E48" s="31">
        <v>17</v>
      </c>
      <c r="F48">
        <v>16</v>
      </c>
      <c r="G48" t="s">
        <v>236</v>
      </c>
    </row>
    <row r="49" spans="1:8" x14ac:dyDescent="0.25">
      <c r="A49" t="s">
        <v>27</v>
      </c>
      <c r="B49" s="7">
        <v>42871</v>
      </c>
      <c r="C49" s="31">
        <v>2017</v>
      </c>
      <c r="D49" s="31">
        <v>5</v>
      </c>
      <c r="E49" s="31">
        <v>16</v>
      </c>
      <c r="F49">
        <v>5</v>
      </c>
      <c r="G49" t="s">
        <v>235</v>
      </c>
      <c r="H49">
        <f t="shared" ref="H49" si="1">B53-B49</f>
        <v>119</v>
      </c>
    </row>
    <row r="50" spans="1:8" x14ac:dyDescent="0.25">
      <c r="A50" t="s">
        <v>27</v>
      </c>
      <c r="B50" s="7">
        <v>42899</v>
      </c>
      <c r="C50" s="31">
        <v>2017</v>
      </c>
      <c r="D50" s="31">
        <v>6</v>
      </c>
      <c r="E50" s="31">
        <v>13</v>
      </c>
      <c r="F50">
        <v>1</v>
      </c>
      <c r="G50" t="s">
        <v>235</v>
      </c>
    </row>
    <row r="51" spans="1:8" x14ac:dyDescent="0.25">
      <c r="A51" t="s">
        <v>27</v>
      </c>
      <c r="B51" s="7">
        <v>42935</v>
      </c>
      <c r="C51" s="31">
        <v>2017</v>
      </c>
      <c r="D51" s="31">
        <v>7</v>
      </c>
      <c r="E51" s="31">
        <v>19</v>
      </c>
      <c r="F51">
        <v>0</v>
      </c>
      <c r="G51" t="s">
        <v>235</v>
      </c>
    </row>
    <row r="52" spans="1:8" x14ac:dyDescent="0.25">
      <c r="A52" t="s">
        <v>27</v>
      </c>
      <c r="B52" s="7">
        <v>42955</v>
      </c>
      <c r="C52" s="31">
        <v>2017</v>
      </c>
      <c r="D52" s="31">
        <v>8</v>
      </c>
      <c r="E52" s="31">
        <v>8</v>
      </c>
      <c r="F52">
        <v>0</v>
      </c>
      <c r="G52" t="s">
        <v>235</v>
      </c>
    </row>
    <row r="53" spans="1:8" x14ac:dyDescent="0.25">
      <c r="A53" t="s">
        <v>27</v>
      </c>
      <c r="B53" s="7">
        <v>42990</v>
      </c>
      <c r="C53" s="31">
        <v>2017</v>
      </c>
      <c r="D53" s="31">
        <v>9</v>
      </c>
      <c r="E53" s="31">
        <v>12</v>
      </c>
      <c r="F53">
        <v>1</v>
      </c>
      <c r="G53" t="s">
        <v>235</v>
      </c>
    </row>
    <row r="54" spans="1:8" x14ac:dyDescent="0.25">
      <c r="A54" t="s">
        <v>27</v>
      </c>
      <c r="B54" s="7">
        <v>43026</v>
      </c>
      <c r="C54" s="31">
        <v>2017</v>
      </c>
      <c r="D54" s="31">
        <v>10</v>
      </c>
      <c r="E54" s="31">
        <v>18</v>
      </c>
      <c r="F54">
        <v>1</v>
      </c>
      <c r="G54" t="s">
        <v>236</v>
      </c>
    </row>
    <row r="55" spans="1:8" x14ac:dyDescent="0.25">
      <c r="A55" t="s">
        <v>27</v>
      </c>
      <c r="B55" s="7">
        <v>43060</v>
      </c>
      <c r="C55" s="31">
        <v>2017</v>
      </c>
      <c r="D55" s="31">
        <v>11</v>
      </c>
      <c r="E55" s="31">
        <v>21</v>
      </c>
      <c r="F55">
        <v>4</v>
      </c>
      <c r="G55" t="s">
        <v>235</v>
      </c>
    </row>
    <row r="56" spans="1:8" x14ac:dyDescent="0.25">
      <c r="A56" t="s">
        <v>27</v>
      </c>
      <c r="B56" s="7">
        <v>43082</v>
      </c>
      <c r="C56" s="31">
        <v>2017</v>
      </c>
      <c r="D56" s="31">
        <v>12</v>
      </c>
      <c r="E56" s="31">
        <v>13</v>
      </c>
      <c r="F56">
        <v>0</v>
      </c>
      <c r="G56" t="s">
        <v>236</v>
      </c>
    </row>
    <row r="57" spans="1:8" x14ac:dyDescent="0.25">
      <c r="A57" t="s">
        <v>27</v>
      </c>
      <c r="B57" s="7">
        <v>43109</v>
      </c>
      <c r="C57" s="31">
        <v>2018</v>
      </c>
      <c r="D57" s="31">
        <v>1</v>
      </c>
      <c r="E57" s="31">
        <v>9</v>
      </c>
      <c r="F57">
        <v>0</v>
      </c>
      <c r="G57" t="s">
        <v>236</v>
      </c>
    </row>
    <row r="58" spans="1:8" x14ac:dyDescent="0.25">
      <c r="A58" t="s">
        <v>27</v>
      </c>
      <c r="B58" s="7">
        <v>43138</v>
      </c>
      <c r="C58" s="31">
        <v>2018</v>
      </c>
      <c r="D58" s="31">
        <v>2</v>
      </c>
      <c r="E58" s="31">
        <v>7</v>
      </c>
      <c r="F58">
        <v>0</v>
      </c>
      <c r="G58" t="s">
        <v>236</v>
      </c>
    </row>
    <row r="59" spans="1:8" x14ac:dyDescent="0.25">
      <c r="A59" t="s">
        <v>27</v>
      </c>
      <c r="B59" s="7">
        <v>43172</v>
      </c>
      <c r="C59" s="31">
        <v>2018</v>
      </c>
      <c r="D59" s="31">
        <v>3</v>
      </c>
      <c r="E59" s="31">
        <v>13</v>
      </c>
      <c r="F59">
        <v>16</v>
      </c>
      <c r="G59" t="s">
        <v>236</v>
      </c>
    </row>
    <row r="60" spans="1:8" x14ac:dyDescent="0.25">
      <c r="A60" t="s">
        <v>27</v>
      </c>
      <c r="B60" s="7">
        <v>43214</v>
      </c>
      <c r="C60" s="31">
        <v>2018</v>
      </c>
      <c r="D60" s="31">
        <v>4</v>
      </c>
      <c r="E60" s="31">
        <v>24</v>
      </c>
      <c r="F60">
        <v>2</v>
      </c>
      <c r="G60" t="s">
        <v>235</v>
      </c>
    </row>
    <row r="61" spans="1:8" x14ac:dyDescent="0.25">
      <c r="A61" t="s">
        <v>27</v>
      </c>
      <c r="B61" s="7">
        <v>43263</v>
      </c>
      <c r="C61" s="31">
        <v>2018</v>
      </c>
      <c r="D61" s="31">
        <v>6</v>
      </c>
      <c r="E61" s="31">
        <v>12</v>
      </c>
      <c r="F61">
        <v>7</v>
      </c>
      <c r="G61" t="s">
        <v>235</v>
      </c>
    </row>
    <row r="62" spans="1:8" x14ac:dyDescent="0.25">
      <c r="A62" t="s">
        <v>27</v>
      </c>
      <c r="B62" s="7">
        <v>43299</v>
      </c>
      <c r="C62" s="31">
        <v>2018</v>
      </c>
      <c r="D62" s="31">
        <v>7</v>
      </c>
      <c r="E62" s="31">
        <v>18</v>
      </c>
      <c r="F62">
        <v>0</v>
      </c>
      <c r="G62" t="s">
        <v>235</v>
      </c>
    </row>
    <row r="63" spans="1:8" x14ac:dyDescent="0.25">
      <c r="A63" t="s">
        <v>27</v>
      </c>
      <c r="B63" s="7">
        <v>43332</v>
      </c>
      <c r="C63" s="31">
        <v>2018</v>
      </c>
      <c r="D63" s="31">
        <v>8</v>
      </c>
      <c r="E63" s="31">
        <v>20</v>
      </c>
      <c r="F63">
        <v>2</v>
      </c>
      <c r="G63" t="s">
        <v>235</v>
      </c>
    </row>
    <row r="64" spans="1:8" x14ac:dyDescent="0.25">
      <c r="A64" t="s">
        <v>27</v>
      </c>
      <c r="B64" s="7">
        <v>43361</v>
      </c>
      <c r="C64" s="31">
        <v>2018</v>
      </c>
      <c r="D64" s="31">
        <v>9</v>
      </c>
      <c r="E64" s="31">
        <v>18</v>
      </c>
      <c r="F64">
        <v>1</v>
      </c>
      <c r="G64" t="s">
        <v>235</v>
      </c>
    </row>
    <row r="65" spans="1:8" x14ac:dyDescent="0.25">
      <c r="A65" t="s">
        <v>27</v>
      </c>
      <c r="B65" s="7">
        <v>43591</v>
      </c>
      <c r="C65" s="31">
        <v>2019</v>
      </c>
      <c r="D65" s="31">
        <v>5</v>
      </c>
      <c r="E65" s="31">
        <v>6</v>
      </c>
      <c r="F65">
        <v>65</v>
      </c>
      <c r="G65" t="s">
        <v>235</v>
      </c>
      <c r="H65">
        <f>B69-B65</f>
        <v>93</v>
      </c>
    </row>
    <row r="66" spans="1:8" x14ac:dyDescent="0.25">
      <c r="A66" t="s">
        <v>27</v>
      </c>
      <c r="B66" s="7">
        <v>43613</v>
      </c>
      <c r="C66" s="31">
        <v>2019</v>
      </c>
      <c r="D66" s="31">
        <v>5</v>
      </c>
      <c r="E66" s="31">
        <v>28</v>
      </c>
      <c r="F66">
        <v>1</v>
      </c>
      <c r="G66" t="s">
        <v>235</v>
      </c>
      <c r="H66">
        <f>B70-B66</f>
        <v>90</v>
      </c>
    </row>
    <row r="67" spans="1:8" x14ac:dyDescent="0.25">
      <c r="A67" t="s">
        <v>27</v>
      </c>
      <c r="B67" s="7">
        <v>43634</v>
      </c>
      <c r="C67" s="31">
        <v>2019</v>
      </c>
      <c r="D67" s="31">
        <v>6</v>
      </c>
      <c r="E67" s="31">
        <v>18</v>
      </c>
      <c r="F67">
        <v>1</v>
      </c>
      <c r="G67" t="s">
        <v>235</v>
      </c>
    </row>
    <row r="68" spans="1:8" x14ac:dyDescent="0.25">
      <c r="A68" t="s">
        <v>27</v>
      </c>
      <c r="B68" s="7">
        <v>43654</v>
      </c>
      <c r="C68" s="31">
        <v>2019</v>
      </c>
      <c r="D68" s="31">
        <v>7</v>
      </c>
      <c r="E68" s="31">
        <v>8</v>
      </c>
      <c r="F68">
        <v>1</v>
      </c>
      <c r="G68" t="s">
        <v>235</v>
      </c>
    </row>
    <row r="69" spans="1:8" x14ac:dyDescent="0.25">
      <c r="A69" t="s">
        <v>27</v>
      </c>
      <c r="B69" s="7">
        <v>43684</v>
      </c>
      <c r="C69" s="31">
        <v>2019</v>
      </c>
      <c r="D69" s="31">
        <v>8</v>
      </c>
      <c r="E69" s="31">
        <v>7</v>
      </c>
      <c r="F69">
        <v>1</v>
      </c>
      <c r="G69" t="s">
        <v>235</v>
      </c>
    </row>
    <row r="70" spans="1:8" x14ac:dyDescent="0.25">
      <c r="A70" t="s">
        <v>27</v>
      </c>
      <c r="B70" s="7">
        <v>43703</v>
      </c>
      <c r="C70" s="31">
        <v>2019</v>
      </c>
      <c r="D70" s="31">
        <v>8</v>
      </c>
      <c r="E70" s="31">
        <v>26</v>
      </c>
      <c r="F70">
        <v>1</v>
      </c>
      <c r="G70" t="s">
        <v>235</v>
      </c>
    </row>
    <row r="71" spans="1:8" x14ac:dyDescent="0.25">
      <c r="A71" t="s">
        <v>27</v>
      </c>
      <c r="B71" s="7">
        <v>43754</v>
      </c>
      <c r="C71" s="31">
        <v>2019</v>
      </c>
      <c r="D71" s="31">
        <v>10</v>
      </c>
      <c r="E71" s="31">
        <v>16</v>
      </c>
      <c r="F71">
        <v>17</v>
      </c>
      <c r="G71" t="s">
        <v>236</v>
      </c>
    </row>
    <row r="72" spans="1:8" x14ac:dyDescent="0.25">
      <c r="A72" t="s">
        <v>27</v>
      </c>
      <c r="B72" s="7">
        <v>43958</v>
      </c>
      <c r="C72" s="31">
        <v>2020</v>
      </c>
      <c r="D72" s="31">
        <v>5</v>
      </c>
      <c r="E72" s="31">
        <v>7</v>
      </c>
      <c r="F72">
        <v>2</v>
      </c>
      <c r="G72" t="s">
        <v>235</v>
      </c>
      <c r="H72">
        <f>B76-B72</f>
        <v>46</v>
      </c>
    </row>
    <row r="73" spans="1:8" x14ac:dyDescent="0.25">
      <c r="A73" t="s">
        <v>27</v>
      </c>
      <c r="B73" s="7">
        <v>43965</v>
      </c>
      <c r="C73" s="31">
        <v>2020</v>
      </c>
      <c r="D73" s="31">
        <v>5</v>
      </c>
      <c r="E73" s="31">
        <v>14</v>
      </c>
      <c r="F73">
        <v>2</v>
      </c>
      <c r="G73" t="s">
        <v>235</v>
      </c>
      <c r="H73">
        <f t="shared" ref="H73:H78" si="2">B77-B73</f>
        <v>47</v>
      </c>
    </row>
    <row r="74" spans="1:8" x14ac:dyDescent="0.25">
      <c r="A74" t="s">
        <v>27</v>
      </c>
      <c r="B74" s="7">
        <v>43985</v>
      </c>
      <c r="C74" s="31">
        <v>2020</v>
      </c>
      <c r="D74" s="31">
        <v>6</v>
      </c>
      <c r="E74" s="31">
        <v>3</v>
      </c>
      <c r="F74">
        <v>1</v>
      </c>
      <c r="G74" t="s">
        <v>235</v>
      </c>
      <c r="H74">
        <f t="shared" si="2"/>
        <v>41</v>
      </c>
    </row>
    <row r="75" spans="1:8" x14ac:dyDescent="0.25">
      <c r="A75" t="s">
        <v>27</v>
      </c>
      <c r="B75" s="7">
        <v>43990</v>
      </c>
      <c r="C75" s="31">
        <v>2020</v>
      </c>
      <c r="D75" s="31">
        <v>6</v>
      </c>
      <c r="E75" s="31">
        <v>8</v>
      </c>
      <c r="F75">
        <v>1</v>
      </c>
      <c r="G75" t="s">
        <v>235</v>
      </c>
      <c r="H75">
        <f t="shared" si="2"/>
        <v>42</v>
      </c>
    </row>
    <row r="76" spans="1:8" x14ac:dyDescent="0.25">
      <c r="A76" t="s">
        <v>27</v>
      </c>
      <c r="B76" s="7">
        <v>44004</v>
      </c>
      <c r="C76" s="31">
        <v>2020</v>
      </c>
      <c r="D76" s="31">
        <v>6</v>
      </c>
      <c r="E76" s="31">
        <v>22</v>
      </c>
      <c r="F76">
        <v>1</v>
      </c>
      <c r="G76" t="s">
        <v>235</v>
      </c>
      <c r="H76">
        <f t="shared" si="2"/>
        <v>43</v>
      </c>
    </row>
    <row r="77" spans="1:8" x14ac:dyDescent="0.25">
      <c r="A77" t="s">
        <v>27</v>
      </c>
      <c r="B77" s="7">
        <v>44012</v>
      </c>
      <c r="C77" s="31">
        <v>2020</v>
      </c>
      <c r="D77" s="31">
        <v>6</v>
      </c>
      <c r="E77" s="31">
        <v>30</v>
      </c>
      <c r="F77">
        <v>1</v>
      </c>
      <c r="G77" t="s">
        <v>235</v>
      </c>
      <c r="H77">
        <f t="shared" si="2"/>
        <v>41</v>
      </c>
    </row>
    <row r="78" spans="1:8" x14ac:dyDescent="0.25">
      <c r="A78" t="s">
        <v>27</v>
      </c>
      <c r="B78" s="7">
        <v>44026</v>
      </c>
      <c r="C78" s="31">
        <v>2020</v>
      </c>
      <c r="D78" s="31">
        <v>7</v>
      </c>
      <c r="E78" s="31">
        <v>14</v>
      </c>
      <c r="F78">
        <v>1</v>
      </c>
      <c r="G78" t="s">
        <v>235</v>
      </c>
      <c r="H78">
        <f t="shared" si="2"/>
        <v>41</v>
      </c>
    </row>
    <row r="79" spans="1:8" x14ac:dyDescent="0.25">
      <c r="A79" t="s">
        <v>27</v>
      </c>
      <c r="B79" s="7">
        <v>44032</v>
      </c>
      <c r="C79" s="31">
        <v>2020</v>
      </c>
      <c r="D79" s="31">
        <v>7</v>
      </c>
      <c r="E79" s="31">
        <v>20</v>
      </c>
      <c r="F79">
        <v>1</v>
      </c>
      <c r="G79" t="s">
        <v>235</v>
      </c>
      <c r="H79">
        <f>B83-B79</f>
        <v>56</v>
      </c>
    </row>
    <row r="80" spans="1:8" x14ac:dyDescent="0.25">
      <c r="A80" t="s">
        <v>27</v>
      </c>
      <c r="B80" s="7">
        <v>44047</v>
      </c>
      <c r="C80" s="31">
        <v>2020</v>
      </c>
      <c r="D80" s="31">
        <v>8</v>
      </c>
      <c r="E80" s="31">
        <v>4</v>
      </c>
      <c r="F80">
        <v>1</v>
      </c>
      <c r="G80" t="s">
        <v>235</v>
      </c>
      <c r="H80">
        <f>B84-B80</f>
        <v>55</v>
      </c>
    </row>
    <row r="81" spans="1:8" x14ac:dyDescent="0.25">
      <c r="A81" t="s">
        <v>27</v>
      </c>
      <c r="B81" s="7">
        <v>44053</v>
      </c>
      <c r="C81" s="31">
        <v>2020</v>
      </c>
      <c r="D81" s="31">
        <v>8</v>
      </c>
      <c r="E81" s="31">
        <v>10</v>
      </c>
      <c r="F81">
        <v>1</v>
      </c>
      <c r="G81" t="s">
        <v>235</v>
      </c>
    </row>
    <row r="82" spans="1:8" x14ac:dyDescent="0.25">
      <c r="A82" t="s">
        <v>27</v>
      </c>
      <c r="B82" s="7">
        <v>44067</v>
      </c>
      <c r="C82" s="31">
        <v>2020</v>
      </c>
      <c r="D82" s="31">
        <v>8</v>
      </c>
      <c r="E82" s="31">
        <v>24</v>
      </c>
      <c r="F82">
        <v>1</v>
      </c>
      <c r="G82" t="s">
        <v>235</v>
      </c>
    </row>
    <row r="83" spans="1:8" x14ac:dyDescent="0.25">
      <c r="A83" t="s">
        <v>27</v>
      </c>
      <c r="B83" s="7">
        <v>44088</v>
      </c>
      <c r="C83" s="31">
        <v>2020</v>
      </c>
      <c r="D83" s="31">
        <v>9</v>
      </c>
      <c r="E83" s="31">
        <v>14</v>
      </c>
      <c r="F83">
        <v>1</v>
      </c>
      <c r="G83" t="s">
        <v>235</v>
      </c>
    </row>
    <row r="84" spans="1:8" x14ac:dyDescent="0.25">
      <c r="A84" t="s">
        <v>27</v>
      </c>
      <c r="B84" s="7">
        <v>44102</v>
      </c>
      <c r="C84" s="31">
        <v>2020</v>
      </c>
      <c r="D84" s="31">
        <v>9</v>
      </c>
      <c r="E84" s="31">
        <v>28</v>
      </c>
      <c r="F84">
        <v>4</v>
      </c>
      <c r="G84" t="s">
        <v>235</v>
      </c>
    </row>
    <row r="85" spans="1:8" x14ac:dyDescent="0.25">
      <c r="A85" t="s">
        <v>27</v>
      </c>
      <c r="B85" s="7">
        <v>44111</v>
      </c>
      <c r="C85" s="31">
        <v>2020</v>
      </c>
      <c r="D85" s="31">
        <v>10</v>
      </c>
      <c r="E85" s="31">
        <v>7</v>
      </c>
      <c r="F85">
        <v>1</v>
      </c>
      <c r="G85" t="s">
        <v>236</v>
      </c>
    </row>
    <row r="86" spans="1:8" x14ac:dyDescent="0.25">
      <c r="A86" t="s">
        <v>29</v>
      </c>
      <c r="B86" s="7">
        <v>42536</v>
      </c>
      <c r="C86" s="31">
        <v>2016</v>
      </c>
      <c r="D86" s="31">
        <v>6</v>
      </c>
      <c r="E86" s="31">
        <v>15</v>
      </c>
      <c r="F86">
        <v>2</v>
      </c>
      <c r="G86" t="s">
        <v>235</v>
      </c>
    </row>
    <row r="87" spans="1:8" x14ac:dyDescent="0.25">
      <c r="A87" t="s">
        <v>29</v>
      </c>
      <c r="B87" s="7">
        <v>42710</v>
      </c>
      <c r="C87" s="31">
        <v>2016</v>
      </c>
      <c r="D87" s="31">
        <v>12</v>
      </c>
      <c r="E87" s="31">
        <v>6</v>
      </c>
      <c r="F87">
        <v>1</v>
      </c>
      <c r="G87" t="s">
        <v>236</v>
      </c>
    </row>
    <row r="88" spans="1:8" x14ac:dyDescent="0.25">
      <c r="A88" t="s">
        <v>29</v>
      </c>
      <c r="B88" s="7">
        <v>42712</v>
      </c>
      <c r="C88" s="31">
        <v>2016</v>
      </c>
      <c r="D88" s="31">
        <v>12</v>
      </c>
      <c r="E88" s="31">
        <v>8</v>
      </c>
      <c r="F88">
        <v>2</v>
      </c>
      <c r="G88" t="s">
        <v>236</v>
      </c>
    </row>
    <row r="89" spans="1:8" x14ac:dyDescent="0.25">
      <c r="A89" t="s">
        <v>29</v>
      </c>
      <c r="B89" s="7">
        <v>42774</v>
      </c>
      <c r="C89" s="31">
        <v>2017</v>
      </c>
      <c r="D89" s="31">
        <v>2</v>
      </c>
      <c r="E89" s="31">
        <v>8</v>
      </c>
      <c r="F89">
        <v>0</v>
      </c>
      <c r="G89" t="s">
        <v>236</v>
      </c>
    </row>
    <row r="90" spans="1:8" x14ac:dyDescent="0.25">
      <c r="A90" t="s">
        <v>29</v>
      </c>
      <c r="B90" s="7">
        <v>42870</v>
      </c>
      <c r="C90" s="31">
        <v>2017</v>
      </c>
      <c r="D90" s="31">
        <v>5</v>
      </c>
      <c r="E90" s="31">
        <v>15</v>
      </c>
      <c r="F90">
        <v>5</v>
      </c>
      <c r="G90" t="s">
        <v>235</v>
      </c>
      <c r="H90">
        <f>B94-B90</f>
        <v>64</v>
      </c>
    </row>
    <row r="91" spans="1:8" x14ac:dyDescent="0.25">
      <c r="A91" t="s">
        <v>29</v>
      </c>
      <c r="B91" s="7">
        <v>42871</v>
      </c>
      <c r="C91" s="31">
        <v>2017</v>
      </c>
      <c r="D91" s="31">
        <v>5</v>
      </c>
      <c r="E91" s="31">
        <v>16</v>
      </c>
      <c r="F91">
        <v>5</v>
      </c>
      <c r="G91" t="s">
        <v>235</v>
      </c>
      <c r="H91">
        <f t="shared" ref="H91:H92" si="3">B95-B91</f>
        <v>64</v>
      </c>
    </row>
    <row r="92" spans="1:8" x14ac:dyDescent="0.25">
      <c r="A92" t="s">
        <v>29</v>
      </c>
      <c r="B92" s="7">
        <v>42899</v>
      </c>
      <c r="C92" s="31">
        <v>2017</v>
      </c>
      <c r="D92" s="31">
        <v>6</v>
      </c>
      <c r="E92" s="31">
        <v>13</v>
      </c>
      <c r="F92">
        <v>1</v>
      </c>
      <c r="G92" t="s">
        <v>235</v>
      </c>
      <c r="H92">
        <f t="shared" si="3"/>
        <v>91</v>
      </c>
    </row>
    <row r="93" spans="1:8" x14ac:dyDescent="0.25">
      <c r="A93" t="s">
        <v>29</v>
      </c>
      <c r="B93" s="7">
        <v>42900</v>
      </c>
      <c r="C93" s="31">
        <v>2017</v>
      </c>
      <c r="D93" s="31">
        <v>6</v>
      </c>
      <c r="E93" s="31">
        <v>14</v>
      </c>
      <c r="F93">
        <v>0</v>
      </c>
      <c r="G93" t="s">
        <v>235</v>
      </c>
    </row>
    <row r="94" spans="1:8" x14ac:dyDescent="0.25">
      <c r="A94" t="s">
        <v>29</v>
      </c>
      <c r="B94" s="7">
        <v>42934</v>
      </c>
      <c r="C94" s="31">
        <v>2017</v>
      </c>
      <c r="D94" s="31">
        <v>7</v>
      </c>
      <c r="E94" s="31">
        <v>18</v>
      </c>
      <c r="F94">
        <v>0</v>
      </c>
      <c r="G94" t="s">
        <v>235</v>
      </c>
    </row>
    <row r="95" spans="1:8" x14ac:dyDescent="0.25">
      <c r="A95" t="s">
        <v>29</v>
      </c>
      <c r="B95" s="7">
        <v>42935</v>
      </c>
      <c r="C95" s="31">
        <v>2017</v>
      </c>
      <c r="D95" s="31">
        <v>7</v>
      </c>
      <c r="E95" s="31">
        <v>19</v>
      </c>
      <c r="F95">
        <v>0</v>
      </c>
      <c r="G95" t="s">
        <v>235</v>
      </c>
    </row>
    <row r="96" spans="1:8" x14ac:dyDescent="0.25">
      <c r="A96" t="s">
        <v>29</v>
      </c>
      <c r="B96" s="7">
        <v>42990</v>
      </c>
      <c r="C96" s="31">
        <v>2017</v>
      </c>
      <c r="D96" s="31">
        <v>9</v>
      </c>
      <c r="E96" s="31">
        <v>12</v>
      </c>
      <c r="F96">
        <v>0</v>
      </c>
      <c r="G96" t="s">
        <v>235</v>
      </c>
    </row>
    <row r="97" spans="1:8" x14ac:dyDescent="0.25">
      <c r="A97" t="s">
        <v>29</v>
      </c>
      <c r="B97" s="7">
        <v>42991</v>
      </c>
      <c r="C97" s="31">
        <v>2017</v>
      </c>
      <c r="D97" s="31">
        <v>9</v>
      </c>
      <c r="E97" s="31">
        <v>13</v>
      </c>
      <c r="F97">
        <v>0</v>
      </c>
      <c r="G97" t="s">
        <v>235</v>
      </c>
    </row>
    <row r="98" spans="1:8" x14ac:dyDescent="0.25">
      <c r="A98" t="s">
        <v>29</v>
      </c>
      <c r="B98" s="7">
        <v>43082</v>
      </c>
      <c r="C98" s="31">
        <v>2017</v>
      </c>
      <c r="D98" s="31">
        <v>12</v>
      </c>
      <c r="E98" s="31">
        <v>13</v>
      </c>
      <c r="F98">
        <v>0</v>
      </c>
      <c r="G98" t="s">
        <v>236</v>
      </c>
    </row>
    <row r="99" spans="1:8" x14ac:dyDescent="0.25">
      <c r="A99" t="s">
        <v>29</v>
      </c>
      <c r="B99" s="7">
        <v>43083</v>
      </c>
      <c r="C99" s="31">
        <v>2017</v>
      </c>
      <c r="D99" s="31">
        <v>12</v>
      </c>
      <c r="E99" s="31">
        <v>14</v>
      </c>
      <c r="F99">
        <v>0</v>
      </c>
      <c r="G99" t="s">
        <v>236</v>
      </c>
    </row>
    <row r="100" spans="1:8" x14ac:dyDescent="0.25">
      <c r="A100" t="s">
        <v>29</v>
      </c>
      <c r="B100" s="7">
        <v>43171</v>
      </c>
      <c r="C100" s="31">
        <v>2018</v>
      </c>
      <c r="D100" s="31">
        <v>3</v>
      </c>
      <c r="E100" s="31">
        <v>12</v>
      </c>
      <c r="F100">
        <v>9</v>
      </c>
      <c r="G100" t="s">
        <v>236</v>
      </c>
    </row>
    <row r="101" spans="1:8" x14ac:dyDescent="0.25">
      <c r="A101" t="s">
        <v>29</v>
      </c>
      <c r="B101" s="7">
        <v>43172</v>
      </c>
      <c r="C101" s="31">
        <v>2018</v>
      </c>
      <c r="D101" s="31">
        <v>3</v>
      </c>
      <c r="E101" s="31">
        <v>13</v>
      </c>
      <c r="F101">
        <v>14</v>
      </c>
      <c r="G101" t="s">
        <v>236</v>
      </c>
    </row>
    <row r="102" spans="1:8" x14ac:dyDescent="0.25">
      <c r="A102" t="s">
        <v>29</v>
      </c>
      <c r="B102" s="7">
        <v>43242</v>
      </c>
      <c r="C102" s="31">
        <v>2018</v>
      </c>
      <c r="D102" s="31">
        <v>5</v>
      </c>
      <c r="E102" s="31">
        <v>22</v>
      </c>
      <c r="F102">
        <v>3</v>
      </c>
      <c r="G102" t="s">
        <v>235</v>
      </c>
    </row>
    <row r="103" spans="1:8" x14ac:dyDescent="0.25">
      <c r="A103" t="s">
        <v>29</v>
      </c>
      <c r="B103" s="7">
        <v>43243</v>
      </c>
      <c r="C103" s="31">
        <v>2018</v>
      </c>
      <c r="D103" s="31">
        <v>5</v>
      </c>
      <c r="E103" s="31">
        <v>23</v>
      </c>
      <c r="F103">
        <v>0</v>
      </c>
      <c r="G103" t="s">
        <v>235</v>
      </c>
    </row>
    <row r="104" spans="1:8" x14ac:dyDescent="0.25">
      <c r="A104" t="s">
        <v>29</v>
      </c>
      <c r="B104" s="7">
        <v>43300</v>
      </c>
      <c r="C104" s="31">
        <v>2018</v>
      </c>
      <c r="D104" s="31">
        <v>7</v>
      </c>
      <c r="E104" s="31">
        <v>19</v>
      </c>
      <c r="F104">
        <v>0</v>
      </c>
      <c r="G104" t="s">
        <v>235</v>
      </c>
    </row>
    <row r="105" spans="1:8" x14ac:dyDescent="0.25">
      <c r="A105" t="s">
        <v>29</v>
      </c>
      <c r="B105" s="7">
        <v>43361</v>
      </c>
      <c r="C105" s="31">
        <v>2018</v>
      </c>
      <c r="D105" s="31">
        <v>9</v>
      </c>
      <c r="E105" s="31">
        <v>18</v>
      </c>
      <c r="F105">
        <v>0</v>
      </c>
      <c r="G105" t="s">
        <v>235</v>
      </c>
    </row>
    <row r="106" spans="1:8" x14ac:dyDescent="0.25">
      <c r="A106" t="s">
        <v>29</v>
      </c>
      <c r="B106" s="7">
        <v>43389</v>
      </c>
      <c r="C106" s="31">
        <v>2018</v>
      </c>
      <c r="D106" s="31">
        <v>10</v>
      </c>
      <c r="E106" s="31">
        <v>16</v>
      </c>
      <c r="F106">
        <v>2</v>
      </c>
      <c r="G106" t="s">
        <v>236</v>
      </c>
    </row>
    <row r="107" spans="1:8" x14ac:dyDescent="0.25">
      <c r="A107" t="s">
        <v>29</v>
      </c>
      <c r="B107" s="7">
        <v>43390</v>
      </c>
      <c r="C107" s="31">
        <v>2018</v>
      </c>
      <c r="D107" s="31">
        <v>10</v>
      </c>
      <c r="E107" s="31">
        <v>17</v>
      </c>
      <c r="F107">
        <v>0</v>
      </c>
      <c r="G107" t="s">
        <v>236</v>
      </c>
    </row>
    <row r="108" spans="1:8" x14ac:dyDescent="0.25">
      <c r="A108" t="s">
        <v>29</v>
      </c>
      <c r="B108" s="7">
        <v>43495</v>
      </c>
      <c r="C108" s="31">
        <v>2019</v>
      </c>
      <c r="D108" s="31">
        <v>1</v>
      </c>
      <c r="E108" s="31">
        <v>30</v>
      </c>
      <c r="F108">
        <v>6</v>
      </c>
      <c r="G108" t="s">
        <v>236</v>
      </c>
    </row>
    <row r="109" spans="1:8" x14ac:dyDescent="0.25">
      <c r="A109" t="s">
        <v>29</v>
      </c>
      <c r="B109" s="7">
        <v>43529</v>
      </c>
      <c r="C109" s="31">
        <v>2019</v>
      </c>
      <c r="D109" s="31">
        <v>3</v>
      </c>
      <c r="E109" s="31">
        <v>5</v>
      </c>
      <c r="F109">
        <v>8</v>
      </c>
      <c r="G109" t="s">
        <v>236</v>
      </c>
    </row>
    <row r="110" spans="1:8" x14ac:dyDescent="0.25">
      <c r="A110" t="s">
        <v>29</v>
      </c>
      <c r="B110" s="7">
        <v>43530</v>
      </c>
      <c r="C110" s="31">
        <v>2019</v>
      </c>
      <c r="D110" s="31">
        <v>3</v>
      </c>
      <c r="E110" s="31">
        <v>6</v>
      </c>
      <c r="F110">
        <v>0</v>
      </c>
      <c r="G110" t="s">
        <v>236</v>
      </c>
    </row>
    <row r="111" spans="1:8" x14ac:dyDescent="0.25">
      <c r="A111" t="s">
        <v>29</v>
      </c>
      <c r="B111" s="7">
        <v>43594</v>
      </c>
      <c r="C111" s="31">
        <v>2019</v>
      </c>
      <c r="D111" s="31">
        <v>5</v>
      </c>
      <c r="E111" s="31">
        <v>9</v>
      </c>
      <c r="F111">
        <v>21</v>
      </c>
      <c r="G111" t="s">
        <v>235</v>
      </c>
      <c r="H111">
        <f>B115-B111</f>
        <v>131</v>
      </c>
    </row>
    <row r="112" spans="1:8" x14ac:dyDescent="0.25">
      <c r="A112" t="s">
        <v>29</v>
      </c>
      <c r="B112" s="7">
        <v>43595</v>
      </c>
      <c r="C112" s="31">
        <v>2019</v>
      </c>
      <c r="D112" s="31">
        <v>5</v>
      </c>
      <c r="E112" s="31">
        <v>10</v>
      </c>
      <c r="F112">
        <v>1</v>
      </c>
      <c r="G112" t="s">
        <v>235</v>
      </c>
      <c r="H112">
        <f>B116-B112</f>
        <v>131</v>
      </c>
    </row>
    <row r="113" spans="1:7" x14ac:dyDescent="0.25">
      <c r="A113" t="s">
        <v>29</v>
      </c>
      <c r="B113" s="7">
        <v>43656</v>
      </c>
      <c r="C113" s="31">
        <v>2019</v>
      </c>
      <c r="D113" s="31">
        <v>7</v>
      </c>
      <c r="E113" s="31">
        <v>10</v>
      </c>
      <c r="F113">
        <v>1</v>
      </c>
      <c r="G113" t="s">
        <v>235</v>
      </c>
    </row>
    <row r="114" spans="1:7" x14ac:dyDescent="0.25">
      <c r="A114" t="s">
        <v>29</v>
      </c>
      <c r="B114" s="7">
        <v>43657</v>
      </c>
      <c r="C114" s="31">
        <v>2019</v>
      </c>
      <c r="D114" s="31">
        <v>7</v>
      </c>
      <c r="E114" s="31">
        <v>11</v>
      </c>
      <c r="F114">
        <v>0</v>
      </c>
      <c r="G114" t="s">
        <v>235</v>
      </c>
    </row>
    <row r="115" spans="1:7" x14ac:dyDescent="0.25">
      <c r="A115" t="s">
        <v>29</v>
      </c>
      <c r="B115" s="7">
        <v>43725</v>
      </c>
      <c r="C115" s="31">
        <v>2019</v>
      </c>
      <c r="D115" s="31">
        <v>9</v>
      </c>
      <c r="E115" s="31">
        <v>17</v>
      </c>
      <c r="F115">
        <v>0</v>
      </c>
      <c r="G115" t="s">
        <v>235</v>
      </c>
    </row>
    <row r="116" spans="1:7" x14ac:dyDescent="0.25">
      <c r="A116" t="s">
        <v>29</v>
      </c>
      <c r="B116" s="7">
        <v>43726</v>
      </c>
      <c r="C116" s="31">
        <v>2019</v>
      </c>
      <c r="D116" s="31">
        <v>9</v>
      </c>
      <c r="E116" s="31">
        <v>18</v>
      </c>
      <c r="F116">
        <v>0</v>
      </c>
      <c r="G116" t="s">
        <v>235</v>
      </c>
    </row>
    <row r="117" spans="1:7" x14ac:dyDescent="0.25">
      <c r="A117" t="s">
        <v>221</v>
      </c>
      <c r="B117" s="7">
        <v>43944</v>
      </c>
      <c r="C117" s="31">
        <v>2020</v>
      </c>
      <c r="D117" s="31">
        <v>4</v>
      </c>
      <c r="E117" s="31">
        <v>23</v>
      </c>
      <c r="F117">
        <v>146.69999999999999</v>
      </c>
      <c r="G117" t="s">
        <v>236</v>
      </c>
    </row>
    <row r="118" spans="1:7" x14ac:dyDescent="0.25">
      <c r="A118" t="s">
        <v>221</v>
      </c>
      <c r="B118" s="7">
        <v>43948</v>
      </c>
      <c r="C118" s="31">
        <v>2020</v>
      </c>
      <c r="D118" s="31">
        <v>4</v>
      </c>
      <c r="E118" s="31">
        <v>27</v>
      </c>
      <c r="F118">
        <v>120.1</v>
      </c>
      <c r="G118" t="s">
        <v>236</v>
      </c>
    </row>
    <row r="119" spans="1:7" x14ac:dyDescent="0.25">
      <c r="A119" t="s">
        <v>221</v>
      </c>
      <c r="B119" s="7">
        <v>43951</v>
      </c>
      <c r="C119" s="31">
        <v>2020</v>
      </c>
      <c r="D119" s="31">
        <v>4</v>
      </c>
      <c r="E119" s="31">
        <v>30</v>
      </c>
      <c r="F119">
        <v>196.8</v>
      </c>
      <c r="G119" t="s">
        <v>236</v>
      </c>
    </row>
    <row r="120" spans="1:7" x14ac:dyDescent="0.25">
      <c r="A120" t="s">
        <v>221</v>
      </c>
      <c r="B120" s="7">
        <v>43955</v>
      </c>
      <c r="C120" s="31">
        <v>2020</v>
      </c>
      <c r="D120" s="31">
        <v>5</v>
      </c>
      <c r="E120" s="31">
        <v>4</v>
      </c>
      <c r="F120">
        <v>218.7</v>
      </c>
      <c r="G120" t="s">
        <v>235</v>
      </c>
    </row>
    <row r="121" spans="1:7" x14ac:dyDescent="0.25">
      <c r="A121" t="s">
        <v>221</v>
      </c>
      <c r="B121" s="7">
        <v>43958</v>
      </c>
      <c r="C121" s="31">
        <v>2020</v>
      </c>
      <c r="D121" s="31">
        <v>5</v>
      </c>
      <c r="E121" s="31">
        <v>7</v>
      </c>
      <c r="F121">
        <v>142.1</v>
      </c>
      <c r="G121" t="s">
        <v>235</v>
      </c>
    </row>
    <row r="122" spans="1:7" x14ac:dyDescent="0.25">
      <c r="A122" t="s">
        <v>221</v>
      </c>
      <c r="B122" s="7">
        <v>43962</v>
      </c>
      <c r="C122" s="31">
        <v>2020</v>
      </c>
      <c r="D122" s="31">
        <v>5</v>
      </c>
      <c r="E122" s="31">
        <v>11</v>
      </c>
      <c r="F122">
        <v>60.2</v>
      </c>
      <c r="G122" t="s">
        <v>235</v>
      </c>
    </row>
    <row r="123" spans="1:7" x14ac:dyDescent="0.25">
      <c r="A123" t="s">
        <v>221</v>
      </c>
      <c r="B123" s="7">
        <v>43965</v>
      </c>
      <c r="C123" s="31">
        <v>2020</v>
      </c>
      <c r="D123" s="31">
        <v>5</v>
      </c>
      <c r="E123" s="31">
        <v>14</v>
      </c>
      <c r="F123">
        <v>137.6</v>
      </c>
      <c r="G123" t="s">
        <v>235</v>
      </c>
    </row>
    <row r="124" spans="1:7" x14ac:dyDescent="0.25">
      <c r="A124" t="s">
        <v>221</v>
      </c>
      <c r="B124" s="7">
        <v>43969</v>
      </c>
      <c r="C124" s="31">
        <v>2020</v>
      </c>
      <c r="D124" s="31">
        <v>5</v>
      </c>
      <c r="E124" s="31">
        <v>18</v>
      </c>
      <c r="F124">
        <v>307.60000000000002</v>
      </c>
      <c r="G124" t="s">
        <v>235</v>
      </c>
    </row>
    <row r="125" spans="1:7" x14ac:dyDescent="0.25">
      <c r="A125" t="s">
        <v>221</v>
      </c>
      <c r="B125" s="7">
        <v>43971</v>
      </c>
      <c r="C125" s="31">
        <v>2020</v>
      </c>
      <c r="D125" s="31">
        <v>5</v>
      </c>
      <c r="E125" s="31">
        <v>20</v>
      </c>
      <c r="F125">
        <v>135.4</v>
      </c>
      <c r="G125" t="s">
        <v>235</v>
      </c>
    </row>
    <row r="126" spans="1:7" x14ac:dyDescent="0.25">
      <c r="A126" t="s">
        <v>221</v>
      </c>
      <c r="B126" s="7">
        <v>43978</v>
      </c>
      <c r="C126" s="31">
        <v>2020</v>
      </c>
      <c r="D126" s="31">
        <v>5</v>
      </c>
      <c r="E126" s="31">
        <v>27</v>
      </c>
      <c r="F126">
        <v>165.8</v>
      </c>
      <c r="G126" t="s">
        <v>235</v>
      </c>
    </row>
    <row r="127" spans="1:7" x14ac:dyDescent="0.25">
      <c r="A127" t="s">
        <v>221</v>
      </c>
      <c r="B127" s="7">
        <v>43983</v>
      </c>
      <c r="C127" s="31">
        <v>2020</v>
      </c>
      <c r="D127" s="31">
        <v>6</v>
      </c>
      <c r="E127" s="31">
        <v>1</v>
      </c>
      <c r="F127">
        <v>50.4</v>
      </c>
      <c r="G127" t="s">
        <v>235</v>
      </c>
    </row>
    <row r="128" spans="1:7" x14ac:dyDescent="0.25">
      <c r="A128" t="s">
        <v>221</v>
      </c>
      <c r="B128" s="7">
        <v>43985</v>
      </c>
      <c r="C128" s="31">
        <v>2020</v>
      </c>
      <c r="D128" s="31">
        <v>6</v>
      </c>
      <c r="E128" s="31">
        <v>3</v>
      </c>
      <c r="F128">
        <v>866.4</v>
      </c>
      <c r="G128" t="s">
        <v>235</v>
      </c>
    </row>
    <row r="129" spans="1:7" x14ac:dyDescent="0.25">
      <c r="A129" t="s">
        <v>221</v>
      </c>
      <c r="B129" s="7">
        <v>43990</v>
      </c>
      <c r="C129" s="31">
        <v>2020</v>
      </c>
      <c r="D129" s="31">
        <v>6</v>
      </c>
      <c r="E129" s="31">
        <v>8</v>
      </c>
      <c r="F129">
        <v>127.4</v>
      </c>
      <c r="G129" t="s">
        <v>235</v>
      </c>
    </row>
    <row r="130" spans="1:7" x14ac:dyDescent="0.25">
      <c r="A130" t="s">
        <v>221</v>
      </c>
      <c r="B130" s="7">
        <v>43993</v>
      </c>
      <c r="C130" s="31">
        <v>2020</v>
      </c>
      <c r="D130" s="31">
        <v>6</v>
      </c>
      <c r="E130" s="31">
        <v>11</v>
      </c>
      <c r="F130">
        <v>145</v>
      </c>
      <c r="G130" t="s">
        <v>235</v>
      </c>
    </row>
    <row r="131" spans="1:7" x14ac:dyDescent="0.25">
      <c r="A131" t="s">
        <v>221</v>
      </c>
      <c r="B131" s="7">
        <v>43997</v>
      </c>
      <c r="C131" s="31">
        <v>2020</v>
      </c>
      <c r="D131" s="31">
        <v>6</v>
      </c>
      <c r="E131" s="31">
        <v>15</v>
      </c>
      <c r="F131">
        <v>114.5</v>
      </c>
      <c r="G131" t="s">
        <v>235</v>
      </c>
    </row>
    <row r="132" spans="1:7" x14ac:dyDescent="0.25">
      <c r="A132" t="s">
        <v>221</v>
      </c>
      <c r="B132" s="7">
        <v>43999</v>
      </c>
      <c r="C132" s="31">
        <v>2020</v>
      </c>
      <c r="D132" s="31">
        <v>6</v>
      </c>
      <c r="E132" s="31">
        <v>17</v>
      </c>
      <c r="F132">
        <v>56.3</v>
      </c>
      <c r="G132" t="s">
        <v>235</v>
      </c>
    </row>
    <row r="133" spans="1:7" x14ac:dyDescent="0.25">
      <c r="A133" t="s">
        <v>221</v>
      </c>
      <c r="B133" s="7">
        <v>44004</v>
      </c>
      <c r="C133" s="31">
        <v>2020</v>
      </c>
      <c r="D133" s="31">
        <v>6</v>
      </c>
      <c r="E133" s="31">
        <v>22</v>
      </c>
      <c r="F133">
        <v>83.6</v>
      </c>
      <c r="G133" t="s">
        <v>235</v>
      </c>
    </row>
    <row r="134" spans="1:7" x14ac:dyDescent="0.25">
      <c r="A134" t="s">
        <v>221</v>
      </c>
      <c r="B134" s="7">
        <v>44007</v>
      </c>
      <c r="C134" s="31">
        <v>2020</v>
      </c>
      <c r="D134" s="31">
        <v>6</v>
      </c>
      <c r="E134" s="31">
        <v>25</v>
      </c>
      <c r="F134">
        <v>51.2</v>
      </c>
      <c r="G134" t="s">
        <v>235</v>
      </c>
    </row>
    <row r="135" spans="1:7" x14ac:dyDescent="0.25">
      <c r="A135" t="s">
        <v>221</v>
      </c>
      <c r="B135" s="7">
        <v>44011</v>
      </c>
      <c r="C135" s="31">
        <v>2020</v>
      </c>
      <c r="D135" s="31">
        <v>6</v>
      </c>
      <c r="E135" s="31">
        <v>29</v>
      </c>
      <c r="F135">
        <v>44.3</v>
      </c>
      <c r="G135" t="s">
        <v>235</v>
      </c>
    </row>
    <row r="136" spans="1:7" x14ac:dyDescent="0.25">
      <c r="A136" t="s">
        <v>221</v>
      </c>
      <c r="B136" s="7">
        <v>44018</v>
      </c>
      <c r="C136" s="31">
        <v>2020</v>
      </c>
      <c r="D136" s="31">
        <v>7</v>
      </c>
      <c r="E136" s="31">
        <v>6</v>
      </c>
      <c r="F136">
        <v>46.4</v>
      </c>
      <c r="G136" t="s">
        <v>235</v>
      </c>
    </row>
    <row r="137" spans="1:7" x14ac:dyDescent="0.25">
      <c r="A137" t="s">
        <v>221</v>
      </c>
      <c r="B137" s="7">
        <v>44020</v>
      </c>
      <c r="C137" s="31">
        <v>2020</v>
      </c>
      <c r="D137" s="31">
        <v>7</v>
      </c>
      <c r="E137" s="31">
        <v>8</v>
      </c>
      <c r="F137">
        <v>172.5</v>
      </c>
      <c r="G137" t="s">
        <v>235</v>
      </c>
    </row>
    <row r="138" spans="1:7" x14ac:dyDescent="0.25">
      <c r="A138" t="s">
        <v>221</v>
      </c>
      <c r="B138" s="7">
        <v>44027</v>
      </c>
      <c r="C138" s="31">
        <v>2020</v>
      </c>
      <c r="D138" s="31">
        <v>7</v>
      </c>
      <c r="E138" s="31">
        <v>15</v>
      </c>
      <c r="F138">
        <v>248.9</v>
      </c>
      <c r="G138" t="s">
        <v>235</v>
      </c>
    </row>
    <row r="139" spans="1:7" x14ac:dyDescent="0.25">
      <c r="A139" t="s">
        <v>221</v>
      </c>
      <c r="B139" s="7">
        <v>44034</v>
      </c>
      <c r="C139" s="31">
        <v>2020</v>
      </c>
      <c r="D139" s="31">
        <v>7</v>
      </c>
      <c r="E139" s="31">
        <v>22</v>
      </c>
      <c r="F139">
        <v>72.3</v>
      </c>
      <c r="G139" t="s">
        <v>235</v>
      </c>
    </row>
    <row r="140" spans="1:7" x14ac:dyDescent="0.25">
      <c r="A140" t="s">
        <v>221</v>
      </c>
      <c r="B140" s="7">
        <v>44041</v>
      </c>
      <c r="C140" s="31">
        <v>2020</v>
      </c>
      <c r="D140" s="31">
        <v>7</v>
      </c>
      <c r="E140" s="31">
        <v>29</v>
      </c>
      <c r="F140">
        <v>1986.3</v>
      </c>
      <c r="G140" t="s">
        <v>235</v>
      </c>
    </row>
    <row r="141" spans="1:7" x14ac:dyDescent="0.25">
      <c r="A141" t="s">
        <v>221</v>
      </c>
      <c r="B141" s="7">
        <v>44048</v>
      </c>
      <c r="C141" s="31">
        <v>2020</v>
      </c>
      <c r="D141" s="31">
        <v>8</v>
      </c>
      <c r="E141" s="31">
        <v>5</v>
      </c>
      <c r="F141">
        <v>32.299999999999997</v>
      </c>
      <c r="G141" t="s">
        <v>235</v>
      </c>
    </row>
    <row r="142" spans="1:7" x14ac:dyDescent="0.25">
      <c r="A142" t="s">
        <v>221</v>
      </c>
      <c r="B142" s="7">
        <v>44053</v>
      </c>
      <c r="C142" s="31">
        <v>2020</v>
      </c>
      <c r="D142" s="31">
        <v>8</v>
      </c>
      <c r="E142" s="31">
        <v>10</v>
      </c>
      <c r="F142">
        <v>48</v>
      </c>
      <c r="G142" t="s">
        <v>235</v>
      </c>
    </row>
    <row r="143" spans="1:7" x14ac:dyDescent="0.25">
      <c r="A143" t="s">
        <v>221</v>
      </c>
      <c r="B143" s="7">
        <v>44063</v>
      </c>
      <c r="C143" s="31">
        <v>2020</v>
      </c>
      <c r="D143" s="31">
        <v>8</v>
      </c>
      <c r="E143" s="31">
        <v>20</v>
      </c>
      <c r="F143">
        <v>5.2</v>
      </c>
      <c r="G143" t="s">
        <v>235</v>
      </c>
    </row>
    <row r="144" spans="1:7" x14ac:dyDescent="0.25">
      <c r="A144" t="s">
        <v>221</v>
      </c>
      <c r="B144" s="7">
        <v>44067</v>
      </c>
      <c r="C144" s="31">
        <v>2020</v>
      </c>
      <c r="D144" s="31">
        <v>8</v>
      </c>
      <c r="E144" s="31">
        <v>24</v>
      </c>
      <c r="F144">
        <v>5.2</v>
      </c>
      <c r="G144" t="s">
        <v>235</v>
      </c>
    </row>
    <row r="145" spans="1:14" x14ac:dyDescent="0.25">
      <c r="A145" t="s">
        <v>221</v>
      </c>
      <c r="B145" s="7">
        <v>44074</v>
      </c>
      <c r="C145" s="31">
        <v>2020</v>
      </c>
      <c r="D145" s="31">
        <v>8</v>
      </c>
      <c r="E145" s="31">
        <v>31</v>
      </c>
      <c r="F145">
        <v>43.5</v>
      </c>
      <c r="G145" t="s">
        <v>235</v>
      </c>
    </row>
    <row r="146" spans="1:14" x14ac:dyDescent="0.25">
      <c r="A146" t="s">
        <v>221</v>
      </c>
      <c r="B146" s="7">
        <v>44076</v>
      </c>
      <c r="C146" s="31">
        <v>2020</v>
      </c>
      <c r="D146" s="31">
        <v>9</v>
      </c>
      <c r="E146" s="31">
        <v>2</v>
      </c>
      <c r="F146">
        <v>172</v>
      </c>
      <c r="G146" t="s">
        <v>235</v>
      </c>
    </row>
    <row r="147" spans="1:14" x14ac:dyDescent="0.25">
      <c r="A147" t="s">
        <v>221</v>
      </c>
      <c r="B147" s="7">
        <v>44083</v>
      </c>
      <c r="C147" s="31">
        <v>2020</v>
      </c>
      <c r="D147" s="31">
        <v>9</v>
      </c>
      <c r="E147" s="31">
        <v>9</v>
      </c>
      <c r="F147">
        <v>25.6</v>
      </c>
      <c r="G147" t="s">
        <v>235</v>
      </c>
    </row>
    <row r="148" spans="1:14" x14ac:dyDescent="0.25">
      <c r="A148" t="s">
        <v>221</v>
      </c>
      <c r="B148" s="7">
        <v>44090</v>
      </c>
      <c r="C148" s="31">
        <v>2020</v>
      </c>
      <c r="D148" s="31">
        <v>9</v>
      </c>
      <c r="E148" s="31">
        <v>16</v>
      </c>
      <c r="F148">
        <v>6.3</v>
      </c>
      <c r="G148" t="s">
        <v>235</v>
      </c>
    </row>
    <row r="149" spans="1:14" x14ac:dyDescent="0.25">
      <c r="A149" t="s">
        <v>221</v>
      </c>
      <c r="B149" s="7">
        <v>44097</v>
      </c>
      <c r="C149" s="31">
        <v>2020</v>
      </c>
      <c r="D149" s="31">
        <v>9</v>
      </c>
      <c r="E149" s="31">
        <v>23</v>
      </c>
      <c r="F149">
        <v>10.8</v>
      </c>
      <c r="G149" t="s">
        <v>235</v>
      </c>
    </row>
    <row r="150" spans="1:14" x14ac:dyDescent="0.25">
      <c r="A150" t="s">
        <v>221</v>
      </c>
      <c r="B150" s="7">
        <v>44102</v>
      </c>
      <c r="C150" s="31">
        <v>2020</v>
      </c>
      <c r="D150" s="31">
        <v>9</v>
      </c>
      <c r="E150" s="31">
        <v>28</v>
      </c>
      <c r="F150">
        <v>90.6</v>
      </c>
      <c r="G150" t="s">
        <v>235</v>
      </c>
    </row>
    <row r="151" spans="1:14" x14ac:dyDescent="0.25">
      <c r="A151" s="8" t="s">
        <v>50</v>
      </c>
      <c r="B151" s="7">
        <v>42464</v>
      </c>
      <c r="C151" s="31">
        <v>2016</v>
      </c>
      <c r="D151" s="31">
        <v>4</v>
      </c>
      <c r="E151" s="31">
        <v>4</v>
      </c>
      <c r="F151" s="9">
        <v>18</v>
      </c>
      <c r="G151" t="s">
        <v>236</v>
      </c>
    </row>
    <row r="152" spans="1:14" x14ac:dyDescent="0.25">
      <c r="A152" s="8" t="s">
        <v>50</v>
      </c>
      <c r="B152" s="7">
        <v>42530</v>
      </c>
      <c r="C152" s="31">
        <v>2016</v>
      </c>
      <c r="D152" s="31">
        <v>6</v>
      </c>
      <c r="E152" s="31">
        <v>9</v>
      </c>
      <c r="F152" s="9">
        <v>16</v>
      </c>
      <c r="G152" t="s">
        <v>235</v>
      </c>
      <c r="H152" s="32">
        <f>B156-B152</f>
        <v>26</v>
      </c>
      <c r="I152" s="31">
        <f>B157-B152</f>
        <v>34</v>
      </c>
      <c r="J152" s="31">
        <f>B158-B152</f>
        <v>42</v>
      </c>
      <c r="N152">
        <f>GEOMEAN(F152:F156)</f>
        <v>26.648934767489934</v>
      </c>
    </row>
    <row r="153" spans="1:14" x14ac:dyDescent="0.25">
      <c r="A153" s="8" t="s">
        <v>50</v>
      </c>
      <c r="B153" s="7">
        <v>42543</v>
      </c>
      <c r="C153" s="31">
        <v>2016</v>
      </c>
      <c r="D153" s="31">
        <v>6</v>
      </c>
      <c r="E153" s="31">
        <v>22</v>
      </c>
      <c r="F153" s="9">
        <v>20</v>
      </c>
      <c r="G153" t="s">
        <v>235</v>
      </c>
      <c r="H153">
        <f>B157-B153</f>
        <v>21</v>
      </c>
      <c r="I153" s="33">
        <f>B158-B153</f>
        <v>29</v>
      </c>
      <c r="J153" s="31">
        <f t="shared" ref="J153" si="4">B159-B153</f>
        <v>49</v>
      </c>
      <c r="N153">
        <f>GEOMEAN(F153:F158)</f>
        <v>27.615454889104086</v>
      </c>
    </row>
    <row r="154" spans="1:14" x14ac:dyDescent="0.25">
      <c r="A154" s="8" t="s">
        <v>50</v>
      </c>
      <c r="B154" s="7">
        <v>42548</v>
      </c>
      <c r="C154" s="31">
        <v>2016</v>
      </c>
      <c r="D154" s="31">
        <v>6</v>
      </c>
      <c r="E154" s="31">
        <v>27</v>
      </c>
      <c r="F154" s="9">
        <v>35</v>
      </c>
      <c r="G154" t="s">
        <v>235</v>
      </c>
      <c r="H154" s="32">
        <f t="shared" ref="H154" si="5">B158-B154</f>
        <v>24</v>
      </c>
      <c r="I154" s="31">
        <f t="shared" ref="I154:I156" si="6">B159-B154</f>
        <v>44</v>
      </c>
      <c r="J154" s="31">
        <f>B160-B154</f>
        <v>59</v>
      </c>
      <c r="N154">
        <f>GEOMEAN(F154:F158)</f>
        <v>29.456194754985997</v>
      </c>
    </row>
    <row r="155" spans="1:14" x14ac:dyDescent="0.25">
      <c r="A155" s="8" t="s">
        <v>50</v>
      </c>
      <c r="B155" s="7">
        <v>42551</v>
      </c>
      <c r="C155" s="31">
        <v>2016</v>
      </c>
      <c r="D155" s="31">
        <v>6</v>
      </c>
      <c r="E155" s="31">
        <v>30</v>
      </c>
      <c r="F155" s="9">
        <v>60</v>
      </c>
      <c r="G155" t="s">
        <v>235</v>
      </c>
      <c r="H155">
        <f>B159-B155</f>
        <v>41</v>
      </c>
      <c r="I155" s="31">
        <f t="shared" si="6"/>
        <v>56</v>
      </c>
      <c r="J155" s="31">
        <f t="shared" ref="J155" si="7">B161-B155</f>
        <v>69</v>
      </c>
    </row>
    <row r="156" spans="1:14" x14ac:dyDescent="0.25">
      <c r="A156" s="8" t="s">
        <v>50</v>
      </c>
      <c r="B156" s="7">
        <v>42556</v>
      </c>
      <c r="C156" s="31">
        <v>2016</v>
      </c>
      <c r="D156" s="31">
        <v>7</v>
      </c>
      <c r="E156" s="31">
        <v>5</v>
      </c>
      <c r="F156" s="9">
        <v>20</v>
      </c>
      <c r="G156" t="s">
        <v>235</v>
      </c>
      <c r="H156">
        <f>B160-B156</f>
        <v>51</v>
      </c>
      <c r="I156" s="31">
        <f t="shared" si="6"/>
        <v>64</v>
      </c>
      <c r="J156" s="31">
        <f>B162-B156</f>
        <v>83</v>
      </c>
    </row>
    <row r="157" spans="1:14" x14ac:dyDescent="0.25">
      <c r="A157" s="8" t="s">
        <v>50</v>
      </c>
      <c r="B157" s="7">
        <v>42564</v>
      </c>
      <c r="C157" s="31">
        <v>2016</v>
      </c>
      <c r="D157" s="31">
        <v>7</v>
      </c>
      <c r="E157" s="31">
        <v>13</v>
      </c>
      <c r="F157" s="9">
        <v>12</v>
      </c>
      <c r="G157" t="s">
        <v>235</v>
      </c>
      <c r="H157">
        <f>B161-B157</f>
        <v>56</v>
      </c>
      <c r="I157" s="31">
        <f>B162-B157</f>
        <v>75</v>
      </c>
    </row>
    <row r="158" spans="1:14" x14ac:dyDescent="0.25">
      <c r="A158" s="8" t="s">
        <v>50</v>
      </c>
      <c r="B158" s="7">
        <v>42572</v>
      </c>
      <c r="C158" s="31">
        <v>2016</v>
      </c>
      <c r="D158" s="31">
        <v>7</v>
      </c>
      <c r="E158" s="31">
        <v>21</v>
      </c>
      <c r="F158" s="9">
        <v>44</v>
      </c>
      <c r="G158" t="s">
        <v>235</v>
      </c>
      <c r="H158">
        <f>B162-B158</f>
        <v>67</v>
      </c>
    </row>
    <row r="159" spans="1:14" x14ac:dyDescent="0.25">
      <c r="A159" s="8" t="s">
        <v>50</v>
      </c>
      <c r="B159" s="7">
        <v>42592</v>
      </c>
      <c r="C159" s="31">
        <v>2016</v>
      </c>
      <c r="D159" s="31">
        <v>8</v>
      </c>
      <c r="E159" s="31">
        <v>10</v>
      </c>
      <c r="F159" s="9">
        <v>1480</v>
      </c>
      <c r="G159" t="s">
        <v>235</v>
      </c>
    </row>
    <row r="160" spans="1:14" x14ac:dyDescent="0.25">
      <c r="A160" s="8" t="s">
        <v>50</v>
      </c>
      <c r="B160" s="7">
        <v>42607</v>
      </c>
      <c r="C160" s="31">
        <v>2016</v>
      </c>
      <c r="D160" s="31">
        <v>8</v>
      </c>
      <c r="E160" s="31">
        <v>25</v>
      </c>
      <c r="F160" s="9">
        <v>20</v>
      </c>
      <c r="G160" t="s">
        <v>235</v>
      </c>
    </row>
    <row r="161" spans="1:8" x14ac:dyDescent="0.25">
      <c r="A161" s="8" t="s">
        <v>50</v>
      </c>
      <c r="B161" s="7">
        <v>42620</v>
      </c>
      <c r="C161" s="31">
        <v>2016</v>
      </c>
      <c r="D161" s="31">
        <v>9</v>
      </c>
      <c r="E161" s="31">
        <v>7</v>
      </c>
      <c r="F161" s="9">
        <v>24</v>
      </c>
      <c r="G161" t="s">
        <v>235</v>
      </c>
    </row>
    <row r="162" spans="1:8" x14ac:dyDescent="0.25">
      <c r="A162" s="8" t="s">
        <v>50</v>
      </c>
      <c r="B162" s="7">
        <v>42639</v>
      </c>
      <c r="C162" s="31">
        <v>2016</v>
      </c>
      <c r="D162" s="31">
        <v>9</v>
      </c>
      <c r="E162" s="31">
        <v>26</v>
      </c>
      <c r="F162" s="9">
        <v>68</v>
      </c>
      <c r="G162" t="s">
        <v>235</v>
      </c>
    </row>
    <row r="163" spans="1:8" x14ac:dyDescent="0.25">
      <c r="A163" s="8" t="s">
        <v>50</v>
      </c>
      <c r="B163" s="7">
        <v>42744</v>
      </c>
      <c r="C163" s="31">
        <v>2017</v>
      </c>
      <c r="D163" s="31">
        <v>1</v>
      </c>
      <c r="E163" s="31">
        <v>9</v>
      </c>
      <c r="F163" s="9">
        <v>12</v>
      </c>
      <c r="G163" t="s">
        <v>236</v>
      </c>
    </row>
    <row r="164" spans="1:8" x14ac:dyDescent="0.25">
      <c r="A164" s="8" t="s">
        <v>50</v>
      </c>
      <c r="B164" s="7">
        <v>42807</v>
      </c>
      <c r="C164" s="31">
        <v>2017</v>
      </c>
      <c r="D164" s="31">
        <v>3</v>
      </c>
      <c r="E164" s="31">
        <v>13</v>
      </c>
      <c r="F164" s="9">
        <v>53</v>
      </c>
      <c r="G164" t="s">
        <v>236</v>
      </c>
    </row>
    <row r="165" spans="1:8" x14ac:dyDescent="0.25">
      <c r="A165" s="8" t="s">
        <v>50</v>
      </c>
      <c r="B165" s="7">
        <v>42865</v>
      </c>
      <c r="C165" s="31">
        <v>2017</v>
      </c>
      <c r="D165" s="31">
        <v>5</v>
      </c>
      <c r="E165" s="31">
        <v>10</v>
      </c>
      <c r="F165" s="9">
        <v>28</v>
      </c>
      <c r="G165" t="s">
        <v>235</v>
      </c>
      <c r="H165">
        <f>B169-B165</f>
        <v>70</v>
      </c>
    </row>
    <row r="166" spans="1:8" x14ac:dyDescent="0.25">
      <c r="A166" s="8" t="s">
        <v>50</v>
      </c>
      <c r="B166" s="7">
        <v>42893</v>
      </c>
      <c r="C166" s="31">
        <v>2017</v>
      </c>
      <c r="D166" s="31">
        <v>6</v>
      </c>
      <c r="E166" s="31">
        <v>7</v>
      </c>
      <c r="F166" s="9">
        <v>140</v>
      </c>
      <c r="G166" t="s">
        <v>235</v>
      </c>
      <c r="H166">
        <f t="shared" ref="H166:H169" si="8">B170-B166</f>
        <v>47</v>
      </c>
    </row>
    <row r="167" spans="1:8" x14ac:dyDescent="0.25">
      <c r="A167" s="8" t="s">
        <v>50</v>
      </c>
      <c r="B167" s="7">
        <v>42906</v>
      </c>
      <c r="C167" s="31">
        <v>2017</v>
      </c>
      <c r="D167" s="31">
        <v>6</v>
      </c>
      <c r="E167" s="31">
        <v>20</v>
      </c>
      <c r="F167" s="9">
        <v>12</v>
      </c>
      <c r="G167" t="s">
        <v>235</v>
      </c>
      <c r="H167">
        <f t="shared" si="8"/>
        <v>43</v>
      </c>
    </row>
    <row r="168" spans="1:8" x14ac:dyDescent="0.25">
      <c r="A168" s="8" t="s">
        <v>50</v>
      </c>
      <c r="B168" s="7">
        <v>42921</v>
      </c>
      <c r="C168" s="31">
        <v>2017</v>
      </c>
      <c r="D168" s="31">
        <v>7</v>
      </c>
      <c r="E168" s="31">
        <v>5</v>
      </c>
      <c r="F168" s="9">
        <v>232</v>
      </c>
      <c r="G168" t="s">
        <v>235</v>
      </c>
      <c r="H168">
        <f t="shared" si="8"/>
        <v>47</v>
      </c>
    </row>
    <row r="169" spans="1:8" x14ac:dyDescent="0.25">
      <c r="A169" s="8" t="s">
        <v>50</v>
      </c>
      <c r="B169" s="7">
        <v>42935</v>
      </c>
      <c r="C169" s="31">
        <v>2017</v>
      </c>
      <c r="D169" s="31">
        <v>7</v>
      </c>
      <c r="E169" s="31">
        <v>19</v>
      </c>
      <c r="F169" s="9">
        <v>25</v>
      </c>
      <c r="G169" t="s">
        <v>235</v>
      </c>
      <c r="H169">
        <f t="shared" si="8"/>
        <v>54</v>
      </c>
    </row>
    <row r="170" spans="1:8" x14ac:dyDescent="0.25">
      <c r="A170" s="8" t="s">
        <v>50</v>
      </c>
      <c r="B170" s="7">
        <v>42940</v>
      </c>
      <c r="C170" s="31">
        <v>2017</v>
      </c>
      <c r="D170" s="31">
        <v>7</v>
      </c>
      <c r="E170" s="31">
        <v>24</v>
      </c>
      <c r="F170" s="9">
        <v>71</v>
      </c>
      <c r="G170" t="s">
        <v>235</v>
      </c>
      <c r="H170">
        <f>B174-B170</f>
        <v>66</v>
      </c>
    </row>
    <row r="171" spans="1:8" x14ac:dyDescent="0.25">
      <c r="A171" s="8" t="s">
        <v>50</v>
      </c>
      <c r="B171" s="7">
        <v>42949</v>
      </c>
      <c r="C171" s="31">
        <v>2017</v>
      </c>
      <c r="D171" s="31">
        <v>8</v>
      </c>
      <c r="E171" s="31">
        <v>2</v>
      </c>
      <c r="F171" s="9">
        <v>16</v>
      </c>
      <c r="G171" t="s">
        <v>235</v>
      </c>
    </row>
    <row r="172" spans="1:8" x14ac:dyDescent="0.25">
      <c r="A172" s="8" t="s">
        <v>50</v>
      </c>
      <c r="B172" s="7">
        <v>42968</v>
      </c>
      <c r="C172" s="31">
        <v>2017</v>
      </c>
      <c r="D172" s="31">
        <v>8</v>
      </c>
      <c r="E172" s="31">
        <v>21</v>
      </c>
      <c r="F172" s="9">
        <v>44</v>
      </c>
      <c r="G172" t="s">
        <v>235</v>
      </c>
    </row>
    <row r="173" spans="1:8" x14ac:dyDescent="0.25">
      <c r="A173" s="8" t="s">
        <v>50</v>
      </c>
      <c r="B173" s="7">
        <v>42989</v>
      </c>
      <c r="C173" s="31">
        <v>2017</v>
      </c>
      <c r="D173" s="31">
        <v>9</v>
      </c>
      <c r="E173" s="31">
        <v>11</v>
      </c>
      <c r="F173" s="9">
        <v>4</v>
      </c>
      <c r="G173" t="s">
        <v>235</v>
      </c>
    </row>
    <row r="174" spans="1:8" x14ac:dyDescent="0.25">
      <c r="A174" s="8" t="s">
        <v>50</v>
      </c>
      <c r="B174" s="7">
        <v>43006</v>
      </c>
      <c r="C174" s="31">
        <v>2017</v>
      </c>
      <c r="D174" s="31">
        <v>9</v>
      </c>
      <c r="E174" s="31">
        <v>28</v>
      </c>
      <c r="F174" s="9">
        <v>20</v>
      </c>
      <c r="G174" t="s">
        <v>235</v>
      </c>
    </row>
    <row r="175" spans="1:8" x14ac:dyDescent="0.25">
      <c r="A175" s="8" t="s">
        <v>50</v>
      </c>
      <c r="B175" s="7">
        <v>43038</v>
      </c>
      <c r="C175" s="31">
        <v>2017</v>
      </c>
      <c r="D175" s="31">
        <v>10</v>
      </c>
      <c r="E175" s="31">
        <v>30</v>
      </c>
      <c r="F175" s="9">
        <v>29</v>
      </c>
      <c r="G175" t="s">
        <v>236</v>
      </c>
    </row>
    <row r="176" spans="1:8" x14ac:dyDescent="0.25">
      <c r="A176" s="8" t="s">
        <v>50</v>
      </c>
      <c r="B176" s="7">
        <v>43108</v>
      </c>
      <c r="C176" s="31">
        <v>2018</v>
      </c>
      <c r="D176" s="31">
        <v>1</v>
      </c>
      <c r="E176" s="31">
        <v>8</v>
      </c>
      <c r="F176" s="9">
        <v>12</v>
      </c>
      <c r="G176" t="s">
        <v>236</v>
      </c>
    </row>
    <row r="177" spans="1:16" x14ac:dyDescent="0.25">
      <c r="A177" s="8" t="s">
        <v>50</v>
      </c>
      <c r="B177" s="7">
        <v>43164</v>
      </c>
      <c r="C177" s="31">
        <v>2018</v>
      </c>
      <c r="D177" s="31">
        <v>3</v>
      </c>
      <c r="E177" s="31">
        <v>5</v>
      </c>
      <c r="F177" s="9">
        <v>43</v>
      </c>
      <c r="G177" t="s">
        <v>236</v>
      </c>
    </row>
    <row r="178" spans="1:16" x14ac:dyDescent="0.25">
      <c r="A178" s="8" t="s">
        <v>50</v>
      </c>
      <c r="B178" s="7">
        <v>43290</v>
      </c>
      <c r="C178" s="31">
        <v>2018</v>
      </c>
      <c r="D178" s="31">
        <v>7</v>
      </c>
      <c r="E178" s="31">
        <v>9</v>
      </c>
      <c r="F178" s="9">
        <v>30</v>
      </c>
      <c r="G178" t="s">
        <v>235</v>
      </c>
    </row>
    <row r="179" spans="1:16" x14ac:dyDescent="0.25">
      <c r="A179" s="8" t="s">
        <v>50</v>
      </c>
      <c r="B179" s="7">
        <v>43417</v>
      </c>
      <c r="C179" s="31">
        <v>2018</v>
      </c>
      <c r="D179" s="31">
        <v>11</v>
      </c>
      <c r="E179" s="31">
        <v>13</v>
      </c>
      <c r="F179" s="9">
        <v>7</v>
      </c>
      <c r="G179" t="s">
        <v>236</v>
      </c>
    </row>
    <row r="180" spans="1:16" x14ac:dyDescent="0.25">
      <c r="A180" s="8" t="s">
        <v>50</v>
      </c>
      <c r="B180" s="7">
        <v>43500</v>
      </c>
      <c r="C180" s="31">
        <v>2019</v>
      </c>
      <c r="D180" s="31">
        <v>2</v>
      </c>
      <c r="E180" s="31">
        <v>4</v>
      </c>
      <c r="F180" s="9">
        <v>10</v>
      </c>
      <c r="G180" t="s">
        <v>236</v>
      </c>
    </row>
    <row r="181" spans="1:16" x14ac:dyDescent="0.25">
      <c r="A181" s="8" t="s">
        <v>50</v>
      </c>
      <c r="B181" s="7">
        <v>43584</v>
      </c>
      <c r="C181" s="31">
        <v>2019</v>
      </c>
      <c r="D181" s="31">
        <v>4</v>
      </c>
      <c r="E181" s="31">
        <v>29</v>
      </c>
      <c r="F181" s="9">
        <v>39</v>
      </c>
      <c r="G181" t="s">
        <v>236</v>
      </c>
    </row>
    <row r="182" spans="1:16" x14ac:dyDescent="0.25">
      <c r="A182" s="8" t="s">
        <v>50</v>
      </c>
      <c r="B182" s="7">
        <v>43640</v>
      </c>
      <c r="C182" s="31">
        <v>2019</v>
      </c>
      <c r="D182" s="31">
        <v>6</v>
      </c>
      <c r="E182" s="31">
        <v>24</v>
      </c>
      <c r="F182" s="9">
        <v>290</v>
      </c>
      <c r="G182" t="s">
        <v>235</v>
      </c>
    </row>
    <row r="183" spans="1:16" x14ac:dyDescent="0.25">
      <c r="A183" s="8" t="s">
        <v>50</v>
      </c>
      <c r="B183" s="7">
        <v>43774</v>
      </c>
      <c r="C183" s="31">
        <v>2019</v>
      </c>
      <c r="D183" s="31">
        <v>11</v>
      </c>
      <c r="E183" s="31">
        <v>5</v>
      </c>
      <c r="F183" s="9">
        <v>13</v>
      </c>
      <c r="G183" t="s">
        <v>236</v>
      </c>
    </row>
    <row r="184" spans="1:16" x14ac:dyDescent="0.25">
      <c r="A184" s="8" t="s">
        <v>50</v>
      </c>
      <c r="B184" s="7">
        <v>43843</v>
      </c>
      <c r="C184" s="31">
        <v>2020</v>
      </c>
      <c r="D184" s="31">
        <v>1</v>
      </c>
      <c r="E184" s="31">
        <v>13</v>
      </c>
      <c r="F184" s="9">
        <v>52</v>
      </c>
      <c r="G184" t="s">
        <v>236</v>
      </c>
    </row>
    <row r="185" spans="1:16" x14ac:dyDescent="0.25">
      <c r="A185" s="8" t="s">
        <v>50</v>
      </c>
      <c r="B185" s="7">
        <v>43934</v>
      </c>
      <c r="C185" s="31">
        <v>2020</v>
      </c>
      <c r="D185" s="31">
        <v>4</v>
      </c>
      <c r="E185" s="31">
        <v>13</v>
      </c>
      <c r="F185" s="9">
        <v>610</v>
      </c>
      <c r="G185" t="s">
        <v>236</v>
      </c>
    </row>
    <row r="186" spans="1:16" x14ac:dyDescent="0.25">
      <c r="A186" s="8" t="s">
        <v>50</v>
      </c>
      <c r="B186" s="7">
        <v>43944</v>
      </c>
      <c r="C186" s="31">
        <v>2020</v>
      </c>
      <c r="D186" s="31">
        <v>4</v>
      </c>
      <c r="E186" s="31">
        <v>23</v>
      </c>
      <c r="F186" s="9">
        <v>64.400000000000006</v>
      </c>
      <c r="G186" t="s">
        <v>236</v>
      </c>
    </row>
    <row r="187" spans="1:16" x14ac:dyDescent="0.25">
      <c r="A187" s="8" t="s">
        <v>50</v>
      </c>
      <c r="B187" s="7">
        <v>43948</v>
      </c>
      <c r="C187" s="31">
        <v>2020</v>
      </c>
      <c r="D187" s="31">
        <v>4</v>
      </c>
      <c r="E187" s="31">
        <v>27</v>
      </c>
      <c r="F187" s="9">
        <v>47.3</v>
      </c>
      <c r="G187" t="s">
        <v>236</v>
      </c>
    </row>
    <row r="188" spans="1:16" x14ac:dyDescent="0.25">
      <c r="A188" s="8" t="s">
        <v>50</v>
      </c>
      <c r="B188" s="7">
        <v>43951</v>
      </c>
      <c r="C188" s="31">
        <v>2020</v>
      </c>
      <c r="D188" s="31">
        <v>4</v>
      </c>
      <c r="E188" s="31">
        <v>30</v>
      </c>
      <c r="F188" s="9">
        <v>143.9</v>
      </c>
      <c r="G188" t="s">
        <v>236</v>
      </c>
    </row>
    <row r="189" spans="1:16" x14ac:dyDescent="0.25">
      <c r="A189" s="8" t="s">
        <v>50</v>
      </c>
      <c r="B189" s="7">
        <v>43955</v>
      </c>
      <c r="C189" s="31">
        <v>2020</v>
      </c>
      <c r="D189" s="31">
        <v>5</v>
      </c>
      <c r="E189" s="31">
        <v>4</v>
      </c>
      <c r="F189" s="9">
        <v>325.5</v>
      </c>
      <c r="G189" t="s">
        <v>235</v>
      </c>
      <c r="H189">
        <f>B193-B189</f>
        <v>14</v>
      </c>
      <c r="I189">
        <f>B194-B189</f>
        <v>16</v>
      </c>
      <c r="J189">
        <f>B195-B189</f>
        <v>23</v>
      </c>
      <c r="K189">
        <f>B196-B189</f>
        <v>28</v>
      </c>
      <c r="L189" s="32">
        <f>B197-B189</f>
        <v>30</v>
      </c>
      <c r="M189">
        <f>B198-B189</f>
        <v>35</v>
      </c>
      <c r="N189">
        <f>GEOMEAN(F189:F198)</f>
        <v>105.42626547196154</v>
      </c>
      <c r="O189" t="b">
        <f>IF(N189&gt;126, "Impaired")</f>
        <v>0</v>
      </c>
      <c r="P189" s="32"/>
    </row>
    <row r="190" spans="1:16" x14ac:dyDescent="0.25">
      <c r="A190" s="8" t="s">
        <v>50</v>
      </c>
      <c r="B190" s="7">
        <v>43958</v>
      </c>
      <c r="C190" s="31">
        <v>2020</v>
      </c>
      <c r="D190" s="31">
        <v>5</v>
      </c>
      <c r="E190" s="31">
        <v>7</v>
      </c>
      <c r="F190" s="9">
        <v>43.2</v>
      </c>
      <c r="G190" t="s">
        <v>235</v>
      </c>
      <c r="H190">
        <f t="shared" ref="H190:H215" si="9">B194-B190</f>
        <v>13</v>
      </c>
      <c r="I190">
        <f t="shared" ref="I190:I214" si="10">B195-B190</f>
        <v>20</v>
      </c>
      <c r="J190">
        <f t="shared" ref="J190:J214" si="11">B196-B190</f>
        <v>25</v>
      </c>
      <c r="K190" s="32">
        <f>B197-B190</f>
        <v>27</v>
      </c>
      <c r="L190">
        <f t="shared" ref="L190:L212" si="12">B198-B190</f>
        <v>32</v>
      </c>
      <c r="M190">
        <f t="shared" ref="M190:M211" si="13">B199-B190</f>
        <v>35</v>
      </c>
      <c r="N190" t="s">
        <v>237</v>
      </c>
    </row>
    <row r="191" spans="1:16" x14ac:dyDescent="0.25">
      <c r="A191" s="8" t="s">
        <v>50</v>
      </c>
      <c r="B191" s="7">
        <v>43962</v>
      </c>
      <c r="C191" s="31">
        <v>2020</v>
      </c>
      <c r="D191" s="31">
        <v>5</v>
      </c>
      <c r="E191" s="31">
        <v>11</v>
      </c>
      <c r="F191" s="9">
        <v>65</v>
      </c>
      <c r="G191" t="s">
        <v>235</v>
      </c>
      <c r="H191">
        <f t="shared" si="9"/>
        <v>16</v>
      </c>
      <c r="I191">
        <f t="shared" si="10"/>
        <v>21</v>
      </c>
      <c r="J191">
        <f t="shared" si="11"/>
        <v>23</v>
      </c>
      <c r="K191" s="32">
        <f>B198-B191</f>
        <v>28</v>
      </c>
      <c r="L191">
        <f t="shared" si="12"/>
        <v>31</v>
      </c>
      <c r="M191">
        <f t="shared" si="13"/>
        <v>35</v>
      </c>
      <c r="N191">
        <f>GEOMEAN(F191:F198)</f>
        <v>102.37211737305573</v>
      </c>
      <c r="O191" t="b">
        <f t="shared" ref="O191:O215" si="14">IF(N191&gt;126, "Impaired")</f>
        <v>0</v>
      </c>
    </row>
    <row r="192" spans="1:16" x14ac:dyDescent="0.25">
      <c r="A192" s="8" t="s">
        <v>50</v>
      </c>
      <c r="B192" s="7">
        <v>43965</v>
      </c>
      <c r="C192" s="31">
        <v>2020</v>
      </c>
      <c r="D192" s="31">
        <v>5</v>
      </c>
      <c r="E192" s="31">
        <v>14</v>
      </c>
      <c r="F192" s="9">
        <v>71.2</v>
      </c>
      <c r="G192" t="s">
        <v>235</v>
      </c>
      <c r="H192">
        <f t="shared" si="9"/>
        <v>18</v>
      </c>
      <c r="I192">
        <f t="shared" si="10"/>
        <v>20</v>
      </c>
      <c r="J192">
        <f t="shared" si="11"/>
        <v>25</v>
      </c>
      <c r="K192" s="32">
        <f t="shared" ref="K192:K213" si="15">B199-B192</f>
        <v>28</v>
      </c>
      <c r="L192">
        <f t="shared" si="12"/>
        <v>32</v>
      </c>
      <c r="M192">
        <f t="shared" si="13"/>
        <v>34</v>
      </c>
      <c r="N192">
        <f>GEOMEAN(F192:F199)</f>
        <v>104.73198664879399</v>
      </c>
      <c r="O192" t="b">
        <f t="shared" si="14"/>
        <v>0</v>
      </c>
    </row>
    <row r="193" spans="1:15" x14ac:dyDescent="0.25">
      <c r="A193" s="8" t="s">
        <v>50</v>
      </c>
      <c r="B193" s="7">
        <v>43969</v>
      </c>
      <c r="C193" s="31">
        <v>2020</v>
      </c>
      <c r="D193" s="31">
        <v>5</v>
      </c>
      <c r="E193" s="31">
        <v>18</v>
      </c>
      <c r="F193" s="9">
        <v>214.3</v>
      </c>
      <c r="G193" t="s">
        <v>235</v>
      </c>
      <c r="H193">
        <f t="shared" si="9"/>
        <v>16</v>
      </c>
      <c r="I193">
        <f t="shared" si="10"/>
        <v>21</v>
      </c>
      <c r="J193">
        <f t="shared" si="11"/>
        <v>24</v>
      </c>
      <c r="K193">
        <f t="shared" si="15"/>
        <v>28</v>
      </c>
      <c r="L193" s="32">
        <f>B201-B193</f>
        <v>30</v>
      </c>
      <c r="M193">
        <f t="shared" si="13"/>
        <v>35</v>
      </c>
      <c r="N193" s="31">
        <f>GEOMEAN(F193:F201)</f>
        <v>121.33295039762889</v>
      </c>
      <c r="O193" t="b">
        <f t="shared" si="14"/>
        <v>0</v>
      </c>
    </row>
    <row r="194" spans="1:15" x14ac:dyDescent="0.25">
      <c r="A194" s="8" t="s">
        <v>50</v>
      </c>
      <c r="B194" s="7">
        <v>43971</v>
      </c>
      <c r="C194" s="31">
        <v>2020</v>
      </c>
      <c r="D194" s="31">
        <v>5</v>
      </c>
      <c r="E194" s="31">
        <v>20</v>
      </c>
      <c r="F194" s="9">
        <v>85.7</v>
      </c>
      <c r="G194" t="s">
        <v>235</v>
      </c>
      <c r="H194">
        <f t="shared" si="9"/>
        <v>19</v>
      </c>
      <c r="I194">
        <f t="shared" si="10"/>
        <v>22</v>
      </c>
      <c r="J194">
        <f t="shared" si="11"/>
        <v>26</v>
      </c>
      <c r="K194" s="32">
        <f>B201-B194</f>
        <v>28</v>
      </c>
      <c r="L194">
        <f t="shared" si="12"/>
        <v>33</v>
      </c>
      <c r="M194">
        <f t="shared" si="13"/>
        <v>36</v>
      </c>
      <c r="N194" s="31" t="s">
        <v>237</v>
      </c>
    </row>
    <row r="195" spans="1:15" x14ac:dyDescent="0.25">
      <c r="A195" s="8" t="s">
        <v>50</v>
      </c>
      <c r="B195" s="7">
        <v>43978</v>
      </c>
      <c r="C195" s="31">
        <v>2020</v>
      </c>
      <c r="D195" s="31">
        <v>5</v>
      </c>
      <c r="E195" s="31">
        <v>27</v>
      </c>
      <c r="F195" s="9">
        <v>224.7</v>
      </c>
      <c r="G195" t="s">
        <v>235</v>
      </c>
      <c r="H195">
        <f t="shared" si="9"/>
        <v>15</v>
      </c>
      <c r="I195">
        <f t="shared" si="10"/>
        <v>19</v>
      </c>
      <c r="J195">
        <f t="shared" si="11"/>
        <v>21</v>
      </c>
      <c r="K195">
        <f t="shared" si="15"/>
        <v>26</v>
      </c>
      <c r="L195" s="32">
        <f>B203-B195</f>
        <v>29</v>
      </c>
      <c r="M195">
        <f t="shared" si="13"/>
        <v>33</v>
      </c>
      <c r="N195">
        <f>GEOMEAN(F195:F203)</f>
        <v>91.017380615647639</v>
      </c>
      <c r="O195" t="b">
        <f t="shared" si="14"/>
        <v>0</v>
      </c>
    </row>
    <row r="196" spans="1:15" x14ac:dyDescent="0.25">
      <c r="A196" s="8" t="s">
        <v>50</v>
      </c>
      <c r="B196" s="7">
        <v>43983</v>
      </c>
      <c r="C196" s="31">
        <v>2020</v>
      </c>
      <c r="D196" s="31">
        <v>6</v>
      </c>
      <c r="E196" s="31">
        <v>1</v>
      </c>
      <c r="F196" s="9">
        <v>53.8</v>
      </c>
      <c r="G196" t="s">
        <v>235</v>
      </c>
      <c r="H196">
        <f t="shared" si="9"/>
        <v>14</v>
      </c>
      <c r="I196">
        <f t="shared" si="10"/>
        <v>16</v>
      </c>
      <c r="J196">
        <f t="shared" si="11"/>
        <v>21</v>
      </c>
      <c r="K196">
        <f t="shared" si="15"/>
        <v>24</v>
      </c>
      <c r="L196" s="32">
        <f t="shared" si="12"/>
        <v>28</v>
      </c>
      <c r="M196">
        <f t="shared" si="13"/>
        <v>35</v>
      </c>
      <c r="N196">
        <f>GEOMEAN(F196:F204)</f>
        <v>77.809556939065871</v>
      </c>
      <c r="O196" t="b">
        <f t="shared" si="14"/>
        <v>0</v>
      </c>
    </row>
    <row r="197" spans="1:15" x14ac:dyDescent="0.25">
      <c r="A197" s="8" t="s">
        <v>50</v>
      </c>
      <c r="B197" s="7">
        <v>43985</v>
      </c>
      <c r="C197" s="31">
        <v>2020</v>
      </c>
      <c r="D197" s="31">
        <v>6</v>
      </c>
      <c r="E197" s="31">
        <v>3</v>
      </c>
      <c r="F197" s="9">
        <v>70.3</v>
      </c>
      <c r="G197" t="s">
        <v>235</v>
      </c>
      <c r="H197">
        <f t="shared" si="9"/>
        <v>14</v>
      </c>
      <c r="I197">
        <f t="shared" si="10"/>
        <v>19</v>
      </c>
      <c r="J197">
        <f t="shared" si="11"/>
        <v>22</v>
      </c>
      <c r="K197" s="32">
        <f>B204-B197</f>
        <v>26</v>
      </c>
      <c r="L197">
        <f t="shared" si="12"/>
        <v>33</v>
      </c>
      <c r="M197">
        <f t="shared" si="13"/>
        <v>35</v>
      </c>
      <c r="N197" t="s">
        <v>237</v>
      </c>
    </row>
    <row r="198" spans="1:15" x14ac:dyDescent="0.25">
      <c r="A198" s="8" t="s">
        <v>50</v>
      </c>
      <c r="B198" s="7">
        <v>43990</v>
      </c>
      <c r="C198" s="31">
        <v>2020</v>
      </c>
      <c r="D198" s="31">
        <v>6</v>
      </c>
      <c r="E198" s="31">
        <v>8</v>
      </c>
      <c r="F198" s="9">
        <v>167</v>
      </c>
      <c r="G198" t="s">
        <v>235</v>
      </c>
      <c r="H198">
        <f t="shared" si="9"/>
        <v>14</v>
      </c>
      <c r="I198">
        <f t="shared" si="10"/>
        <v>17</v>
      </c>
      <c r="J198">
        <f t="shared" si="11"/>
        <v>21</v>
      </c>
      <c r="K198">
        <f t="shared" si="15"/>
        <v>28</v>
      </c>
      <c r="L198" s="32">
        <f t="shared" si="12"/>
        <v>30</v>
      </c>
      <c r="M198">
        <f t="shared" si="13"/>
        <v>37</v>
      </c>
      <c r="N198">
        <f>GEOMEAN(F198:F206)</f>
        <v>79.056206096966008</v>
      </c>
      <c r="O198" t="b">
        <f t="shared" si="14"/>
        <v>0</v>
      </c>
    </row>
    <row r="199" spans="1:15" x14ac:dyDescent="0.25">
      <c r="A199" s="8" t="s">
        <v>50</v>
      </c>
      <c r="B199" s="7">
        <v>43993</v>
      </c>
      <c r="C199" s="31">
        <v>2020</v>
      </c>
      <c r="D199" s="31">
        <v>6</v>
      </c>
      <c r="E199" s="31">
        <v>11</v>
      </c>
      <c r="F199" s="9">
        <v>78</v>
      </c>
      <c r="G199" t="s">
        <v>235</v>
      </c>
      <c r="H199">
        <f t="shared" si="9"/>
        <v>14</v>
      </c>
      <c r="I199">
        <f t="shared" si="10"/>
        <v>18</v>
      </c>
      <c r="J199">
        <f t="shared" si="11"/>
        <v>25</v>
      </c>
      <c r="K199" s="32">
        <f t="shared" si="15"/>
        <v>27</v>
      </c>
      <c r="L199">
        <f t="shared" si="12"/>
        <v>34</v>
      </c>
      <c r="M199">
        <f t="shared" si="13"/>
        <v>41</v>
      </c>
      <c r="N199" t="s">
        <v>237</v>
      </c>
    </row>
    <row r="200" spans="1:15" x14ac:dyDescent="0.25">
      <c r="A200" s="8" t="s">
        <v>50</v>
      </c>
      <c r="B200" s="7">
        <v>43997</v>
      </c>
      <c r="C200" s="31">
        <v>2020</v>
      </c>
      <c r="D200" s="31">
        <v>6</v>
      </c>
      <c r="E200" s="31">
        <v>15</v>
      </c>
      <c r="F200" s="9">
        <v>547.5</v>
      </c>
      <c r="G200" t="s">
        <v>235</v>
      </c>
      <c r="H200">
        <f t="shared" si="9"/>
        <v>14</v>
      </c>
      <c r="I200">
        <f t="shared" si="10"/>
        <v>21</v>
      </c>
      <c r="J200">
        <f t="shared" si="11"/>
        <v>23</v>
      </c>
      <c r="K200" s="32">
        <f t="shared" si="15"/>
        <v>30</v>
      </c>
      <c r="L200">
        <f t="shared" si="12"/>
        <v>37</v>
      </c>
      <c r="M200">
        <f t="shared" si="13"/>
        <v>44</v>
      </c>
      <c r="N200">
        <f>GEOMEAN(F200:F207)</f>
        <v>77.281389537003548</v>
      </c>
      <c r="O200" t="b">
        <f t="shared" si="14"/>
        <v>0</v>
      </c>
    </row>
    <row r="201" spans="1:15" x14ac:dyDescent="0.25">
      <c r="A201" s="8" t="s">
        <v>50</v>
      </c>
      <c r="B201" s="7">
        <v>43999</v>
      </c>
      <c r="C201" s="31">
        <v>2020</v>
      </c>
      <c r="D201" s="31">
        <v>6</v>
      </c>
      <c r="E201" s="31">
        <v>17</v>
      </c>
      <c r="F201" s="9">
        <v>51.2</v>
      </c>
      <c r="G201" t="s">
        <v>235</v>
      </c>
      <c r="H201">
        <f t="shared" si="9"/>
        <v>19</v>
      </c>
      <c r="I201">
        <f t="shared" si="10"/>
        <v>21</v>
      </c>
      <c r="J201" s="32">
        <f t="shared" si="11"/>
        <v>28</v>
      </c>
      <c r="K201">
        <f t="shared" si="15"/>
        <v>35</v>
      </c>
      <c r="L201">
        <f t="shared" si="12"/>
        <v>42</v>
      </c>
      <c r="M201">
        <f t="shared" si="13"/>
        <v>49</v>
      </c>
      <c r="N201" t="s">
        <v>237</v>
      </c>
    </row>
    <row r="202" spans="1:15" x14ac:dyDescent="0.25">
      <c r="A202" s="8" t="s">
        <v>50</v>
      </c>
      <c r="B202" s="7">
        <v>44004</v>
      </c>
      <c r="C202" s="31">
        <v>2020</v>
      </c>
      <c r="D202" s="31">
        <v>6</v>
      </c>
      <c r="E202" s="31">
        <v>22</v>
      </c>
      <c r="F202" s="9">
        <v>59.8</v>
      </c>
      <c r="G202" t="s">
        <v>235</v>
      </c>
      <c r="H202">
        <f t="shared" si="9"/>
        <v>16</v>
      </c>
      <c r="I202">
        <f t="shared" si="10"/>
        <v>23</v>
      </c>
      <c r="J202" s="32">
        <f t="shared" si="11"/>
        <v>30</v>
      </c>
      <c r="K202">
        <f t="shared" si="15"/>
        <v>37</v>
      </c>
      <c r="L202">
        <f t="shared" si="12"/>
        <v>44</v>
      </c>
      <c r="M202">
        <f t="shared" si="13"/>
        <v>49</v>
      </c>
      <c r="N202">
        <f>GEOMEAN(F202:F208)</f>
        <v>79.976596168159759</v>
      </c>
      <c r="O202" t="b">
        <f t="shared" si="14"/>
        <v>0</v>
      </c>
    </row>
    <row r="203" spans="1:15" x14ac:dyDescent="0.25">
      <c r="A203" s="8" t="s">
        <v>50</v>
      </c>
      <c r="B203" s="7">
        <v>44007</v>
      </c>
      <c r="C203" s="31">
        <v>2020</v>
      </c>
      <c r="D203" s="31">
        <v>6</v>
      </c>
      <c r="E203" s="31">
        <v>25</v>
      </c>
      <c r="F203" s="9">
        <v>23.1</v>
      </c>
      <c r="G203" t="s">
        <v>235</v>
      </c>
      <c r="H203">
        <f t="shared" si="9"/>
        <v>20</v>
      </c>
      <c r="I203" s="32">
        <f t="shared" si="10"/>
        <v>27</v>
      </c>
      <c r="J203">
        <f t="shared" si="11"/>
        <v>34</v>
      </c>
      <c r="K203">
        <f t="shared" si="15"/>
        <v>41</v>
      </c>
      <c r="L203">
        <f t="shared" si="12"/>
        <v>46</v>
      </c>
      <c r="M203">
        <f t="shared" si="13"/>
        <v>54</v>
      </c>
      <c r="N203" t="s">
        <v>237</v>
      </c>
    </row>
    <row r="204" spans="1:15" x14ac:dyDescent="0.25">
      <c r="A204" s="8" t="s">
        <v>50</v>
      </c>
      <c r="B204" s="7">
        <v>44011</v>
      </c>
      <c r="C204" s="31">
        <v>2020</v>
      </c>
      <c r="D204" s="31">
        <v>6</v>
      </c>
      <c r="E204" s="31">
        <v>29</v>
      </c>
      <c r="F204" s="9">
        <v>54.8</v>
      </c>
      <c r="G204" t="s">
        <v>235</v>
      </c>
      <c r="H204">
        <f t="shared" si="9"/>
        <v>23</v>
      </c>
      <c r="I204" s="32">
        <f t="shared" si="10"/>
        <v>30</v>
      </c>
      <c r="J204">
        <f t="shared" si="11"/>
        <v>37</v>
      </c>
      <c r="K204">
        <f t="shared" si="15"/>
        <v>42</v>
      </c>
      <c r="L204">
        <f t="shared" si="12"/>
        <v>50</v>
      </c>
      <c r="M204">
        <f t="shared" si="13"/>
        <v>52</v>
      </c>
      <c r="N204">
        <f>GEOMEAN(F204:F209)</f>
        <v>182.26158297046334</v>
      </c>
      <c r="O204" t="str">
        <f t="shared" si="14"/>
        <v>Impaired</v>
      </c>
    </row>
    <row r="205" spans="1:15" x14ac:dyDescent="0.25">
      <c r="A205" s="8" t="s">
        <v>50</v>
      </c>
      <c r="B205" s="7">
        <v>44018</v>
      </c>
      <c r="C205" s="31">
        <v>2020</v>
      </c>
      <c r="D205" s="31">
        <v>7</v>
      </c>
      <c r="E205" s="31">
        <v>6</v>
      </c>
      <c r="F205" s="9">
        <v>103.9</v>
      </c>
      <c r="G205" t="s">
        <v>235</v>
      </c>
      <c r="H205">
        <f t="shared" si="9"/>
        <v>23</v>
      </c>
      <c r="I205" s="32">
        <f t="shared" si="10"/>
        <v>30</v>
      </c>
      <c r="J205">
        <f t="shared" si="11"/>
        <v>35</v>
      </c>
      <c r="K205">
        <f t="shared" si="15"/>
        <v>43</v>
      </c>
      <c r="L205">
        <f t="shared" si="12"/>
        <v>45</v>
      </c>
      <c r="M205">
        <f t="shared" si="13"/>
        <v>49</v>
      </c>
      <c r="N205">
        <f>GEOMEAN(F205:F210)</f>
        <v>161.5766690922695</v>
      </c>
      <c r="O205" t="str">
        <f t="shared" si="14"/>
        <v>Impaired</v>
      </c>
    </row>
    <row r="206" spans="1:15" x14ac:dyDescent="0.25">
      <c r="A206" s="8" t="s">
        <v>50</v>
      </c>
      <c r="B206" s="7">
        <v>44020</v>
      </c>
      <c r="C206" s="31">
        <v>2020</v>
      </c>
      <c r="D206" s="31">
        <v>7</v>
      </c>
      <c r="E206" s="31">
        <v>8</v>
      </c>
      <c r="F206" s="9">
        <v>42</v>
      </c>
      <c r="G206" t="s">
        <v>235</v>
      </c>
      <c r="H206" s="32">
        <f t="shared" si="9"/>
        <v>28</v>
      </c>
      <c r="I206">
        <f t="shared" si="10"/>
        <v>33</v>
      </c>
      <c r="J206">
        <f t="shared" si="11"/>
        <v>41</v>
      </c>
      <c r="K206">
        <f t="shared" si="15"/>
        <v>43</v>
      </c>
      <c r="L206">
        <f t="shared" si="12"/>
        <v>47</v>
      </c>
      <c r="M206">
        <f t="shared" si="13"/>
        <v>54</v>
      </c>
      <c r="N206" t="s">
        <v>237</v>
      </c>
    </row>
    <row r="207" spans="1:15" x14ac:dyDescent="0.25">
      <c r="A207" s="8" t="s">
        <v>50</v>
      </c>
      <c r="B207" s="7">
        <v>44027</v>
      </c>
      <c r="C207" s="31">
        <v>2020</v>
      </c>
      <c r="D207" s="31">
        <v>7</v>
      </c>
      <c r="E207" s="31">
        <v>15</v>
      </c>
      <c r="F207" s="9">
        <v>137.4</v>
      </c>
      <c r="G207" t="s">
        <v>235</v>
      </c>
      <c r="H207" s="32">
        <f t="shared" si="9"/>
        <v>26</v>
      </c>
      <c r="I207">
        <f t="shared" si="10"/>
        <v>34</v>
      </c>
      <c r="J207">
        <f t="shared" si="11"/>
        <v>36</v>
      </c>
      <c r="K207">
        <f t="shared" si="15"/>
        <v>40</v>
      </c>
      <c r="L207">
        <f t="shared" si="12"/>
        <v>47</v>
      </c>
      <c r="M207">
        <f t="shared" si="13"/>
        <v>49</v>
      </c>
      <c r="N207">
        <f>GEOMEAN(F207:F211)</f>
        <v>201.56700610264292</v>
      </c>
      <c r="O207" t="str">
        <f t="shared" si="14"/>
        <v>Impaired</v>
      </c>
    </row>
    <row r="208" spans="1:15" x14ac:dyDescent="0.25">
      <c r="A208" s="8" t="s">
        <v>50</v>
      </c>
      <c r="B208" s="7">
        <v>44034</v>
      </c>
      <c r="C208" s="31">
        <v>2020</v>
      </c>
      <c r="D208" s="31">
        <v>7</v>
      </c>
      <c r="E208" s="31">
        <v>22</v>
      </c>
      <c r="F208" s="9">
        <v>461.1</v>
      </c>
      <c r="G208" t="s">
        <v>235</v>
      </c>
      <c r="H208">
        <f t="shared" si="9"/>
        <v>27</v>
      </c>
      <c r="I208" s="32">
        <f t="shared" si="10"/>
        <v>29</v>
      </c>
      <c r="J208">
        <f t="shared" si="11"/>
        <v>33</v>
      </c>
      <c r="K208">
        <f t="shared" si="15"/>
        <v>40</v>
      </c>
      <c r="L208">
        <f t="shared" si="12"/>
        <v>42</v>
      </c>
      <c r="M208">
        <f t="shared" si="13"/>
        <v>49</v>
      </c>
      <c r="N208">
        <f>GEOMEAN(F208:F213)</f>
        <v>139.34424784700417</v>
      </c>
      <c r="O208" t="str">
        <f t="shared" si="14"/>
        <v>Impaired</v>
      </c>
    </row>
    <row r="209" spans="1:15" x14ac:dyDescent="0.25">
      <c r="A209" s="8" t="s">
        <v>50</v>
      </c>
      <c r="B209" s="7">
        <v>44041</v>
      </c>
      <c r="C209" s="31">
        <v>2020</v>
      </c>
      <c r="D209" s="31">
        <v>7</v>
      </c>
      <c r="E209" s="31">
        <v>29</v>
      </c>
      <c r="F209" s="9">
        <v>2419.6</v>
      </c>
      <c r="G209" t="s">
        <v>235</v>
      </c>
      <c r="H209">
        <f t="shared" si="9"/>
        <v>22</v>
      </c>
      <c r="I209" s="32">
        <f t="shared" si="10"/>
        <v>26</v>
      </c>
      <c r="J209">
        <f t="shared" si="11"/>
        <v>33</v>
      </c>
      <c r="K209">
        <f t="shared" si="15"/>
        <v>35</v>
      </c>
      <c r="L209">
        <f t="shared" si="12"/>
        <v>42</v>
      </c>
      <c r="M209">
        <f t="shared" si="13"/>
        <v>49</v>
      </c>
      <c r="N209">
        <f>GEOMEAN(F209:F214)</f>
        <v>84.296187263709299</v>
      </c>
      <c r="O209" t="b">
        <f t="shared" si="14"/>
        <v>0</v>
      </c>
    </row>
    <row r="210" spans="1:15" x14ac:dyDescent="0.25">
      <c r="A210" s="8" t="s">
        <v>50</v>
      </c>
      <c r="B210" s="7">
        <v>44048</v>
      </c>
      <c r="C210" s="31">
        <v>2020</v>
      </c>
      <c r="D210" s="31">
        <v>8</v>
      </c>
      <c r="E210" s="31">
        <v>5</v>
      </c>
      <c r="F210" s="9">
        <v>26.6</v>
      </c>
      <c r="G210" t="s">
        <v>235</v>
      </c>
      <c r="H210">
        <f t="shared" si="9"/>
        <v>19</v>
      </c>
      <c r="I210">
        <f t="shared" si="10"/>
        <v>26</v>
      </c>
      <c r="J210" s="32">
        <f t="shared" si="11"/>
        <v>28</v>
      </c>
      <c r="K210">
        <f t="shared" si="15"/>
        <v>35</v>
      </c>
      <c r="L210">
        <f t="shared" si="12"/>
        <v>42</v>
      </c>
      <c r="M210">
        <f t="shared" si="13"/>
        <v>49</v>
      </c>
      <c r="N210">
        <f>GEOMEAN(F210:F216)</f>
        <v>72.241236541732619</v>
      </c>
      <c r="O210" t="b">
        <f t="shared" si="14"/>
        <v>0</v>
      </c>
    </row>
    <row r="211" spans="1:15" x14ac:dyDescent="0.25">
      <c r="A211" s="8" t="s">
        <v>50</v>
      </c>
      <c r="B211" s="7">
        <v>44053</v>
      </c>
      <c r="C211" s="31">
        <v>2020</v>
      </c>
      <c r="D211" s="31">
        <v>8</v>
      </c>
      <c r="E211" s="31">
        <v>10</v>
      </c>
      <c r="F211" s="9">
        <v>81.599999999999994</v>
      </c>
      <c r="G211" t="s">
        <v>235</v>
      </c>
      <c r="H211">
        <f t="shared" si="9"/>
        <v>21</v>
      </c>
      <c r="I211">
        <f t="shared" si="10"/>
        <v>23</v>
      </c>
      <c r="J211" s="32">
        <f t="shared" si="11"/>
        <v>30</v>
      </c>
      <c r="K211">
        <f t="shared" si="15"/>
        <v>37</v>
      </c>
      <c r="L211">
        <f t="shared" si="12"/>
        <v>44</v>
      </c>
      <c r="M211">
        <f t="shared" si="13"/>
        <v>49</v>
      </c>
      <c r="N211">
        <f>GEOMEAN(F211:F217)</f>
        <v>81.181808470747484</v>
      </c>
      <c r="O211" t="b">
        <f t="shared" si="14"/>
        <v>0</v>
      </c>
    </row>
    <row r="212" spans="1:15" x14ac:dyDescent="0.25">
      <c r="A212" s="8" t="s">
        <v>50</v>
      </c>
      <c r="B212" s="7">
        <v>44061</v>
      </c>
      <c r="C212" s="31">
        <v>2020</v>
      </c>
      <c r="D212" s="31">
        <v>8</v>
      </c>
      <c r="E212" s="31">
        <v>18</v>
      </c>
      <c r="F212" s="9">
        <v>43</v>
      </c>
      <c r="G212" t="s">
        <v>235</v>
      </c>
      <c r="H212">
        <f t="shared" si="9"/>
        <v>15</v>
      </c>
      <c r="I212">
        <f t="shared" si="10"/>
        <v>22</v>
      </c>
      <c r="J212" s="32">
        <f t="shared" si="11"/>
        <v>29</v>
      </c>
      <c r="K212">
        <f t="shared" si="15"/>
        <v>36</v>
      </c>
      <c r="L212">
        <f t="shared" si="12"/>
        <v>41</v>
      </c>
      <c r="N212">
        <f>GEOMEAN(F212:F218)</f>
        <v>60.892515184026131</v>
      </c>
      <c r="O212" t="b">
        <f t="shared" si="14"/>
        <v>0</v>
      </c>
    </row>
    <row r="213" spans="1:15" x14ac:dyDescent="0.25">
      <c r="A213" s="8" t="s">
        <v>50</v>
      </c>
      <c r="B213" s="7">
        <v>44063</v>
      </c>
      <c r="C213" s="31">
        <v>2020</v>
      </c>
      <c r="D213" s="31">
        <v>8</v>
      </c>
      <c r="E213" s="31">
        <v>20</v>
      </c>
      <c r="F213" s="9">
        <v>70.3</v>
      </c>
      <c r="G213" t="s">
        <v>235</v>
      </c>
      <c r="H213">
        <f t="shared" si="9"/>
        <v>20</v>
      </c>
      <c r="I213" s="32">
        <f t="shared" si="10"/>
        <v>27</v>
      </c>
      <c r="J213">
        <f t="shared" si="11"/>
        <v>34</v>
      </c>
      <c r="K213">
        <f t="shared" si="15"/>
        <v>39</v>
      </c>
      <c r="N213" t="s">
        <v>237</v>
      </c>
    </row>
    <row r="214" spans="1:15" x14ac:dyDescent="0.25">
      <c r="A214" s="8" t="s">
        <v>50</v>
      </c>
      <c r="B214" s="7">
        <v>44067</v>
      </c>
      <c r="C214" s="31">
        <v>2020</v>
      </c>
      <c r="D214" s="31">
        <v>8</v>
      </c>
      <c r="E214" s="31">
        <v>24</v>
      </c>
      <c r="F214" s="9">
        <v>22.6</v>
      </c>
      <c r="G214" t="s">
        <v>235</v>
      </c>
      <c r="H214">
        <f t="shared" si="9"/>
        <v>23</v>
      </c>
      <c r="I214" s="32">
        <f t="shared" si="10"/>
        <v>30</v>
      </c>
      <c r="J214">
        <f t="shared" si="11"/>
        <v>35</v>
      </c>
      <c r="N214">
        <f>GEOMEAN(F214:F219)</f>
        <v>55.832996656711678</v>
      </c>
      <c r="O214" t="b">
        <f t="shared" si="14"/>
        <v>0</v>
      </c>
    </row>
    <row r="215" spans="1:15" x14ac:dyDescent="0.25">
      <c r="A215" s="8" t="s">
        <v>50</v>
      </c>
      <c r="B215" s="7">
        <v>44074</v>
      </c>
      <c r="C215" s="31">
        <v>2020</v>
      </c>
      <c r="D215" s="31">
        <v>8</v>
      </c>
      <c r="E215" s="31">
        <v>31</v>
      </c>
      <c r="F215" s="9">
        <v>40.4</v>
      </c>
      <c r="G215" t="s">
        <v>235</v>
      </c>
      <c r="H215">
        <f t="shared" si="9"/>
        <v>23</v>
      </c>
      <c r="I215" s="32">
        <f>B220-B215</f>
        <v>28</v>
      </c>
      <c r="N215">
        <f>GEOMEAN(F215:F220)</f>
        <v>121.66438373002612</v>
      </c>
      <c r="O215" t="b">
        <f t="shared" si="14"/>
        <v>0</v>
      </c>
    </row>
    <row r="216" spans="1:15" x14ac:dyDescent="0.25">
      <c r="A216" s="8" t="s">
        <v>50</v>
      </c>
      <c r="B216" s="7">
        <v>44076</v>
      </c>
      <c r="C216" s="31">
        <v>2020</v>
      </c>
      <c r="D216" s="31">
        <v>9</v>
      </c>
      <c r="E216" s="31">
        <v>2</v>
      </c>
      <c r="F216" s="9">
        <v>1714</v>
      </c>
      <c r="G216" t="s">
        <v>235</v>
      </c>
      <c r="H216" s="32">
        <f>B220-B216</f>
        <v>26</v>
      </c>
    </row>
    <row r="217" spans="1:15" x14ac:dyDescent="0.25">
      <c r="A217" s="8" t="s">
        <v>50</v>
      </c>
      <c r="B217" s="7">
        <v>44083</v>
      </c>
      <c r="C217" s="31">
        <v>2020</v>
      </c>
      <c r="D217" s="31">
        <v>9</v>
      </c>
      <c r="E217" s="31">
        <v>9</v>
      </c>
      <c r="F217" s="9">
        <v>60.2</v>
      </c>
      <c r="G217" t="s">
        <v>235</v>
      </c>
    </row>
    <row r="218" spans="1:15" x14ac:dyDescent="0.25">
      <c r="A218" s="8" t="s">
        <v>50</v>
      </c>
      <c r="B218" s="7">
        <v>44090</v>
      </c>
      <c r="C218" s="31">
        <v>2020</v>
      </c>
      <c r="D218" s="31">
        <v>9</v>
      </c>
      <c r="E218" s="31">
        <v>16</v>
      </c>
      <c r="F218" s="9">
        <v>10.9</v>
      </c>
      <c r="G218" t="s">
        <v>235</v>
      </c>
    </row>
    <row r="219" spans="1:15" x14ac:dyDescent="0.25">
      <c r="A219" s="8" t="s">
        <v>50</v>
      </c>
      <c r="B219" s="7">
        <v>44097</v>
      </c>
      <c r="C219" s="31">
        <v>2020</v>
      </c>
      <c r="D219" s="31">
        <v>9</v>
      </c>
      <c r="E219" s="31">
        <v>23</v>
      </c>
      <c r="F219" s="9">
        <v>29.5</v>
      </c>
      <c r="G219" t="s">
        <v>235</v>
      </c>
    </row>
    <row r="220" spans="1:15" x14ac:dyDescent="0.25">
      <c r="A220" s="8" t="s">
        <v>50</v>
      </c>
      <c r="B220" s="7">
        <v>44102</v>
      </c>
      <c r="C220" s="31">
        <v>2020</v>
      </c>
      <c r="D220" s="31">
        <v>9</v>
      </c>
      <c r="E220" s="31">
        <v>28</v>
      </c>
      <c r="F220" s="9">
        <v>2419.6</v>
      </c>
      <c r="G220" t="s">
        <v>235</v>
      </c>
    </row>
    <row r="221" spans="1:15" x14ac:dyDescent="0.25">
      <c r="A221" s="10" t="s">
        <v>50</v>
      </c>
      <c r="B221" s="7">
        <v>44144</v>
      </c>
      <c r="C221" s="31">
        <v>2020</v>
      </c>
      <c r="D221" s="31">
        <v>11</v>
      </c>
      <c r="E221" s="31">
        <v>9</v>
      </c>
      <c r="F221" s="9">
        <v>32.700000000000003</v>
      </c>
      <c r="G221" t="s">
        <v>236</v>
      </c>
    </row>
    <row r="225" spans="1:12" x14ac:dyDescent="0.25">
      <c r="A225" t="s">
        <v>176</v>
      </c>
      <c r="B225" s="7" t="s">
        <v>158</v>
      </c>
      <c r="C225" s="7" t="s">
        <v>192</v>
      </c>
      <c r="D225" s="7" t="s">
        <v>181</v>
      </c>
      <c r="E225" s="7" t="s">
        <v>238</v>
      </c>
      <c r="F225" s="7" t="s">
        <v>239</v>
      </c>
      <c r="G225" s="7" t="s">
        <v>183</v>
      </c>
      <c r="H225" s="7" t="s">
        <v>240</v>
      </c>
      <c r="I225" s="7" t="s">
        <v>241</v>
      </c>
      <c r="J225" s="7"/>
      <c r="K225" s="7"/>
      <c r="L225" s="7"/>
    </row>
    <row r="226" spans="1:12" x14ac:dyDescent="0.25">
      <c r="A226" t="s">
        <v>224</v>
      </c>
      <c r="B226" s="31">
        <v>2016</v>
      </c>
      <c r="C226" t="s">
        <v>235</v>
      </c>
      <c r="D226">
        <f>COUNTIFS($A$2:$A$221, A226, $C$2:$C$221, B226, $G$2:$G$221, C226)</f>
        <v>2</v>
      </c>
      <c r="E226" t="str">
        <f>IF(D226&gt;7, "Assess", "No")</f>
        <v>No</v>
      </c>
      <c r="I226" t="str">
        <f>IF(D226&gt;5, "Check", "No")</f>
        <v>No</v>
      </c>
    </row>
    <row r="227" spans="1:12" x14ac:dyDescent="0.25">
      <c r="A227" t="s">
        <v>224</v>
      </c>
      <c r="B227" s="31">
        <v>2016</v>
      </c>
      <c r="C227" t="s">
        <v>236</v>
      </c>
      <c r="D227">
        <f t="shared" ref="D227:D275" si="16">COUNTIFS($A$2:$A$221, A227, $C$2:$C$221, B227, $G$2:$G$221, C227)</f>
        <v>1</v>
      </c>
      <c r="E227" t="str">
        <f t="shared" ref="E227:E280" si="17">IF(D227&gt;7, "Assess", "No")</f>
        <v>No</v>
      </c>
      <c r="I227" t="str">
        <f t="shared" ref="I227:I274" si="18">IF(D227&gt;5, "Check", "No")</f>
        <v>No</v>
      </c>
    </row>
    <row r="228" spans="1:12" x14ac:dyDescent="0.25">
      <c r="A228" t="s">
        <v>224</v>
      </c>
      <c r="B228" s="31">
        <v>2017</v>
      </c>
      <c r="C228" t="s">
        <v>235</v>
      </c>
      <c r="D228">
        <f t="shared" si="16"/>
        <v>4</v>
      </c>
      <c r="E228" t="str">
        <f t="shared" si="17"/>
        <v>No</v>
      </c>
      <c r="I228" t="str">
        <f t="shared" si="18"/>
        <v>No</v>
      </c>
    </row>
    <row r="229" spans="1:12" x14ac:dyDescent="0.25">
      <c r="A229" t="s">
        <v>224</v>
      </c>
      <c r="B229" s="31">
        <v>2017</v>
      </c>
      <c r="C229" s="31" t="s">
        <v>236</v>
      </c>
      <c r="D229">
        <f t="shared" si="16"/>
        <v>2</v>
      </c>
      <c r="E229" t="str">
        <f t="shared" si="17"/>
        <v>No</v>
      </c>
      <c r="I229" t="str">
        <f t="shared" si="18"/>
        <v>No</v>
      </c>
    </row>
    <row r="230" spans="1:12" x14ac:dyDescent="0.25">
      <c r="A230" t="s">
        <v>224</v>
      </c>
      <c r="B230" s="31">
        <v>2018</v>
      </c>
      <c r="C230" s="31" t="s">
        <v>235</v>
      </c>
      <c r="D230">
        <f t="shared" si="16"/>
        <v>3</v>
      </c>
      <c r="E230" t="str">
        <f t="shared" si="17"/>
        <v>No</v>
      </c>
      <c r="I230" t="str">
        <f t="shared" si="18"/>
        <v>No</v>
      </c>
    </row>
    <row r="231" spans="1:12" x14ac:dyDescent="0.25">
      <c r="A231" t="s">
        <v>224</v>
      </c>
      <c r="B231" s="31">
        <v>2018</v>
      </c>
      <c r="C231" s="31" t="s">
        <v>236</v>
      </c>
      <c r="D231">
        <f t="shared" si="16"/>
        <v>2</v>
      </c>
      <c r="E231" t="str">
        <f t="shared" si="17"/>
        <v>No</v>
      </c>
      <c r="I231" t="str">
        <f t="shared" si="18"/>
        <v>No</v>
      </c>
    </row>
    <row r="232" spans="1:12" x14ac:dyDescent="0.25">
      <c r="A232" t="s">
        <v>224</v>
      </c>
      <c r="B232" s="31">
        <v>2019</v>
      </c>
      <c r="C232" s="31" t="s">
        <v>235</v>
      </c>
      <c r="D232">
        <f t="shared" si="16"/>
        <v>9</v>
      </c>
      <c r="E232" t="str">
        <f t="shared" si="17"/>
        <v>Assess</v>
      </c>
      <c r="F232">
        <v>298</v>
      </c>
      <c r="G232">
        <f>COUNTIFS($A$2:$A$221, A232, $C$2:$C$221, B232, $G$2:$G$221, C232, $F$2:$F$221, "&gt;298")</f>
        <v>0</v>
      </c>
      <c r="H232">
        <v>0</v>
      </c>
      <c r="I232" t="str">
        <f t="shared" si="18"/>
        <v>Check</v>
      </c>
      <c r="J232" t="s">
        <v>242</v>
      </c>
    </row>
    <row r="233" spans="1:12" x14ac:dyDescent="0.25">
      <c r="A233" t="s">
        <v>224</v>
      </c>
      <c r="B233" s="31">
        <v>2019</v>
      </c>
      <c r="C233" s="31" t="s">
        <v>236</v>
      </c>
      <c r="D233">
        <f t="shared" si="16"/>
        <v>3</v>
      </c>
      <c r="E233" t="str">
        <f t="shared" si="17"/>
        <v>No</v>
      </c>
      <c r="I233" t="str">
        <f t="shared" si="18"/>
        <v>No</v>
      </c>
    </row>
    <row r="234" spans="1:12" x14ac:dyDescent="0.25">
      <c r="A234" t="s">
        <v>224</v>
      </c>
      <c r="B234" s="31">
        <v>2020</v>
      </c>
      <c r="C234" s="31" t="s">
        <v>235</v>
      </c>
      <c r="D234">
        <f t="shared" si="16"/>
        <v>13</v>
      </c>
      <c r="E234" t="str">
        <f t="shared" si="17"/>
        <v>Assess</v>
      </c>
      <c r="F234">
        <v>298</v>
      </c>
      <c r="G234">
        <f>COUNTIFS($A$2:$A$221, A234, $C$2:$C$221, B234, $G$2:$G$221, C234, $F$2:$F$221, "&gt;298")</f>
        <v>0</v>
      </c>
      <c r="H234">
        <v>0</v>
      </c>
      <c r="I234" t="str">
        <f t="shared" si="18"/>
        <v>Check</v>
      </c>
      <c r="J234" t="s">
        <v>243</v>
      </c>
    </row>
    <row r="235" spans="1:12" x14ac:dyDescent="0.25">
      <c r="A235" t="s">
        <v>224</v>
      </c>
      <c r="B235" s="31">
        <v>2020</v>
      </c>
      <c r="C235" s="31" t="s">
        <v>236</v>
      </c>
      <c r="D235">
        <f t="shared" si="16"/>
        <v>1</v>
      </c>
      <c r="E235" t="str">
        <f t="shared" si="17"/>
        <v>No</v>
      </c>
      <c r="I235" t="str">
        <f t="shared" si="18"/>
        <v>No</v>
      </c>
    </row>
    <row r="236" spans="1:12" x14ac:dyDescent="0.25">
      <c r="A236" t="s">
        <v>29</v>
      </c>
      <c r="B236" s="31">
        <v>2016</v>
      </c>
      <c r="C236" s="31" t="s">
        <v>235</v>
      </c>
      <c r="D236">
        <f t="shared" si="16"/>
        <v>1</v>
      </c>
      <c r="E236" t="str">
        <f t="shared" si="17"/>
        <v>No</v>
      </c>
      <c r="I236" t="str">
        <f t="shared" si="18"/>
        <v>No</v>
      </c>
    </row>
    <row r="237" spans="1:12" x14ac:dyDescent="0.25">
      <c r="A237" t="s">
        <v>29</v>
      </c>
      <c r="B237" s="31">
        <v>2016</v>
      </c>
      <c r="C237" s="31" t="s">
        <v>236</v>
      </c>
      <c r="D237">
        <f t="shared" si="16"/>
        <v>2</v>
      </c>
      <c r="E237" t="str">
        <f t="shared" si="17"/>
        <v>No</v>
      </c>
      <c r="I237" t="str">
        <f t="shared" si="18"/>
        <v>No</v>
      </c>
    </row>
    <row r="238" spans="1:12" x14ac:dyDescent="0.25">
      <c r="A238" t="s">
        <v>29</v>
      </c>
      <c r="B238" s="31">
        <v>2017</v>
      </c>
      <c r="C238" s="31" t="s">
        <v>235</v>
      </c>
      <c r="D238">
        <f t="shared" si="16"/>
        <v>8</v>
      </c>
      <c r="E238" t="str">
        <f t="shared" si="17"/>
        <v>Assess</v>
      </c>
      <c r="F238">
        <v>298</v>
      </c>
      <c r="G238">
        <f>COUNTIFS($A$2:$A$221, A238, $C$2:$C$221, B238, $G$2:$G$221, C238, $F$2:$F$221, "&gt;298")</f>
        <v>0</v>
      </c>
      <c r="H238">
        <v>0</v>
      </c>
      <c r="I238" t="str">
        <f t="shared" si="18"/>
        <v>Check</v>
      </c>
      <c r="J238" t="s">
        <v>244</v>
      </c>
    </row>
    <row r="239" spans="1:12" x14ac:dyDescent="0.25">
      <c r="A239" t="s">
        <v>29</v>
      </c>
      <c r="B239" s="31">
        <v>2017</v>
      </c>
      <c r="C239" s="31" t="s">
        <v>236</v>
      </c>
      <c r="D239">
        <f t="shared" si="16"/>
        <v>3</v>
      </c>
      <c r="E239" t="str">
        <f t="shared" si="17"/>
        <v>No</v>
      </c>
      <c r="I239" t="str">
        <f t="shared" si="18"/>
        <v>No</v>
      </c>
    </row>
    <row r="240" spans="1:12" x14ac:dyDescent="0.25">
      <c r="A240" t="s">
        <v>29</v>
      </c>
      <c r="B240" s="31">
        <v>2018</v>
      </c>
      <c r="C240" s="31" t="s">
        <v>235</v>
      </c>
      <c r="D240">
        <f t="shared" si="16"/>
        <v>4</v>
      </c>
      <c r="E240" t="str">
        <f t="shared" si="17"/>
        <v>No</v>
      </c>
      <c r="I240" t="str">
        <f t="shared" si="18"/>
        <v>No</v>
      </c>
    </row>
    <row r="241" spans="1:10" x14ac:dyDescent="0.25">
      <c r="A241" t="s">
        <v>29</v>
      </c>
      <c r="B241" s="31">
        <v>2018</v>
      </c>
      <c r="C241" s="31" t="s">
        <v>236</v>
      </c>
      <c r="D241">
        <f t="shared" si="16"/>
        <v>4</v>
      </c>
      <c r="E241" t="str">
        <f t="shared" si="17"/>
        <v>No</v>
      </c>
      <c r="I241" t="str">
        <f t="shared" si="18"/>
        <v>No</v>
      </c>
    </row>
    <row r="242" spans="1:10" x14ac:dyDescent="0.25">
      <c r="A242" t="s">
        <v>29</v>
      </c>
      <c r="B242" s="31">
        <v>2019</v>
      </c>
      <c r="C242" s="31" t="s">
        <v>235</v>
      </c>
      <c r="D242">
        <f t="shared" si="16"/>
        <v>6</v>
      </c>
      <c r="E242" t="str">
        <f t="shared" si="17"/>
        <v>No</v>
      </c>
      <c r="I242" t="str">
        <f t="shared" si="18"/>
        <v>Check</v>
      </c>
      <c r="J242" t="s">
        <v>245</v>
      </c>
    </row>
    <row r="243" spans="1:10" x14ac:dyDescent="0.25">
      <c r="A243" t="s">
        <v>29</v>
      </c>
      <c r="B243" s="31">
        <v>2019</v>
      </c>
      <c r="C243" s="31" t="s">
        <v>236</v>
      </c>
      <c r="D243">
        <f t="shared" si="16"/>
        <v>3</v>
      </c>
      <c r="E243" t="str">
        <f t="shared" si="17"/>
        <v>No</v>
      </c>
      <c r="I243" t="str">
        <f t="shared" si="18"/>
        <v>No</v>
      </c>
    </row>
    <row r="244" spans="1:10" x14ac:dyDescent="0.25">
      <c r="A244" t="s">
        <v>29</v>
      </c>
      <c r="B244" s="31">
        <v>2020</v>
      </c>
      <c r="C244" s="31" t="s">
        <v>235</v>
      </c>
      <c r="D244">
        <f t="shared" si="16"/>
        <v>0</v>
      </c>
      <c r="E244" t="str">
        <f t="shared" si="17"/>
        <v>No</v>
      </c>
      <c r="I244" t="str">
        <f t="shared" si="18"/>
        <v>No</v>
      </c>
    </row>
    <row r="245" spans="1:10" x14ac:dyDescent="0.25">
      <c r="A245" t="s">
        <v>29</v>
      </c>
      <c r="B245" s="31">
        <v>2020</v>
      </c>
      <c r="C245" s="31" t="s">
        <v>236</v>
      </c>
      <c r="D245">
        <f t="shared" si="16"/>
        <v>0</v>
      </c>
      <c r="E245" t="str">
        <f t="shared" si="17"/>
        <v>No</v>
      </c>
      <c r="I245" t="str">
        <f t="shared" si="18"/>
        <v>No</v>
      </c>
    </row>
    <row r="246" spans="1:10" x14ac:dyDescent="0.25">
      <c r="A246" t="s">
        <v>27</v>
      </c>
      <c r="B246" s="31">
        <v>2016</v>
      </c>
      <c r="C246" s="31" t="s">
        <v>235</v>
      </c>
      <c r="D246">
        <f t="shared" si="16"/>
        <v>1</v>
      </c>
      <c r="E246" t="str">
        <f t="shared" si="17"/>
        <v>No</v>
      </c>
      <c r="I246" t="str">
        <f t="shared" si="18"/>
        <v>No</v>
      </c>
    </row>
    <row r="247" spans="1:10" x14ac:dyDescent="0.25">
      <c r="A247" t="s">
        <v>27</v>
      </c>
      <c r="B247" s="31">
        <v>2016</v>
      </c>
      <c r="C247" s="31" t="s">
        <v>236</v>
      </c>
      <c r="D247">
        <f t="shared" si="16"/>
        <v>2</v>
      </c>
      <c r="E247" t="str">
        <f t="shared" si="17"/>
        <v>No</v>
      </c>
      <c r="I247" t="str">
        <f t="shared" si="18"/>
        <v>No</v>
      </c>
    </row>
    <row r="248" spans="1:10" x14ac:dyDescent="0.25">
      <c r="A248" t="s">
        <v>27</v>
      </c>
      <c r="B248" s="31">
        <v>2017</v>
      </c>
      <c r="C248" s="31" t="s">
        <v>235</v>
      </c>
      <c r="D248">
        <f t="shared" si="16"/>
        <v>6</v>
      </c>
      <c r="E248" t="str">
        <f t="shared" si="17"/>
        <v>No</v>
      </c>
      <c r="I248" t="str">
        <f t="shared" si="18"/>
        <v>Check</v>
      </c>
      <c r="J248" t="s">
        <v>246</v>
      </c>
    </row>
    <row r="249" spans="1:10" x14ac:dyDescent="0.25">
      <c r="A249" t="s">
        <v>27</v>
      </c>
      <c r="B249" s="31">
        <v>2017</v>
      </c>
      <c r="C249" s="31" t="s">
        <v>236</v>
      </c>
      <c r="D249">
        <f t="shared" si="16"/>
        <v>6</v>
      </c>
      <c r="E249" t="str">
        <f t="shared" si="17"/>
        <v>No</v>
      </c>
      <c r="I249" t="str">
        <f t="shared" si="18"/>
        <v>Check</v>
      </c>
    </row>
    <row r="250" spans="1:10" x14ac:dyDescent="0.25">
      <c r="A250" t="s">
        <v>27</v>
      </c>
      <c r="B250" s="31">
        <v>2018</v>
      </c>
      <c r="C250" s="31" t="s">
        <v>235</v>
      </c>
      <c r="D250">
        <f t="shared" si="16"/>
        <v>5</v>
      </c>
      <c r="E250" t="str">
        <f t="shared" si="17"/>
        <v>No</v>
      </c>
      <c r="I250" t="str">
        <f t="shared" si="18"/>
        <v>No</v>
      </c>
    </row>
    <row r="251" spans="1:10" x14ac:dyDescent="0.25">
      <c r="A251" t="s">
        <v>27</v>
      </c>
      <c r="B251" s="31">
        <v>2018</v>
      </c>
      <c r="C251" s="31" t="s">
        <v>236</v>
      </c>
      <c r="D251">
        <f t="shared" si="16"/>
        <v>3</v>
      </c>
      <c r="E251" t="str">
        <f t="shared" si="17"/>
        <v>No</v>
      </c>
      <c r="I251" t="str">
        <f t="shared" si="18"/>
        <v>No</v>
      </c>
    </row>
    <row r="252" spans="1:10" x14ac:dyDescent="0.25">
      <c r="A252" t="s">
        <v>27</v>
      </c>
      <c r="B252" s="31">
        <v>2019</v>
      </c>
      <c r="C252" s="31" t="s">
        <v>235</v>
      </c>
      <c r="D252">
        <f t="shared" si="16"/>
        <v>6</v>
      </c>
      <c r="E252" t="str">
        <f t="shared" si="17"/>
        <v>No</v>
      </c>
      <c r="I252" t="str">
        <f t="shared" si="18"/>
        <v>Check</v>
      </c>
      <c r="J252" t="s">
        <v>247</v>
      </c>
    </row>
    <row r="253" spans="1:10" x14ac:dyDescent="0.25">
      <c r="A253" t="s">
        <v>27</v>
      </c>
      <c r="B253" s="31">
        <v>2019</v>
      </c>
      <c r="C253" s="31" t="s">
        <v>236</v>
      </c>
      <c r="D253">
        <f t="shared" si="16"/>
        <v>1</v>
      </c>
      <c r="E253" t="str">
        <f t="shared" si="17"/>
        <v>No</v>
      </c>
      <c r="I253" t="str">
        <f t="shared" si="18"/>
        <v>No</v>
      </c>
    </row>
    <row r="254" spans="1:10" x14ac:dyDescent="0.25">
      <c r="A254" t="s">
        <v>27</v>
      </c>
      <c r="B254" s="31">
        <v>2020</v>
      </c>
      <c r="C254" s="31" t="s">
        <v>235</v>
      </c>
      <c r="D254">
        <f t="shared" si="16"/>
        <v>13</v>
      </c>
      <c r="E254" t="str">
        <f t="shared" si="17"/>
        <v>Assess</v>
      </c>
      <c r="F254">
        <v>298</v>
      </c>
      <c r="G254">
        <f>COUNTIFS($A$2:$A$221, A254, $C$2:$C$221, B254, $G$2:$G$221, C254, $F$2:$F$221, "&gt;298")</f>
        <v>0</v>
      </c>
      <c r="H254">
        <v>0</v>
      </c>
      <c r="I254" t="str">
        <f t="shared" si="18"/>
        <v>Check</v>
      </c>
      <c r="J254" t="s">
        <v>243</v>
      </c>
    </row>
    <row r="255" spans="1:10" x14ac:dyDescent="0.25">
      <c r="A255" t="s">
        <v>27</v>
      </c>
      <c r="B255" s="31">
        <v>2020</v>
      </c>
      <c r="C255" s="31" t="s">
        <v>236</v>
      </c>
      <c r="D255">
        <f t="shared" si="16"/>
        <v>1</v>
      </c>
      <c r="E255" t="str">
        <f t="shared" si="17"/>
        <v>No</v>
      </c>
      <c r="I255" t="str">
        <f t="shared" si="18"/>
        <v>No</v>
      </c>
    </row>
    <row r="256" spans="1:10" x14ac:dyDescent="0.25">
      <c r="A256" t="s">
        <v>221</v>
      </c>
      <c r="B256" s="31">
        <v>2016</v>
      </c>
      <c r="C256" s="31" t="s">
        <v>235</v>
      </c>
      <c r="D256">
        <f t="shared" si="16"/>
        <v>0</v>
      </c>
      <c r="E256" t="str">
        <f t="shared" si="17"/>
        <v>No</v>
      </c>
      <c r="I256" t="str">
        <f t="shared" si="18"/>
        <v>No</v>
      </c>
    </row>
    <row r="257" spans="1:9" x14ac:dyDescent="0.25">
      <c r="A257" t="s">
        <v>221</v>
      </c>
      <c r="B257" s="31">
        <v>2016</v>
      </c>
      <c r="C257" s="31" t="s">
        <v>236</v>
      </c>
      <c r="D257">
        <f t="shared" si="16"/>
        <v>0</v>
      </c>
      <c r="E257" t="str">
        <f t="shared" si="17"/>
        <v>No</v>
      </c>
      <c r="I257" t="str">
        <f t="shared" si="18"/>
        <v>No</v>
      </c>
    </row>
    <row r="258" spans="1:9" x14ac:dyDescent="0.25">
      <c r="A258" t="s">
        <v>221</v>
      </c>
      <c r="B258" s="31">
        <v>2017</v>
      </c>
      <c r="C258" s="31" t="s">
        <v>235</v>
      </c>
      <c r="D258">
        <f t="shared" si="16"/>
        <v>0</v>
      </c>
      <c r="E258" t="str">
        <f t="shared" si="17"/>
        <v>No</v>
      </c>
      <c r="I258" t="str">
        <f t="shared" si="18"/>
        <v>No</v>
      </c>
    </row>
    <row r="259" spans="1:9" x14ac:dyDescent="0.25">
      <c r="A259" t="s">
        <v>221</v>
      </c>
      <c r="B259" s="31">
        <v>2017</v>
      </c>
      <c r="C259" s="31" t="s">
        <v>236</v>
      </c>
      <c r="D259">
        <f t="shared" si="16"/>
        <v>0</v>
      </c>
      <c r="E259" t="str">
        <f t="shared" si="17"/>
        <v>No</v>
      </c>
      <c r="I259" t="str">
        <f t="shared" si="18"/>
        <v>No</v>
      </c>
    </row>
    <row r="260" spans="1:9" x14ac:dyDescent="0.25">
      <c r="A260" t="s">
        <v>221</v>
      </c>
      <c r="B260" s="31">
        <v>2018</v>
      </c>
      <c r="C260" s="31" t="s">
        <v>235</v>
      </c>
      <c r="D260">
        <f t="shared" si="16"/>
        <v>0</v>
      </c>
      <c r="E260" t="str">
        <f t="shared" si="17"/>
        <v>No</v>
      </c>
      <c r="I260" t="str">
        <f t="shared" si="18"/>
        <v>No</v>
      </c>
    </row>
    <row r="261" spans="1:9" x14ac:dyDescent="0.25">
      <c r="A261" t="s">
        <v>221</v>
      </c>
      <c r="B261" s="31">
        <v>2018</v>
      </c>
      <c r="C261" s="31" t="s">
        <v>236</v>
      </c>
      <c r="D261">
        <f t="shared" si="16"/>
        <v>0</v>
      </c>
      <c r="E261" t="str">
        <f t="shared" si="17"/>
        <v>No</v>
      </c>
      <c r="I261" t="str">
        <f t="shared" si="18"/>
        <v>No</v>
      </c>
    </row>
    <row r="262" spans="1:9" x14ac:dyDescent="0.25">
      <c r="A262" t="s">
        <v>221</v>
      </c>
      <c r="B262" s="31">
        <v>2019</v>
      </c>
      <c r="C262" s="31" t="s">
        <v>235</v>
      </c>
      <c r="D262">
        <f t="shared" si="16"/>
        <v>0</v>
      </c>
      <c r="E262" t="str">
        <f t="shared" si="17"/>
        <v>No</v>
      </c>
      <c r="I262" t="str">
        <f t="shared" si="18"/>
        <v>No</v>
      </c>
    </row>
    <row r="263" spans="1:9" x14ac:dyDescent="0.25">
      <c r="A263" t="s">
        <v>221</v>
      </c>
      <c r="B263" s="31">
        <v>2019</v>
      </c>
      <c r="C263" s="31" t="s">
        <v>236</v>
      </c>
      <c r="D263">
        <f t="shared" si="16"/>
        <v>0</v>
      </c>
      <c r="E263" t="str">
        <f t="shared" si="17"/>
        <v>No</v>
      </c>
      <c r="I263" t="str">
        <f t="shared" si="18"/>
        <v>No</v>
      </c>
    </row>
    <row r="264" spans="1:9" x14ac:dyDescent="0.25">
      <c r="A264" t="s">
        <v>221</v>
      </c>
      <c r="B264" s="31">
        <v>2020</v>
      </c>
      <c r="C264" s="31" t="s">
        <v>235</v>
      </c>
      <c r="D264">
        <f t="shared" si="16"/>
        <v>31</v>
      </c>
      <c r="E264" t="str">
        <f t="shared" si="17"/>
        <v>Assess</v>
      </c>
      <c r="F264">
        <v>2050</v>
      </c>
      <c r="G264">
        <f>COUNTIFS($A$2:$A$221, A264, $C$2:$C$221, B264, $G$2:$G$221, C264, $F$2:$F$221, "&gt;2050")</f>
        <v>0</v>
      </c>
      <c r="H264">
        <v>0</v>
      </c>
      <c r="I264" t="s">
        <v>138</v>
      </c>
    </row>
    <row r="265" spans="1:9" x14ac:dyDescent="0.25">
      <c r="A265" t="s">
        <v>221</v>
      </c>
      <c r="B265" s="31">
        <v>2020</v>
      </c>
      <c r="C265" s="31" t="s">
        <v>236</v>
      </c>
      <c r="D265">
        <f t="shared" si="16"/>
        <v>3</v>
      </c>
      <c r="E265" t="str">
        <f t="shared" si="17"/>
        <v>No</v>
      </c>
      <c r="I265" t="str">
        <f t="shared" si="18"/>
        <v>No</v>
      </c>
    </row>
    <row r="266" spans="1:9" x14ac:dyDescent="0.25">
      <c r="A266" t="s">
        <v>50</v>
      </c>
      <c r="B266" s="31">
        <v>2016</v>
      </c>
      <c r="C266" s="31" t="s">
        <v>235</v>
      </c>
      <c r="D266">
        <f>COUNTIFS($A$2:$A$221, A266, $C$2:$C$221, B266, $G$2:$G$221, C266)</f>
        <v>11</v>
      </c>
      <c r="E266" s="31" t="str">
        <f t="shared" si="17"/>
        <v>Assess</v>
      </c>
      <c r="F266">
        <v>298</v>
      </c>
      <c r="G266">
        <f>COUNTIFS($A$2:$A$221, A266, $C$2:$C$221, B266, $G$2:$G$221, C266, $F$2:$F$221, "&gt;298")</f>
        <v>1</v>
      </c>
      <c r="H266" s="21">
        <f>G266/D266</f>
        <v>9.0909090909090912E-2</v>
      </c>
      <c r="I266" t="str">
        <f t="shared" si="18"/>
        <v>Check</v>
      </c>
    </row>
    <row r="267" spans="1:9" x14ac:dyDescent="0.25">
      <c r="A267" t="s">
        <v>50</v>
      </c>
      <c r="B267" s="31">
        <v>2016</v>
      </c>
      <c r="C267" s="31" t="s">
        <v>236</v>
      </c>
      <c r="D267">
        <f>COUNTIFS($A$2:$A$221, A267, $C$2:$C$221, B267, $G$2:$G$221, C267)</f>
        <v>1</v>
      </c>
      <c r="E267" s="31" t="str">
        <f t="shared" si="17"/>
        <v>No</v>
      </c>
      <c r="I267" t="str">
        <f t="shared" si="18"/>
        <v>No</v>
      </c>
    </row>
    <row r="268" spans="1:9" x14ac:dyDescent="0.25">
      <c r="A268" t="s">
        <v>50</v>
      </c>
      <c r="B268" s="31">
        <v>2017</v>
      </c>
      <c r="C268" s="31" t="s">
        <v>235</v>
      </c>
      <c r="D268">
        <f t="shared" si="16"/>
        <v>10</v>
      </c>
      <c r="E268" s="31" t="str">
        <f t="shared" si="17"/>
        <v>Assess</v>
      </c>
      <c r="F268">
        <v>298</v>
      </c>
      <c r="G268">
        <f>COUNTIFS($A$2:$A$221, A268, $C$2:$C$221, B268, $G$2:$G$221, C268, $F$2:$F$221, "&gt;298")</f>
        <v>0</v>
      </c>
      <c r="H268">
        <v>0</v>
      </c>
      <c r="I268" t="str">
        <f t="shared" si="18"/>
        <v>Check</v>
      </c>
    </row>
    <row r="269" spans="1:9" x14ac:dyDescent="0.25">
      <c r="A269" t="s">
        <v>50</v>
      </c>
      <c r="B269" s="31">
        <v>2017</v>
      </c>
      <c r="C269" s="31" t="s">
        <v>236</v>
      </c>
      <c r="D269">
        <f t="shared" si="16"/>
        <v>3</v>
      </c>
      <c r="E269" s="31" t="str">
        <f t="shared" si="17"/>
        <v>No</v>
      </c>
      <c r="I269" t="str">
        <f t="shared" si="18"/>
        <v>No</v>
      </c>
    </row>
    <row r="270" spans="1:9" x14ac:dyDescent="0.25">
      <c r="A270" t="s">
        <v>50</v>
      </c>
      <c r="B270" s="31">
        <v>2018</v>
      </c>
      <c r="C270" s="31" t="s">
        <v>235</v>
      </c>
      <c r="D270">
        <f t="shared" si="16"/>
        <v>1</v>
      </c>
      <c r="E270" s="31" t="str">
        <f t="shared" si="17"/>
        <v>No</v>
      </c>
      <c r="I270" t="str">
        <f t="shared" si="18"/>
        <v>No</v>
      </c>
    </row>
    <row r="271" spans="1:9" x14ac:dyDescent="0.25">
      <c r="A271" t="s">
        <v>50</v>
      </c>
      <c r="B271" s="31">
        <v>2018</v>
      </c>
      <c r="C271" s="31" t="s">
        <v>236</v>
      </c>
      <c r="D271">
        <f t="shared" si="16"/>
        <v>3</v>
      </c>
      <c r="E271" s="31" t="str">
        <f t="shared" si="17"/>
        <v>No</v>
      </c>
      <c r="I271" t="str">
        <f t="shared" si="18"/>
        <v>No</v>
      </c>
    </row>
    <row r="272" spans="1:9" x14ac:dyDescent="0.25">
      <c r="A272" t="s">
        <v>50</v>
      </c>
      <c r="B272" s="31">
        <v>2019</v>
      </c>
      <c r="C272" s="31" t="s">
        <v>235</v>
      </c>
      <c r="D272">
        <f t="shared" si="16"/>
        <v>1</v>
      </c>
      <c r="E272" s="31" t="str">
        <f t="shared" si="17"/>
        <v>No</v>
      </c>
      <c r="I272" t="str">
        <f t="shared" si="18"/>
        <v>No</v>
      </c>
    </row>
    <row r="273" spans="1:9" x14ac:dyDescent="0.25">
      <c r="A273" t="s">
        <v>50</v>
      </c>
      <c r="B273" s="31">
        <v>2019</v>
      </c>
      <c r="C273" s="31" t="s">
        <v>236</v>
      </c>
      <c r="D273">
        <f t="shared" si="16"/>
        <v>3</v>
      </c>
      <c r="E273" s="31" t="str">
        <f t="shared" si="17"/>
        <v>No</v>
      </c>
      <c r="I273" t="str">
        <f t="shared" si="18"/>
        <v>No</v>
      </c>
    </row>
    <row r="274" spans="1:9" x14ac:dyDescent="0.25">
      <c r="A274" t="s">
        <v>50</v>
      </c>
      <c r="B274" s="31">
        <v>2020</v>
      </c>
      <c r="C274" s="31" t="s">
        <v>235</v>
      </c>
      <c r="D274">
        <f t="shared" si="16"/>
        <v>32</v>
      </c>
      <c r="E274" s="31" t="str">
        <f t="shared" si="17"/>
        <v>Assess</v>
      </c>
      <c r="F274">
        <v>298</v>
      </c>
      <c r="G274">
        <f>COUNTIFS($A$2:$A$221, A274, $C$2:$C$221, B274, $G$2:$G$221, C274, $F$2:$F$221, "&gt;298")</f>
        <v>6</v>
      </c>
      <c r="H274" s="21">
        <f>G274/D274</f>
        <v>0.1875</v>
      </c>
      <c r="I274" t="str">
        <f t="shared" si="18"/>
        <v>Check</v>
      </c>
    </row>
    <row r="275" spans="1:9" x14ac:dyDescent="0.25">
      <c r="A275" t="s">
        <v>50</v>
      </c>
      <c r="B275" s="31">
        <v>2020</v>
      </c>
      <c r="C275" s="31" t="s">
        <v>236</v>
      </c>
      <c r="D275">
        <f t="shared" si="16"/>
        <v>6</v>
      </c>
      <c r="E275" s="31" t="str">
        <f t="shared" si="17"/>
        <v>No</v>
      </c>
    </row>
    <row r="276" spans="1:9" x14ac:dyDescent="0.25">
      <c r="A276" t="s">
        <v>224</v>
      </c>
      <c r="B276" s="7" t="s">
        <v>248</v>
      </c>
      <c r="C276" s="31" t="s">
        <v>236</v>
      </c>
      <c r="D276">
        <f>SUMIFS($D$226:$D$275, $A$226:$A$275, A276, $E$226:$E$275, "Assess")</f>
        <v>22</v>
      </c>
      <c r="E276" s="31" t="str">
        <f t="shared" si="17"/>
        <v>Assess</v>
      </c>
      <c r="F276">
        <v>298</v>
      </c>
      <c r="G276">
        <f>SUMIFS($G$226:$G$275, $A$226:$A$275, A276, $E$226:$E$275, "Assess")</f>
        <v>0</v>
      </c>
      <c r="H276" s="21">
        <f>G276/D276</f>
        <v>0</v>
      </c>
    </row>
    <row r="277" spans="1:9" x14ac:dyDescent="0.25">
      <c r="A277" t="s">
        <v>29</v>
      </c>
      <c r="B277" s="7" t="s">
        <v>248</v>
      </c>
      <c r="C277" s="31" t="s">
        <v>236</v>
      </c>
      <c r="D277">
        <f t="shared" ref="D277:D280" si="19">SUMIFS($D$226:$D$275, $A$226:$A$275, A277, $E$226:$E$275, "Assess")</f>
        <v>8</v>
      </c>
      <c r="E277" s="31" t="str">
        <f t="shared" si="17"/>
        <v>Assess</v>
      </c>
      <c r="F277">
        <v>298</v>
      </c>
      <c r="G277">
        <f t="shared" ref="G277:G280" si="20">SUMIFS($G$226:$G$275, $A$226:$A$275, A277, $E$226:$E$275, "Assess")</f>
        <v>0</v>
      </c>
      <c r="H277" s="21">
        <f t="shared" ref="H277:H280" si="21">G277/D277</f>
        <v>0</v>
      </c>
    </row>
    <row r="278" spans="1:9" x14ac:dyDescent="0.25">
      <c r="A278" t="s">
        <v>27</v>
      </c>
      <c r="B278" s="7" t="s">
        <v>248</v>
      </c>
      <c r="C278" s="31" t="s">
        <v>236</v>
      </c>
      <c r="D278">
        <f t="shared" si="19"/>
        <v>13</v>
      </c>
      <c r="E278" s="31" t="str">
        <f t="shared" si="17"/>
        <v>Assess</v>
      </c>
      <c r="F278">
        <v>298</v>
      </c>
      <c r="G278">
        <f t="shared" si="20"/>
        <v>0</v>
      </c>
      <c r="H278" s="21">
        <f t="shared" si="21"/>
        <v>0</v>
      </c>
    </row>
    <row r="279" spans="1:9" x14ac:dyDescent="0.25">
      <c r="A279" t="s">
        <v>221</v>
      </c>
      <c r="B279" s="7" t="s">
        <v>248</v>
      </c>
      <c r="C279" s="31" t="s">
        <v>236</v>
      </c>
      <c r="D279">
        <f t="shared" si="19"/>
        <v>31</v>
      </c>
      <c r="E279" s="31" t="str">
        <f t="shared" si="17"/>
        <v>Assess</v>
      </c>
      <c r="F279">
        <v>2050</v>
      </c>
      <c r="G279">
        <f t="shared" si="20"/>
        <v>0</v>
      </c>
      <c r="H279" s="21">
        <f t="shared" si="21"/>
        <v>0</v>
      </c>
    </row>
    <row r="280" spans="1:9" x14ac:dyDescent="0.25">
      <c r="A280" t="s">
        <v>50</v>
      </c>
      <c r="B280" s="7" t="s">
        <v>248</v>
      </c>
      <c r="C280" s="31" t="s">
        <v>236</v>
      </c>
      <c r="D280">
        <f t="shared" si="19"/>
        <v>53</v>
      </c>
      <c r="E280" s="31" t="str">
        <f t="shared" si="17"/>
        <v>Assess</v>
      </c>
      <c r="F280">
        <v>298</v>
      </c>
      <c r="G280">
        <f t="shared" si="20"/>
        <v>7</v>
      </c>
      <c r="H280" s="21">
        <f t="shared" si="21"/>
        <v>0.13207547169811321</v>
      </c>
      <c r="I280" t="s">
        <v>249</v>
      </c>
    </row>
    <row r="281" spans="1:9" x14ac:dyDescent="0.25">
      <c r="H281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Assessment_Summary</vt:lpstr>
      <vt:lpstr>All_AUs</vt:lpstr>
      <vt:lpstr>GM</vt:lpstr>
      <vt:lpstr>IS</vt:lpstr>
      <vt:lpstr>UpdateBeaver_Buffalo</vt:lpstr>
    </vt:vector>
  </TitlesOfParts>
  <Company>ADEQ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Brie</dc:creator>
  <cp:lastModifiedBy>Olsen, Brie</cp:lastModifiedBy>
  <cp:lastPrinted>2023-01-19T20:40:13Z</cp:lastPrinted>
  <dcterms:created xsi:type="dcterms:W3CDTF">2022-09-22T14:53:10Z</dcterms:created>
  <dcterms:modified xsi:type="dcterms:W3CDTF">2023-02-06T18:17:18Z</dcterms:modified>
</cp:coreProperties>
</file>