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xr:revisionPtr revIDLastSave="0" documentId="13_ncr:1_{B2192D10-C12C-4746-8FB6-171218B4719E}" xr6:coauthVersionLast="47" xr6:coauthVersionMax="47" xr10:uidLastSave="{00000000-0000-0000-0000-000000000000}"/>
  <bookViews>
    <workbookView xWindow="-110" yWindow="-110" windowWidth="19420" windowHeight="10300" xr2:uid="{23BC6ABF-410F-43A0-B006-D9802C74A81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31" i="2" s="1"/>
  <c r="B36" i="2" s="1"/>
  <c r="F140" i="2" s="1"/>
  <c r="H152" i="2"/>
  <c r="I152" i="2"/>
  <c r="J152" i="2"/>
  <c r="K152" i="2"/>
  <c r="L152" i="2"/>
  <c r="H153" i="2"/>
  <c r="I153" i="2"/>
  <c r="J153" i="2"/>
  <c r="K153" i="2"/>
  <c r="L153" i="2"/>
  <c r="H154" i="2"/>
  <c r="I154" i="2"/>
  <c r="J154" i="2"/>
  <c r="K154" i="2"/>
  <c r="L154" i="2"/>
  <c r="H155" i="2"/>
  <c r="I155" i="2"/>
  <c r="J155" i="2"/>
  <c r="K155" i="2"/>
  <c r="L155" i="2"/>
  <c r="I151" i="2"/>
  <c r="J151" i="2"/>
  <c r="K151" i="2"/>
  <c r="L151" i="2"/>
  <c r="H151" i="2"/>
  <c r="X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X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X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X131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E128" i="2"/>
  <c r="E106" i="2"/>
  <c r="F106" i="2"/>
  <c r="G106" i="2"/>
  <c r="H106" i="2"/>
  <c r="J106" i="2"/>
  <c r="E107" i="2"/>
  <c r="F107" i="2"/>
  <c r="G107" i="2"/>
  <c r="H107" i="2"/>
  <c r="J107" i="2"/>
  <c r="F105" i="2"/>
  <c r="G105" i="2"/>
  <c r="H105" i="2"/>
  <c r="J105" i="2"/>
  <c r="E105" i="2"/>
  <c r="F27" i="2"/>
  <c r="F32" i="2" s="1"/>
  <c r="N36" i="2" s="1"/>
  <c r="R140" i="2" s="1"/>
  <c r="G27" i="2"/>
  <c r="G32" i="2" s="1"/>
  <c r="O36" i="2" s="1"/>
  <c r="S140" i="2" s="1"/>
  <c r="H27" i="2"/>
  <c r="H32" i="2" s="1"/>
  <c r="P36" i="2" s="1"/>
  <c r="T140" i="2" s="1"/>
  <c r="F28" i="2"/>
  <c r="F33" i="2" s="1"/>
  <c r="Q36" i="2" s="1"/>
  <c r="U140" i="2" s="1"/>
  <c r="G28" i="2"/>
  <c r="G33" i="2" s="1"/>
  <c r="R36" i="2" s="1"/>
  <c r="V140" i="2" s="1"/>
  <c r="H28" i="2"/>
  <c r="H33" i="2" s="1"/>
  <c r="S36" i="2" s="1"/>
  <c r="W140" i="2" s="1"/>
  <c r="G26" i="2"/>
  <c r="G31" i="2" s="1"/>
  <c r="L36" i="2" s="1"/>
  <c r="P140" i="2" s="1"/>
  <c r="H26" i="2"/>
  <c r="H31" i="2" s="1"/>
  <c r="M36" i="2" s="1"/>
  <c r="Q140" i="2" s="1"/>
  <c r="F26" i="2"/>
  <c r="F31" i="2" s="1"/>
  <c r="K36" i="2" s="1"/>
  <c r="O140" i="2" s="1"/>
  <c r="B27" i="2"/>
  <c r="B32" i="2" s="1"/>
  <c r="E36" i="2" s="1"/>
  <c r="I140" i="2" s="1"/>
  <c r="C27" i="2"/>
  <c r="C32" i="2" s="1"/>
  <c r="F36" i="2" s="1"/>
  <c r="J140" i="2" s="1"/>
  <c r="D27" i="2"/>
  <c r="D32" i="2" s="1"/>
  <c r="G36" i="2" s="1"/>
  <c r="K140" i="2" s="1"/>
  <c r="B28" i="2"/>
  <c r="B33" i="2" s="1"/>
  <c r="H36" i="2" s="1"/>
  <c r="L140" i="2" s="1"/>
  <c r="C28" i="2"/>
  <c r="C33" i="2" s="1"/>
  <c r="I36" i="2" s="1"/>
  <c r="M140" i="2" s="1"/>
  <c r="D28" i="2"/>
  <c r="D33" i="2" s="1"/>
  <c r="J36" i="2" s="1"/>
  <c r="N140" i="2" s="1"/>
  <c r="C26" i="2"/>
  <c r="C31" i="2" s="1"/>
  <c r="C36" i="2" s="1"/>
  <c r="G140" i="2" s="1"/>
  <c r="D26" i="2"/>
  <c r="D31" i="2" s="1"/>
  <c r="D36" i="2" l="1"/>
  <c r="H140" i="2" s="1"/>
  <c r="V113" i="2"/>
  <c r="S113" i="2"/>
  <c r="N113" i="2"/>
  <c r="J113" i="2"/>
  <c r="Q113" i="2"/>
  <c r="U113" i="2"/>
  <c r="H113" i="2"/>
  <c r="I113" i="2"/>
  <c r="M113" i="2"/>
  <c r="G113" i="2"/>
  <c r="C48" i="2"/>
  <c r="C51" i="2" s="1"/>
  <c r="K110" i="2" s="1"/>
  <c r="B48" i="2"/>
  <c r="B51" i="2" s="1"/>
  <c r="D48" i="2"/>
  <c r="D51" i="2" s="1"/>
  <c r="X113" i="2"/>
  <c r="O113" i="2"/>
  <c r="K113" i="2"/>
  <c r="R113" i="2"/>
  <c r="L113" i="2"/>
  <c r="P113" i="2"/>
  <c r="W113" i="2"/>
  <c r="T113" i="2"/>
  <c r="E48" i="2" l="1"/>
  <c r="E51" i="2" s="1"/>
  <c r="J91" i="2" s="1"/>
  <c r="J110" i="2"/>
  <c r="G91" i="2"/>
  <c r="L110" i="2"/>
  <c r="I91" i="2"/>
  <c r="H91" i="2"/>
  <c r="D61" i="2" l="1"/>
  <c r="M110" i="2"/>
  <c r="B61" i="2"/>
  <c r="C61" i="2"/>
  <c r="M88" i="2" l="1"/>
  <c r="B64" i="2"/>
  <c r="B69" i="2" s="1"/>
  <c r="I85" i="2" s="1"/>
  <c r="D64" i="2"/>
  <c r="D69" i="2" s="1"/>
  <c r="K85" i="2" s="1"/>
  <c r="K88" i="2"/>
  <c r="C64" i="2"/>
  <c r="C69" i="2" s="1"/>
  <c r="L88" i="2"/>
  <c r="D94" i="2" l="1"/>
  <c r="S105" i="2"/>
  <c r="N105" i="2"/>
  <c r="P105" i="2"/>
  <c r="Q105" i="2"/>
  <c r="J85" i="2"/>
  <c r="P106" i="2" s="1"/>
  <c r="O105" i="2"/>
  <c r="G94" i="2"/>
  <c r="G171" i="2" s="1"/>
  <c r="D96" i="2"/>
  <c r="D173" i="2" s="1"/>
  <c r="E96" i="2"/>
  <c r="E173" i="2" s="1"/>
  <c r="B75" i="2"/>
  <c r="N107" i="2"/>
  <c r="P107" i="2"/>
  <c r="S107" i="2"/>
  <c r="O107" i="2"/>
  <c r="Q107" i="2"/>
  <c r="O106" i="2"/>
  <c r="C96" i="2"/>
  <c r="B96" i="2"/>
  <c r="G96" i="2"/>
  <c r="C94" i="2"/>
  <c r="B94" i="2"/>
  <c r="B171" i="2" s="1"/>
  <c r="E94" i="2"/>
  <c r="G95" i="2"/>
  <c r="B95" i="2" l="1"/>
  <c r="N106" i="2"/>
  <c r="T134" i="2" s="1"/>
  <c r="C95" i="2"/>
  <c r="C172" i="2" s="1"/>
  <c r="E95" i="2"/>
  <c r="E172" i="2" s="1"/>
  <c r="Q106" i="2"/>
  <c r="K119" i="2" s="1"/>
  <c r="N137" i="2" s="1"/>
  <c r="D95" i="2"/>
  <c r="S106" i="2"/>
  <c r="K136" i="2"/>
  <c r="C118" i="2"/>
  <c r="V136" i="2"/>
  <c r="I136" i="2"/>
  <c r="R136" i="2"/>
  <c r="E136" i="2"/>
  <c r="F136" i="2"/>
  <c r="L136" i="2"/>
  <c r="I134" i="2"/>
  <c r="U136" i="2"/>
  <c r="H136" i="2"/>
  <c r="H135" i="2"/>
  <c r="B118" i="2"/>
  <c r="O136" i="2"/>
  <c r="N117" i="2"/>
  <c r="P117" i="2"/>
  <c r="C117" i="2"/>
  <c r="N135" i="2"/>
  <c r="J117" i="2"/>
  <c r="L117" i="2"/>
  <c r="X135" i="2"/>
  <c r="J135" i="2"/>
  <c r="P135" i="2"/>
  <c r="S134" i="2"/>
  <c r="N136" i="2"/>
  <c r="Q136" i="2"/>
  <c r="T136" i="2"/>
  <c r="X136" i="2"/>
  <c r="G136" i="2"/>
  <c r="F117" i="2"/>
  <c r="E117" i="2"/>
  <c r="H117" i="2"/>
  <c r="K117" i="2"/>
  <c r="S135" i="2"/>
  <c r="V135" i="2"/>
  <c r="F135" i="2"/>
  <c r="I135" i="2"/>
  <c r="L135" i="2"/>
  <c r="M117" i="2"/>
  <c r="S117" i="2"/>
  <c r="K135" i="2"/>
  <c r="Q135" i="2"/>
  <c r="T135" i="2"/>
  <c r="I117" i="2"/>
  <c r="O117" i="2"/>
  <c r="G135" i="2"/>
  <c r="M135" i="2"/>
  <c r="L134" i="2"/>
  <c r="J136" i="2"/>
  <c r="M136" i="2"/>
  <c r="P136" i="2"/>
  <c r="S136" i="2"/>
  <c r="R117" i="2"/>
  <c r="Q117" i="2"/>
  <c r="B117" i="2"/>
  <c r="D117" i="2"/>
  <c r="G117" i="2"/>
  <c r="O135" i="2"/>
  <c r="R135" i="2"/>
  <c r="U135" i="2"/>
  <c r="E135" i="2"/>
  <c r="G172" i="2"/>
  <c r="C171" i="2"/>
  <c r="B173" i="2"/>
  <c r="B172" i="2"/>
  <c r="C173" i="2"/>
  <c r="N118" i="2"/>
  <c r="D172" i="2"/>
  <c r="E118" i="2"/>
  <c r="D171" i="2"/>
  <c r="G173" i="2"/>
  <c r="E171" i="2"/>
  <c r="G119" i="2"/>
  <c r="J137" i="2" s="1"/>
  <c r="H134" i="2" l="1"/>
  <c r="E134" i="2"/>
  <c r="B116" i="2"/>
  <c r="C116" i="2"/>
  <c r="C178" i="2" s="1"/>
  <c r="M134" i="2"/>
  <c r="P134" i="2"/>
  <c r="J134" i="2"/>
  <c r="G134" i="2"/>
  <c r="R134" i="2"/>
  <c r="F134" i="2"/>
  <c r="X134" i="2"/>
  <c r="Q134" i="2"/>
  <c r="K134" i="2"/>
  <c r="O134" i="2"/>
  <c r="V134" i="2"/>
  <c r="U134" i="2"/>
  <c r="N134" i="2"/>
  <c r="F179" i="2"/>
  <c r="F116" i="2"/>
  <c r="F178" i="2" s="1"/>
  <c r="K116" i="2"/>
  <c r="K178" i="2" s="1"/>
  <c r="F118" i="2"/>
  <c r="N179" i="2"/>
  <c r="D119" i="2"/>
  <c r="U116" i="2"/>
  <c r="U178" i="2" s="1"/>
  <c r="I116" i="2"/>
  <c r="I178" i="2" s="1"/>
  <c r="G116" i="2"/>
  <c r="M116" i="2"/>
  <c r="M119" i="2"/>
  <c r="P137" i="2" s="1"/>
  <c r="Q118" i="2"/>
  <c r="Q180" i="2" s="1"/>
  <c r="H119" i="2"/>
  <c r="K137" i="2" s="1"/>
  <c r="P118" i="2"/>
  <c r="P119" i="2"/>
  <c r="S137" i="2" s="1"/>
  <c r="L118" i="2"/>
  <c r="L180" i="2" s="1"/>
  <c r="R179" i="2"/>
  <c r="C119" i="2"/>
  <c r="O119" i="2"/>
  <c r="J118" i="2"/>
  <c r="S118" i="2"/>
  <c r="B179" i="2"/>
  <c r="U117" i="2"/>
  <c r="U179" i="2" s="1"/>
  <c r="F119" i="2"/>
  <c r="I137" i="2" s="1"/>
  <c r="K118" i="2"/>
  <c r="C180" i="2"/>
  <c r="P116" i="2"/>
  <c r="E116" i="2"/>
  <c r="E178" i="2" s="1"/>
  <c r="N116" i="2"/>
  <c r="R119" i="2"/>
  <c r="E180" i="2"/>
  <c r="K181" i="2"/>
  <c r="P179" i="2"/>
  <c r="I119" i="2"/>
  <c r="L137" i="2" s="1"/>
  <c r="L119" i="2"/>
  <c r="O137" i="2" s="1"/>
  <c r="U119" i="2"/>
  <c r="X137" i="2" s="1"/>
  <c r="Q119" i="2"/>
  <c r="T137" i="2" s="1"/>
  <c r="E119" i="2"/>
  <c r="H137" i="2" s="1"/>
  <c r="D118" i="2"/>
  <c r="G118" i="2"/>
  <c r="R118" i="2"/>
  <c r="I118" i="2"/>
  <c r="H116" i="2"/>
  <c r="R116" i="2"/>
  <c r="Q116" i="2"/>
  <c r="O116" i="2"/>
  <c r="O118" i="2"/>
  <c r="G181" i="2"/>
  <c r="N180" i="2"/>
  <c r="D179" i="2"/>
  <c r="J119" i="2"/>
  <c r="M137" i="2" s="1"/>
  <c r="S119" i="2"/>
  <c r="V137" i="2" s="1"/>
  <c r="N119" i="2"/>
  <c r="Q137" i="2" s="1"/>
  <c r="B119" i="2"/>
  <c r="E137" i="2" s="1"/>
  <c r="U118" i="2"/>
  <c r="M118" i="2"/>
  <c r="H118" i="2"/>
  <c r="L116" i="2"/>
  <c r="J116" i="2"/>
  <c r="D116" i="2"/>
  <c r="S116" i="2"/>
  <c r="C181" i="2" l="1"/>
  <c r="F137" i="2"/>
  <c r="O181" i="2"/>
  <c r="R137" i="2"/>
  <c r="R181" i="2"/>
  <c r="U137" i="2"/>
  <c r="D181" i="2"/>
  <c r="G137" i="2"/>
  <c r="H143" i="2" s="1"/>
  <c r="H146" i="2" s="1"/>
  <c r="L179" i="2"/>
  <c r="H179" i="2"/>
  <c r="F180" i="2"/>
  <c r="H181" i="2"/>
  <c r="I179" i="2"/>
  <c r="J180" i="2"/>
  <c r="E179" i="2"/>
  <c r="P181" i="2"/>
  <c r="J179" i="2"/>
  <c r="F181" i="2"/>
  <c r="Q179" i="2"/>
  <c r="P180" i="2"/>
  <c r="O179" i="2"/>
  <c r="M178" i="2"/>
  <c r="N178" i="2"/>
  <c r="G178" i="2"/>
  <c r="M181" i="2"/>
  <c r="P178" i="2"/>
  <c r="K180" i="2"/>
  <c r="B178" i="2"/>
  <c r="S180" i="2"/>
  <c r="S179" i="2"/>
  <c r="T143" i="2"/>
  <c r="L147" i="2" s="1"/>
  <c r="J178" i="2"/>
  <c r="U180" i="2"/>
  <c r="J181" i="2"/>
  <c r="R178" i="2"/>
  <c r="R180" i="2"/>
  <c r="Q181" i="2"/>
  <c r="M179" i="2"/>
  <c r="L178" i="2"/>
  <c r="B181" i="2"/>
  <c r="C179" i="2"/>
  <c r="H178" i="2"/>
  <c r="G180" i="2"/>
  <c r="U181" i="2"/>
  <c r="G179" i="2"/>
  <c r="S178" i="2"/>
  <c r="H180" i="2"/>
  <c r="N181" i="2"/>
  <c r="K179" i="2"/>
  <c r="O178" i="2"/>
  <c r="I180" i="2"/>
  <c r="D180" i="2"/>
  <c r="L181" i="2"/>
  <c r="D178" i="2"/>
  <c r="M180" i="2"/>
  <c r="S181" i="2"/>
  <c r="O180" i="2"/>
  <c r="J143" i="2"/>
  <c r="G147" i="2" s="1"/>
  <c r="Q178" i="2"/>
  <c r="B180" i="2"/>
  <c r="E181" i="2"/>
  <c r="I181" i="2"/>
  <c r="I143" i="2" l="1"/>
  <c r="F147" i="2" s="1"/>
  <c r="O143" i="2"/>
  <c r="J146" i="2" s="1"/>
  <c r="R143" i="2"/>
  <c r="J147" i="2" s="1"/>
  <c r="K143" i="2"/>
  <c r="H147" i="2" s="1"/>
  <c r="G143" i="2"/>
  <c r="G146" i="2" s="1"/>
  <c r="F143" i="2"/>
  <c r="F146" i="2" s="1"/>
  <c r="U143" i="2"/>
  <c r="J148" i="2" s="1"/>
  <c r="M143" i="2"/>
  <c r="G148" i="2" s="1"/>
  <c r="P143" i="2"/>
  <c r="K146" i="2" s="1"/>
  <c r="V143" i="2"/>
  <c r="K148" i="2" s="1"/>
  <c r="S143" i="2"/>
  <c r="K147" i="2" s="1"/>
  <c r="W143" i="2"/>
  <c r="L148" i="2" s="1"/>
  <c r="L143" i="2"/>
  <c r="F148" i="2" s="1"/>
  <c r="Q143" i="2"/>
  <c r="L146" i="2" s="1"/>
  <c r="N143" i="2"/>
  <c r="H148" i="2" s="1"/>
  <c r="D160" i="2" l="1"/>
  <c r="D188" i="2" s="1"/>
  <c r="D158" i="2"/>
  <c r="D186" i="2" s="1"/>
  <c r="B160" i="2"/>
  <c r="B188" i="2" s="1"/>
  <c r="C160" i="2"/>
  <c r="C188" i="2" s="1"/>
  <c r="C159" i="2"/>
  <c r="C187" i="2" s="1"/>
  <c r="C158" i="2"/>
  <c r="C186" i="2" s="1"/>
  <c r="B159" i="2"/>
  <c r="B187" i="2" s="1"/>
  <c r="B158" i="2"/>
  <c r="B186" i="2" s="1"/>
  <c r="D159" i="2"/>
  <c r="D187" i="2" s="1"/>
  <c r="G158" i="2"/>
  <c r="G186" i="2" s="1"/>
  <c r="F160" i="2"/>
  <c r="F188" i="2" s="1"/>
  <c r="F158" i="2"/>
  <c r="F186" i="2" s="1"/>
  <c r="H158" i="2"/>
  <c r="H186" i="2" s="1"/>
  <c r="H160" i="2"/>
  <c r="H188" i="2" s="1"/>
  <c r="H159" i="2"/>
  <c r="H187" i="2" s="1"/>
  <c r="G159" i="2"/>
  <c r="G187" i="2" s="1"/>
  <c r="F159" i="2"/>
  <c r="F187" i="2" s="1"/>
  <c r="G160" i="2"/>
  <c r="G188" i="2" s="1"/>
</calcChain>
</file>

<file path=xl/sharedStrings.xml><?xml version="1.0" encoding="utf-8"?>
<sst xmlns="http://schemas.openxmlformats.org/spreadsheetml/2006/main" count="63" uniqueCount="56">
  <si>
    <t>Data</t>
  </si>
  <si>
    <t>Forward Propagation</t>
  </si>
  <si>
    <t>Layer 1</t>
  </si>
  <si>
    <t>Kernel 1</t>
  </si>
  <si>
    <t>Kernel 2</t>
  </si>
  <si>
    <t>Layer 2</t>
  </si>
  <si>
    <t>Weight Linear 1</t>
  </si>
  <si>
    <t>Bias Linear 1</t>
  </si>
  <si>
    <t>layer 3</t>
  </si>
  <si>
    <t>Weight Linear 2</t>
  </si>
  <si>
    <t>Bias Linear 2</t>
  </si>
  <si>
    <t>Backward Propagation</t>
  </si>
  <si>
    <t>Layer 3</t>
  </si>
  <si>
    <t>y = Target</t>
  </si>
  <si>
    <t>y' = Output</t>
  </si>
  <si>
    <t>dLoss/dSoftmax</t>
  </si>
  <si>
    <t>New Weight Linear 2</t>
  </si>
  <si>
    <t>New Bias Linear 2</t>
  </si>
  <si>
    <t>dSoftmax/dLinear2</t>
  </si>
  <si>
    <t>dLinear2/dWLinear2</t>
  </si>
  <si>
    <t>dLinear2/dBLinear2</t>
  </si>
  <si>
    <t>dLoss / dWLinear2</t>
  </si>
  <si>
    <t>dLoss / dBLinear2</t>
  </si>
  <si>
    <t>dBLinear2 / dReLU</t>
  </si>
  <si>
    <t>dReLU / dLinear1</t>
  </si>
  <si>
    <t>dLinear1 / dWLinear1</t>
  </si>
  <si>
    <t>dLoss / dReLU</t>
  </si>
  <si>
    <t>dLinear1/dBLinear1</t>
  </si>
  <si>
    <t>dLoss/dWLinear1</t>
  </si>
  <si>
    <t>dLoss/dBLinear1</t>
  </si>
  <si>
    <t>dConv/dWConv</t>
  </si>
  <si>
    <t>dLoss/dConv</t>
  </si>
  <si>
    <t>dLoss/dConv (UnFlattened)</t>
  </si>
  <si>
    <t>dLoss/dWConv</t>
  </si>
  <si>
    <t>Update Weight</t>
  </si>
  <si>
    <t xml:space="preserve">learning_rate = </t>
  </si>
  <si>
    <t>New Weight Linear 1</t>
  </si>
  <si>
    <t>New Bias Linear 1</t>
  </si>
  <si>
    <t>New Kernel 1</t>
  </si>
  <si>
    <t>New Kernel 2</t>
  </si>
  <si>
    <t>dLinear2 / dReLU</t>
  </si>
  <si>
    <t>dLinear1/dReLU</t>
  </si>
  <si>
    <t>dLoss/dReLU1</t>
  </si>
  <si>
    <t>dReLU1/dConv</t>
  </si>
  <si>
    <t>Convolutional Layer Output</t>
  </si>
  <si>
    <t>Flatten Output</t>
  </si>
  <si>
    <t>ReLU Activation Output</t>
  </si>
  <si>
    <t>Linear Layer Output</t>
  </si>
  <si>
    <t>Softmax Activation Output</t>
  </si>
  <si>
    <t>Forward Propagation Result</t>
  </si>
  <si>
    <t>Target Label</t>
  </si>
  <si>
    <t>Loss Value</t>
  </si>
  <si>
    <t>Simple Layer Architecture</t>
  </si>
  <si>
    <t>Loss Calculation</t>
  </si>
  <si>
    <t>x  = ReLU Linear 1 Output</t>
  </si>
  <si>
    <t>x  = ReLU Convolutional Layer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</si>
</sst>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0" borderId="0" xfId="0" applyFont="1"/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210608</xdr:colOff>
      <xdr:row>6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6D727C-49B5-4986-833D-BA06FEDF6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33" y="571500"/>
          <a:ext cx="6962775" cy="581025"/>
        </a:xfrm>
        <a:prstGeom prst="rect">
          <a:avLst/>
        </a:prstGeom>
      </xdr:spPr>
    </xdr:pic>
    <xdr:clientData/>
  </xdr:twoCellAnchor>
  <xdr:oneCellAnchor>
    <xdr:from>
      <xdr:col>1</xdr:col>
      <xdr:colOff>8467</xdr:colOff>
      <xdr:row>80</xdr:row>
      <xdr:rowOff>3174</xdr:rowOff>
    </xdr:from>
    <xdr:ext cx="3364970" cy="3778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08483EC-6A3A-4429-8BEE-84E2EE1CA280}"/>
                </a:ext>
              </a:extLst>
            </xdr:cNvPr>
            <xdr:cNvSpPr txBox="1"/>
          </xdr:nvSpPr>
          <xdr:spPr>
            <a:xfrm>
              <a:off x="619655" y="15092362"/>
              <a:ext cx="3364970" cy="377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𝑑𝐿𝑜𝑠𝑠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𝑑𝐿𝑜𝑠𝑠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𝑑𝑆𝑜𝑓𝑡𝑚𝑎𝑥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𝑑𝑆𝑜𝑓𝑡𝑚𝑎𝑥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08483EC-6A3A-4429-8BEE-84E2EE1CA280}"/>
                </a:ext>
              </a:extLst>
            </xdr:cNvPr>
            <xdr:cNvSpPr txBox="1"/>
          </xdr:nvSpPr>
          <xdr:spPr>
            <a:xfrm>
              <a:off x="619655" y="15092362"/>
              <a:ext cx="3364970" cy="377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𝑑𝐿𝑜𝑠𝑠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𝑑𝑊𝐿𝑖𝑛𝑒𝑎𝑟2=  𝑑𝐿𝑜𝑠𝑠/𝑑𝑆𝑜𝑓𝑡𝑚𝑎𝑥  ∗  𝑑𝑆𝑜𝑓𝑡𝑚𝑎𝑥/𝑑𝐿𝑖𝑛𝑒𝑎𝑟2  ∗  𝑑𝐿𝑖𝑛𝑒𝑎𝑟2/𝑑𝑊𝐿𝑖𝑛𝑒𝑎𝑟2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590549</xdr:colOff>
      <xdr:row>83</xdr:row>
      <xdr:rowOff>13757</xdr:rowOff>
    </xdr:from>
    <xdr:ext cx="300513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1C08A3-A3E3-4888-838E-E3A822E9968A}"/>
                </a:ext>
              </a:extLst>
            </xdr:cNvPr>
            <xdr:cNvSpPr txBox="1"/>
          </xdr:nvSpPr>
          <xdr:spPr>
            <a:xfrm>
              <a:off x="590549" y="13622601"/>
              <a:ext cx="300513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𝑑𝐿𝑜𝑠𝑠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𝑑𝑆𝑜𝑓𝑡𝑚𝑎𝑥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=−1 ∗ 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den>
                        </m:f>
                      </m:e>
                    </m:d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1C08A3-A3E3-4888-838E-E3A822E9968A}"/>
                </a:ext>
              </a:extLst>
            </xdr:cNvPr>
            <xdr:cNvSpPr txBox="1"/>
          </xdr:nvSpPr>
          <xdr:spPr>
            <a:xfrm>
              <a:off x="590549" y="13622601"/>
              <a:ext cx="300513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𝑑𝐿𝑜𝑠𝑠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𝑑𝑆𝑜𝑓𝑡𝑚𝑎𝑥=−1 ∗ (𝑦)(1/𝑦^′ )+(1−𝑦)(1/(1−𝑦^′ ))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</xdr:col>
      <xdr:colOff>471488</xdr:colOff>
      <xdr:row>85</xdr:row>
      <xdr:rowOff>153986</xdr:rowOff>
    </xdr:from>
    <xdr:ext cx="2849034" cy="5365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7571B95-6F3C-41B0-AA55-E99073E0A463}"/>
                </a:ext>
              </a:extLst>
            </xdr:cNvPr>
            <xdr:cNvSpPr txBox="1"/>
          </xdr:nvSpPr>
          <xdr:spPr>
            <a:xfrm>
              <a:off x="2916238" y="16171861"/>
              <a:ext cx="2849034" cy="536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𝑑𝑆𝑜𝑓𝑡𝑚𝑎𝑥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′</m:t>
                                        </m:r>
                                      </m:sup>
                                    </m:s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e>
                                </m:d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′</m:t>
                                        </m:r>
                                      </m:sup>
                                    </m:s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e>
                                </m:d>
                              </m:e>
                            </m:d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7571B95-6F3C-41B0-AA55-E99073E0A463}"/>
                </a:ext>
              </a:extLst>
            </xdr:cNvPr>
            <xdr:cNvSpPr txBox="1"/>
          </xdr:nvSpPr>
          <xdr:spPr>
            <a:xfrm>
              <a:off x="2916238" y="16171861"/>
              <a:ext cx="2849034" cy="536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𝑑𝑆𝑜𝑓𝑡𝑚𝑎𝑥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𝑑𝐿𝑖𝑛𝑒𝑎𝑟2=((𝑒(𝑦^′ 0)∗(𝑒(𝑦^′ 1)+𝑒(𝑦^′ 1))))/((𝑒(𝑦^′ 0)+𝑒(𝑦^′ 1)+𝑒(𝑦^′ 2))^2)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595840</xdr:colOff>
      <xdr:row>89</xdr:row>
      <xdr:rowOff>34925</xdr:rowOff>
    </xdr:from>
    <xdr:ext cx="2658535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F771F1F-ED85-400F-9B65-4B7E40BBF87B}"/>
                </a:ext>
              </a:extLst>
            </xdr:cNvPr>
            <xdr:cNvSpPr txBox="1"/>
          </xdr:nvSpPr>
          <xdr:spPr>
            <a:xfrm>
              <a:off x="595840" y="16798925"/>
              <a:ext cx="265853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𝑃𝑟𝑒𝑣𝑖𝑜𝑢𝑠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𝑙𝑎𝑦𝑒𝑟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𝑑𝑎𝑡𝑎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𝑟𝑒𝑠𝑢𝑙𝑡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F771F1F-ED85-400F-9B65-4B7E40BBF87B}"/>
                </a:ext>
              </a:extLst>
            </xdr:cNvPr>
            <xdr:cNvSpPr txBox="1"/>
          </xdr:nvSpPr>
          <xdr:spPr>
            <a:xfrm>
              <a:off x="595840" y="16798925"/>
              <a:ext cx="2658535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𝑑𝐿𝑖𝑛𝑒𝑎𝑟2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𝑑𝑊𝐿𝑖𝑛𝑒𝑎𝑟2=𝑃𝑟𝑒𝑣𝑖𝑜𝑢𝑠 𝑙𝑎𝑦𝑒𝑟 𝑑𝑎𝑡𝑎 𝑟𝑒𝑠𝑢𝑙𝑡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13</xdr:col>
      <xdr:colOff>195791</xdr:colOff>
      <xdr:row>89</xdr:row>
      <xdr:rowOff>52916</xdr:rowOff>
    </xdr:from>
    <xdr:ext cx="1121834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69B5C65-DA04-44AB-8A2C-03F450074F01}"/>
                </a:ext>
              </a:extLst>
            </xdr:cNvPr>
            <xdr:cNvSpPr txBox="1"/>
          </xdr:nvSpPr>
          <xdr:spPr>
            <a:xfrm>
              <a:off x="8089635" y="14852385"/>
              <a:ext cx="1121834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𝑑𝐵𝐿𝑖𝑛𝑒𝑎𝑟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D69B5C65-DA04-44AB-8A2C-03F450074F01}"/>
                </a:ext>
              </a:extLst>
            </xdr:cNvPr>
            <xdr:cNvSpPr txBox="1"/>
          </xdr:nvSpPr>
          <xdr:spPr>
            <a:xfrm>
              <a:off x="8089635" y="14852385"/>
              <a:ext cx="1121834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𝑑𝐿𝑖𝑛𝑒𝑎𝑟2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𝑑𝐵𝐿𝑖𝑛𝑒𝑎𝑟2=1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100</xdr:row>
      <xdr:rowOff>0</xdr:rowOff>
    </xdr:from>
    <xdr:ext cx="4869656" cy="377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1C42E95-BADD-400A-979D-A1FA31AD7389}"/>
                </a:ext>
              </a:extLst>
            </xdr:cNvPr>
            <xdr:cNvSpPr txBox="1"/>
          </xdr:nvSpPr>
          <xdr:spPr>
            <a:xfrm>
              <a:off x="607219" y="16966406"/>
              <a:ext cx="4869656" cy="377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𝑑𝐿𝑜𝑠𝑠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𝑑𝐿𝑜𝑠𝑠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𝑑𝑆𝑜𝑓𝑡𝑚𝑎𝑥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𝑑𝑆𝑜𝑓𝑡𝑚𝑎𝑥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1C42E95-BADD-400A-979D-A1FA31AD7389}"/>
                </a:ext>
              </a:extLst>
            </xdr:cNvPr>
            <xdr:cNvSpPr txBox="1"/>
          </xdr:nvSpPr>
          <xdr:spPr>
            <a:xfrm>
              <a:off x="607219" y="16966406"/>
              <a:ext cx="4869656" cy="377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𝑑𝐿𝑜𝑠𝑠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𝑑𝑊𝐿𝑖𝑛𝑒𝑎𝑟1=  𝑑𝐿𝑜𝑠𝑠/𝑑𝑆𝑜𝑓𝑡𝑚𝑎𝑥  ∗  𝑑𝑆𝑜𝑓𝑡𝑚𝑎𝑥/𝑑𝐿𝑖𝑛𝑒𝑎𝑟2  ∗  𝑑𝐿𝑖𝑛𝑒𝑎𝑟2/𝑑𝑅𝑒𝐿𝑈  ∗  𝑑𝑅𝑒𝐿𝑈/𝑑𝐿𝑖𝑛𝑒𝑎𝑟1  ∗  𝑑𝐿𝑖𝑛𝑒𝑎𝑟1/𝑑𝑊𝐿𝑖𝑛𝑒𝑎𝑟1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4497</xdr:colOff>
      <xdr:row>103</xdr:row>
      <xdr:rowOff>13759</xdr:rowOff>
    </xdr:from>
    <xdr:ext cx="1420068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DB3FF26-96E6-4047-AC05-A7934831CE07}"/>
                </a:ext>
              </a:extLst>
            </xdr:cNvPr>
            <xdr:cNvSpPr txBox="1"/>
          </xdr:nvSpPr>
          <xdr:spPr>
            <a:xfrm>
              <a:off x="611716" y="17551665"/>
              <a:ext cx="1420068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𝑊𝐿𝑖𝑛𝑒𝑎𝑟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DB3FF26-96E6-4047-AC05-A7934831CE07}"/>
                </a:ext>
              </a:extLst>
            </xdr:cNvPr>
            <xdr:cNvSpPr txBox="1"/>
          </xdr:nvSpPr>
          <xdr:spPr>
            <a:xfrm>
              <a:off x="611716" y="17551665"/>
              <a:ext cx="1420068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𝑑𝐿𝑖𝑛𝑒𝑎𝑟2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𝑑𝑅𝑒𝐿𝑈=𝑊𝐿𝑖𝑛𝑒𝑎𝑟2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29630</xdr:colOff>
      <xdr:row>108</xdr:row>
      <xdr:rowOff>13757</xdr:rowOff>
    </xdr:from>
    <xdr:ext cx="1801284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F9AA050-8250-4F45-95AF-6E8FC4C2CD27}"/>
                </a:ext>
              </a:extLst>
            </xdr:cNvPr>
            <xdr:cNvSpPr txBox="1"/>
          </xdr:nvSpPr>
          <xdr:spPr>
            <a:xfrm>
              <a:off x="643463" y="18481674"/>
              <a:ext cx="180128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&gt;0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𝑒𝑙𝑠𝑒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0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F9AA050-8250-4F45-95AF-6E8FC4C2CD27}"/>
                </a:ext>
              </a:extLst>
            </xdr:cNvPr>
            <xdr:cNvSpPr txBox="1"/>
          </xdr:nvSpPr>
          <xdr:spPr>
            <a:xfrm>
              <a:off x="643463" y="18481674"/>
              <a:ext cx="180128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𝑑𝑅𝑒𝐿𝑈</a:t>
              </a:r>
              <a:r>
                <a:rPr lang="en-ID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𝑑𝐿𝑖𝑛𝑒𝑎𝑟1 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=1 𝑖𝑓 𝑥&gt;0 𝑒𝑙𝑠𝑒 0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-1</xdr:colOff>
      <xdr:row>111</xdr:row>
      <xdr:rowOff>10584</xdr:rowOff>
    </xdr:from>
    <xdr:ext cx="2573867" cy="3315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7E64F913-9579-42EB-A9DB-5567A04B0F68}"/>
                </a:ext>
              </a:extLst>
            </xdr:cNvPr>
            <xdr:cNvSpPr txBox="1"/>
          </xdr:nvSpPr>
          <xdr:spPr>
            <a:xfrm>
              <a:off x="611187" y="20886209"/>
              <a:ext cx="2573867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𝑃𝑟𝑒𝑣𝑖𝑜𝑢𝑠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𝑙𝑎𝑦𝑒𝑟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𝑑𝑎𝑡𝑎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𝑟𝑒𝑠𝑢𝑙𝑡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7E64F913-9579-42EB-A9DB-5567A04B0F68}"/>
                </a:ext>
              </a:extLst>
            </xdr:cNvPr>
            <xdr:cNvSpPr txBox="1"/>
          </xdr:nvSpPr>
          <xdr:spPr>
            <a:xfrm>
              <a:off x="611187" y="20886209"/>
              <a:ext cx="2573867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𝑑𝐿𝑖𝑛𝑒𝑎𝑟1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𝑑𝑊𝐿𝑖𝑛𝑒𝑎𝑟1=𝑃𝑟𝑒𝑣𝑖𝑜𝑢𝑠 𝑙𝑎𝑦𝑒𝑟 𝑑𝑎𝑡𝑎 𝑟𝑒𝑠𝑢𝑙𝑡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27</xdr:col>
      <xdr:colOff>154780</xdr:colOff>
      <xdr:row>111</xdr:row>
      <xdr:rowOff>35718</xdr:rowOff>
    </xdr:from>
    <xdr:ext cx="1121834" cy="331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EF2E2F4-0D38-47C3-8E14-8EA457F76A98}"/>
                </a:ext>
              </a:extLst>
            </xdr:cNvPr>
            <xdr:cNvSpPr txBox="1"/>
          </xdr:nvSpPr>
          <xdr:spPr>
            <a:xfrm>
              <a:off x="16549686" y="19169062"/>
              <a:ext cx="1121834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𝑑𝐵𝐿𝑖𝑛𝑒𝑎𝑟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EF2E2F4-0D38-47C3-8E14-8EA457F76A98}"/>
                </a:ext>
              </a:extLst>
            </xdr:cNvPr>
            <xdr:cNvSpPr txBox="1"/>
          </xdr:nvSpPr>
          <xdr:spPr>
            <a:xfrm>
              <a:off x="16549686" y="19169062"/>
              <a:ext cx="1121834" cy="331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𝑑𝐿𝑖𝑛𝑒𝑎𝑟2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𝑑𝐵𝐿𝑖𝑛𝑒𝑎𝑟2=1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47624</xdr:colOff>
      <xdr:row>123</xdr:row>
      <xdr:rowOff>11906</xdr:rowOff>
    </xdr:from>
    <xdr:ext cx="4230688" cy="3778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AA3ABF0-C0FD-4BF6-9C2F-AB4DC972E7F4}"/>
                </a:ext>
              </a:extLst>
            </xdr:cNvPr>
            <xdr:cNvSpPr txBox="1"/>
          </xdr:nvSpPr>
          <xdr:spPr>
            <a:xfrm>
              <a:off x="658812" y="23133844"/>
              <a:ext cx="4230688" cy="377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𝑑𝐿𝑜𝑠𝑠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𝑑𝑊𝐶𝑜𝑛𝑣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𝑑𝐿𝑜𝑠𝑠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𝑑𝐶𝑜𝑛𝑣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𝑑𝐶𝑜𝑛𝑣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𝑑𝑊𝐶𝑜𝑛𝑣</m:t>
                        </m:r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7AA3ABF0-C0FD-4BF6-9C2F-AB4DC972E7F4}"/>
                </a:ext>
              </a:extLst>
            </xdr:cNvPr>
            <xdr:cNvSpPr txBox="1"/>
          </xdr:nvSpPr>
          <xdr:spPr>
            <a:xfrm>
              <a:off x="658812" y="23133844"/>
              <a:ext cx="4230688" cy="377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𝑑𝐿𝑜𝑠𝑠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𝑑𝑊𝐶𝑜𝑛𝑣=  𝑑𝐿𝑜𝑠𝑠/𝑑𝑅𝑒𝐿𝑈2  ∗  𝑑𝑅𝑒𝐿𝑈2/𝑑𝐿𝑖𝑛𝑒𝑎𝑟1  ∗  𝑑𝐿𝑖𝑛𝑒𝑎𝑟1/𝑑𝑅𝑒𝐿𝑈1  ∗  𝑑𝑅𝑒𝐿𝑈1/𝑑𝐶𝑜𝑛𝑣  ∗  𝑑𝐶𝑜𝑛𝑣/𝑑𝑊𝐶𝑜𝑛𝑣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11906</xdr:colOff>
      <xdr:row>126</xdr:row>
      <xdr:rowOff>11907</xdr:rowOff>
    </xdr:from>
    <xdr:ext cx="1420068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146C4A5-AEDC-4F05-96AC-9AF2268F2720}"/>
                </a:ext>
              </a:extLst>
            </xdr:cNvPr>
            <xdr:cNvSpPr txBox="1"/>
          </xdr:nvSpPr>
          <xdr:spPr>
            <a:xfrm>
              <a:off x="619125" y="22086095"/>
              <a:ext cx="1420068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𝑊𝐿𝑖𝑛𝑒𝑎𝑟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146C4A5-AEDC-4F05-96AC-9AF2268F2720}"/>
                </a:ext>
              </a:extLst>
            </xdr:cNvPr>
            <xdr:cNvSpPr txBox="1"/>
          </xdr:nvSpPr>
          <xdr:spPr>
            <a:xfrm>
              <a:off x="619125" y="22086095"/>
              <a:ext cx="1420068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𝑑𝐿𝑖𝑛𝑒𝑎𝑟1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𝑑𝑅𝑒𝐿𝑈=𝑊𝐿𝑖𝑛𝑒𝑎𝑟1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11907</xdr:colOff>
      <xdr:row>138</xdr:row>
      <xdr:rowOff>11907</xdr:rowOff>
    </xdr:from>
    <xdr:ext cx="1801284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86BF4187-0BA1-4944-8C45-444561AF978F}"/>
                </a:ext>
              </a:extLst>
            </xdr:cNvPr>
            <xdr:cNvSpPr txBox="1"/>
          </xdr:nvSpPr>
          <xdr:spPr>
            <a:xfrm>
              <a:off x="619126" y="24491157"/>
              <a:ext cx="180128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𝑑𝑅𝑒𝐿𝑈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𝑑𝐶𝑜𝑛𝑣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=1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&gt;0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𝑒𝑙𝑠𝑒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0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86BF4187-0BA1-4944-8C45-444561AF978F}"/>
                </a:ext>
              </a:extLst>
            </xdr:cNvPr>
            <xdr:cNvSpPr txBox="1"/>
          </xdr:nvSpPr>
          <xdr:spPr>
            <a:xfrm>
              <a:off x="619126" y="24491157"/>
              <a:ext cx="180128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𝑑𝑅𝑒𝐿𝑈</a:t>
              </a:r>
              <a:r>
                <a:rPr lang="en-ID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𝑑𝐶𝑜𝑛𝑣 </a:t>
              </a:r>
              <a:r>
                <a:rPr lang="en-ID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=1 𝑖𝑓 𝑥&gt;0 𝑒𝑙𝑠𝑒 0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0</xdr:col>
      <xdr:colOff>599281</xdr:colOff>
      <xdr:row>149</xdr:row>
      <xdr:rowOff>23811</xdr:rowOff>
    </xdr:from>
    <xdr:ext cx="2972594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D9AF3F8-9745-42CF-B139-FCB3B5DDD8EC}"/>
                </a:ext>
              </a:extLst>
            </xdr:cNvPr>
            <xdr:cNvSpPr txBox="1"/>
          </xdr:nvSpPr>
          <xdr:spPr>
            <a:xfrm>
              <a:off x="599281" y="28035249"/>
              <a:ext cx="297259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𝑑𝐶𝑜𝑛𝑣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𝑑𝑊𝐶𝑜𝑛𝑣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𝑃𝑟𝑒𝑣𝑖𝑜𝑢𝑠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𝑙𝑎𝑦𝑒𝑟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𝑑𝑎𝑡𝑎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/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𝐼𝑛𝑝𝑢𝑡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𝐷𝑎𝑡𝑎</m:t>
                    </m:r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D9AF3F8-9745-42CF-B139-FCB3B5DDD8EC}"/>
                </a:ext>
              </a:extLst>
            </xdr:cNvPr>
            <xdr:cNvSpPr txBox="1"/>
          </xdr:nvSpPr>
          <xdr:spPr>
            <a:xfrm>
              <a:off x="599281" y="28035249"/>
              <a:ext cx="297259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𝑑𝐶𝑜𝑛𝑣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𝑑𝑊𝐶𝑜𝑛𝑣=𝑃𝑟𝑒𝑣𝑖𝑜𝑢𝑠 𝑙𝑎𝑦𝑒𝑟 𝑑𝑎𝑡𝑎 / 𝐼𝑛𝑝𝑢𝑡 𝐷𝑎𝑡𝑎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4</xdr:col>
      <xdr:colOff>596503</xdr:colOff>
      <xdr:row>163</xdr:row>
      <xdr:rowOff>102393</xdr:rowOff>
    </xdr:from>
    <xdr:ext cx="3867149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925EA83-C3F2-4073-9673-6EE9DA7CF0ED}"/>
                </a:ext>
              </a:extLst>
            </xdr:cNvPr>
            <xdr:cNvSpPr txBox="1"/>
          </xdr:nvSpPr>
          <xdr:spPr>
            <a:xfrm>
              <a:off x="3025378" y="29558456"/>
              <a:ext cx="386714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𝑛𝑒𝑤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𝑤𝑒𝑖𝑔h𝑡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𝑜𝑙𝑑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𝑤𝑒𝑖𝑔h𝑡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𝑙𝑒𝑎𝑟𝑛𝑖𝑛𝑔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𝑟𝑎𝑡𝑒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𝑔𝑟𝑎𝑑𝑖𝑒𝑛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𝑑𝐿𝑜𝑠𝑠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𝑑𝑊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925EA83-C3F2-4073-9673-6EE9DA7CF0ED}"/>
                </a:ext>
              </a:extLst>
            </xdr:cNvPr>
            <xdr:cNvSpPr txBox="1"/>
          </xdr:nvSpPr>
          <xdr:spPr>
            <a:xfrm>
              <a:off x="3025378" y="29558456"/>
              <a:ext cx="3867149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𝑛𝑒𝑤 𝑤𝑒𝑖𝑔ℎ𝑡=𝑜𝑙𝑑 𝑤𝑒𝑖𝑔ℎ𝑡 −(𝑙𝑒𝑎𝑟𝑛𝑖𝑛𝑔 𝑟𝑎𝑡𝑒 ∗𝑔𝑟𝑎𝑑𝑖𝑒𝑛 𝑑𝐿𝑜𝑠𝑠/𝑑𝑊)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7937</xdr:colOff>
      <xdr:row>85</xdr:row>
      <xdr:rowOff>134938</xdr:rowOff>
    </xdr:from>
    <xdr:ext cx="2259011" cy="5365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2EB8304-3483-49FE-BAA2-5D0BBAB24215}"/>
                </a:ext>
              </a:extLst>
            </xdr:cNvPr>
            <xdr:cNvSpPr txBox="1"/>
          </xdr:nvSpPr>
          <xdr:spPr>
            <a:xfrm>
              <a:off x="619125" y="16152813"/>
              <a:ext cx="2259011" cy="536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𝑑𝑆𝑜𝑓𝑡𝑚𝑎𝑥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𝑑𝐿𝑖𝑛𝑒𝑎𝑟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p>
                                  <m:sSupPr>
                                    <m:ctrlPr>
                                      <a:rPr lang="en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′)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sup>
                                </m:sSup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1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en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(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′)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𝑧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num>
                      <m:den>
                        <m:nary>
                          <m:naryPr>
                            <m:chr m:val="∑"/>
                            <m:limLoc m:val="subSup"/>
                            <m:ctrlPr>
                              <a:rPr lang="en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1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p>
                                  <m:sSupPr>
                                    <m:ctrlPr>
                                      <a:rPr lang="en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′)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𝑧</m:t>
                                    </m:r>
                                  </m:sup>
                                </m:sSup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A2EB8304-3483-49FE-BAA2-5D0BBAB24215}"/>
                </a:ext>
              </a:extLst>
            </xdr:cNvPr>
            <xdr:cNvSpPr txBox="1"/>
          </xdr:nvSpPr>
          <xdr:spPr>
            <a:xfrm>
              <a:off x="619125" y="16152813"/>
              <a:ext cx="2259011" cy="536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𝑑𝑆𝑜𝑓𝑡𝑚𝑎𝑥</a:t>
              </a:r>
              <a:r>
                <a:rPr lang="en-ID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𝑑𝐿𝑖𝑛𝑒𝑎𝑟=((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𝑒(𝑦′)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^𝐾▒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𝑒(𝑦′)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 ))/(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^𝐾▒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𝑒(𝑦′)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</a:t>
              </a:r>
              <a:r>
                <a:rPr lang="en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latin typeface="Cambria Math" panose="02040503050406030204" pitchFamily="18" charset="0"/>
                </a:rPr>
                <a:t>^2)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EFB2-3BDE-4AF0-9C87-19A8BF177018}">
  <dimension ref="B2:Z188"/>
  <sheetViews>
    <sheetView tabSelected="1" zoomScale="80" zoomScaleNormal="80" workbookViewId="0"/>
  </sheetViews>
  <sheetFormatPr defaultRowHeight="14.5" x14ac:dyDescent="0.35"/>
  <sheetData>
    <row r="2" spans="2:6" x14ac:dyDescent="0.35">
      <c r="B2" t="s">
        <v>52</v>
      </c>
    </row>
    <row r="8" spans="2:6" ht="15" thickBot="1" x14ac:dyDescent="0.4">
      <c r="B8" t="s">
        <v>0</v>
      </c>
    </row>
    <row r="9" spans="2:6" ht="16" thickBot="1" x14ac:dyDescent="0.4">
      <c r="B9" s="2">
        <v>1</v>
      </c>
      <c r="C9" s="2">
        <v>-1</v>
      </c>
      <c r="D9" s="2">
        <v>0</v>
      </c>
      <c r="E9" s="2">
        <v>0</v>
      </c>
      <c r="F9" s="2">
        <v>-1</v>
      </c>
    </row>
    <row r="10" spans="2:6" ht="16" thickBot="1" x14ac:dyDescent="0.4">
      <c r="B10" s="2">
        <v>0</v>
      </c>
      <c r="C10" s="2">
        <v>1</v>
      </c>
      <c r="D10" s="2">
        <v>-1</v>
      </c>
      <c r="E10" s="2">
        <v>1</v>
      </c>
      <c r="F10" s="2">
        <v>1</v>
      </c>
    </row>
    <row r="11" spans="2:6" ht="16" thickBot="1" x14ac:dyDescent="0.4">
      <c r="B11" s="2">
        <v>1</v>
      </c>
      <c r="C11" s="2">
        <v>-1</v>
      </c>
      <c r="D11" s="2">
        <v>1</v>
      </c>
      <c r="E11" s="2">
        <v>0</v>
      </c>
      <c r="F11" s="2">
        <v>-1</v>
      </c>
    </row>
    <row r="12" spans="2:6" ht="16" thickBot="1" x14ac:dyDescent="0.4">
      <c r="B12" s="2">
        <v>1</v>
      </c>
      <c r="C12" s="2">
        <v>1</v>
      </c>
      <c r="D12" s="2">
        <v>0</v>
      </c>
      <c r="E12" s="2">
        <v>-1</v>
      </c>
      <c r="F12" s="2">
        <v>0</v>
      </c>
    </row>
    <row r="13" spans="2:6" ht="16" thickBot="1" x14ac:dyDescent="0.4">
      <c r="B13" s="2">
        <v>-1</v>
      </c>
      <c r="C13" s="2">
        <v>0</v>
      </c>
      <c r="D13" s="2">
        <v>0</v>
      </c>
      <c r="E13" s="2">
        <v>1</v>
      </c>
      <c r="F13" s="2">
        <v>0</v>
      </c>
    </row>
    <row r="16" spans="2:6" s="4" customFormat="1" x14ac:dyDescent="0.35">
      <c r="B16" s="4" t="s">
        <v>1</v>
      </c>
    </row>
    <row r="18" spans="2:16" s="5" customFormat="1" x14ac:dyDescent="0.35">
      <c r="B18" s="6" t="s">
        <v>2</v>
      </c>
    </row>
    <row r="20" spans="2:16" ht="15" thickBot="1" x14ac:dyDescent="0.4">
      <c r="B20" t="s">
        <v>3</v>
      </c>
      <c r="F20" t="s">
        <v>4</v>
      </c>
    </row>
    <row r="21" spans="2:16" ht="16" thickBot="1" x14ac:dyDescent="0.4">
      <c r="B21" s="2">
        <v>1</v>
      </c>
      <c r="C21" s="2">
        <v>-1</v>
      </c>
      <c r="D21" s="2">
        <v>2</v>
      </c>
      <c r="F21" s="2">
        <v>-2</v>
      </c>
      <c r="G21" s="2">
        <v>1</v>
      </c>
      <c r="H21" s="2">
        <v>-1</v>
      </c>
    </row>
    <row r="22" spans="2:16" ht="16" thickBot="1" x14ac:dyDescent="0.4">
      <c r="B22" s="2">
        <v>-1</v>
      </c>
      <c r="C22" s="2">
        <v>-2</v>
      </c>
      <c r="D22" s="2">
        <v>0</v>
      </c>
      <c r="F22" s="2">
        <v>2</v>
      </c>
      <c r="G22" s="2">
        <v>0</v>
      </c>
      <c r="H22" s="2">
        <v>0</v>
      </c>
    </row>
    <row r="23" spans="2:16" ht="16" thickBot="1" x14ac:dyDescent="0.4">
      <c r="B23" s="2">
        <v>0</v>
      </c>
      <c r="C23" s="2">
        <v>2</v>
      </c>
      <c r="D23" s="2">
        <v>-1</v>
      </c>
      <c r="F23" s="2">
        <v>0</v>
      </c>
      <c r="G23" s="2">
        <v>1</v>
      </c>
      <c r="H23" s="2">
        <v>-1</v>
      </c>
    </row>
    <row r="24" spans="2:16" ht="15.5" x14ac:dyDescent="0.35">
      <c r="B24" s="13"/>
      <c r="C24" s="13"/>
      <c r="D24" s="13"/>
      <c r="F24" s="13"/>
      <c r="G24" s="13"/>
      <c r="H24" s="13"/>
      <c r="J24" s="12"/>
      <c r="K24" s="12"/>
      <c r="L24" s="12"/>
      <c r="N24" s="12"/>
      <c r="O24" s="12"/>
      <c r="P24" s="12"/>
    </row>
    <row r="25" spans="2:16" ht="15" thickBot="1" x14ac:dyDescent="0.4">
      <c r="B25" t="s">
        <v>44</v>
      </c>
      <c r="J25" s="12"/>
      <c r="K25" s="12"/>
      <c r="L25" s="12"/>
      <c r="N25" s="12"/>
      <c r="O25" s="12"/>
      <c r="P25" s="12"/>
    </row>
    <row r="26" spans="2:16" ht="15" thickBot="1" x14ac:dyDescent="0.4">
      <c r="B26" s="1">
        <f>B9*$B$21 + C9*$C$21 + D9*$D$21 + B10*$B$22 + C10*$C$22 + D10*$D$22 + B11*$B$23 + C11*$C$23 + D11*$D$23</f>
        <v>-3</v>
      </c>
      <c r="C26" s="1">
        <f>C9*$B$21 + D9*$C$21 + E9*$D$21 + C10*$B$22 + D10*$C$22 + E10*$D$22 + C11*$B$23 + D11*$C$23 + E11*$D$23</f>
        <v>2</v>
      </c>
      <c r="D26" s="1">
        <f>D9*$B$21 + E9*$C$21 + F9*$D$21 + D10*$B$22 + E10*$C$22 + F10*$D$22 + D11*$B$23 + E11*$C$23 + F11*$D$23</f>
        <v>-2</v>
      </c>
      <c r="F26" s="1">
        <f>B9*$F$21 + C9*$G$21 + D9*$H$21 + B10*$F$22 + C10*$G$22 + D10*$H$22 + B11*$F$23 + C11*$G$23 + D11*$H$23</f>
        <v>-5</v>
      </c>
      <c r="G26" s="1">
        <f>C9*$F$21 + D9*$G$21 + E9*$H$21 + C10*$F$22 + D10*$G$22 + E10*$H$22 + C11*$F$23 + D11*$G$23 + E11*$H$23</f>
        <v>5</v>
      </c>
      <c r="H26" s="1">
        <f>D9*$F$21 + E9*$G$21 + F9*$H$21 + D10*$F$22 + E10*$G$22 + F10*$H$22 + D11*$F$23 + E11*$G$23 + F11*$H$23</f>
        <v>0</v>
      </c>
      <c r="J26" s="12"/>
      <c r="K26" s="12"/>
      <c r="L26" s="12"/>
      <c r="N26" s="12"/>
      <c r="O26" s="12"/>
      <c r="P26" s="12"/>
    </row>
    <row r="27" spans="2:16" ht="15" thickBot="1" x14ac:dyDescent="0.4">
      <c r="B27" s="1">
        <f>B10*$B$21 + C10*$C$21 + D10*$D$21 + B11*$B$22 + C11*$C$22 + D11*$D$22 + B12*$B$23 + C12*$C$23 + D12*$D$23</f>
        <v>0</v>
      </c>
      <c r="C27" s="1">
        <f>C10*$B$21 + D10*$C$21 + E10*$D$21 + C11*$B$22 + D11*$C$22 + E11*$D$22 + C12*$B$23 + D12*$C$23 + E12*$D$23</f>
        <v>4</v>
      </c>
      <c r="D27" s="1">
        <f>D10*$B$21 + E10*$C$21 + F10*$D$21 + D11*$B$22 + E11*$C$22 + F11*$D$22 + D12*$B$23 + E12*$C$23 + F12*$D$23</f>
        <v>-3</v>
      </c>
      <c r="F27" s="1">
        <f>B10*$F$21 + C10*$G$21 + D10*$H$21 + B11*$F$22 + C11*$G$22 + D11*$H$22 + B12*$F$23 + C12*$G$23 + D12*$H$23</f>
        <v>5</v>
      </c>
      <c r="G27" s="1">
        <f>C10*$F$21 + D10*$G$21 + E10*$H$21 + C11*$F$22 + D11*$G$22 + E11*$H$22 + C12*$F$23 + D12*$G$23 + E12*$H$23</f>
        <v>-5</v>
      </c>
      <c r="H27" s="1">
        <f>D10*$F$21 + E10*$G$21 + F10*$H$21 + D11*$F$22 + E11*$G$22 + F11*$H$22 + D12*$F$23 + E12*$G$23 + F12*$H$23</f>
        <v>3</v>
      </c>
      <c r="J27" s="12"/>
      <c r="K27" s="12"/>
      <c r="L27" s="12"/>
      <c r="N27" s="12"/>
      <c r="O27" s="12"/>
      <c r="P27" s="12"/>
    </row>
    <row r="28" spans="2:16" ht="15" thickBot="1" x14ac:dyDescent="0.4">
      <c r="B28" s="1">
        <f>B11*$B$21 + C11*$C$21 + D11*$D$21 + B12*$B$22 + C12*$C$22 + D12*$D$22 + B13*$B$23 + C13*$C$23 + D13*$D$23</f>
        <v>1</v>
      </c>
      <c r="C28" s="1">
        <f>C11*$B$21 + D11*$C$21 + E11*$D$21 + C12*$B$22 + D12*$C$22 + E12*$D$22 + C13*$B$23 + D13*$C$23 + E13*$D$23</f>
        <v>-4</v>
      </c>
      <c r="D28" s="1">
        <f>D11*$B$21 + E11*$C$21 + F11*$D$21 + D12*$B$22 + E12*$C$22 + F12*$D$22 + D13*$B$23 + E13*$C$23 + F13*$D$23</f>
        <v>3</v>
      </c>
      <c r="F28" s="1">
        <f>B11*$F$21 + C11*$G$21 + D11*$H$21 + B12*$F$22 + C12*$G$22 + D12*$H$22 + B13*$F$23 + C13*$G$23 + D13*$H$23</f>
        <v>-2</v>
      </c>
      <c r="G28" s="1">
        <f>C11*$F$21 + D11*$G$21 + E11*$H$21 + C12*$F$22 + D12*$G$22 + E12*$H$22 + C13*$F$23 + D13*$G$23 + E13*$H$23</f>
        <v>4</v>
      </c>
      <c r="H28" s="1">
        <f>D11*$F$21 + E11*$G$21 + F11*$H$21 + D12*$F$22 + E12*$G$22 + F12*$H$22 + D13*$F$23 + E13*$G$23 + F13*$H$23</f>
        <v>0</v>
      </c>
      <c r="J28" s="12"/>
      <c r="K28" s="12"/>
      <c r="L28" s="12"/>
      <c r="N28" s="12"/>
      <c r="O28" s="12"/>
      <c r="P28" s="12"/>
    </row>
    <row r="30" spans="2:16" ht="15" thickBot="1" x14ac:dyDescent="0.4">
      <c r="B30" t="s">
        <v>46</v>
      </c>
    </row>
    <row r="31" spans="2:16" ht="15" thickBot="1" x14ac:dyDescent="0.4">
      <c r="B31" s="1">
        <f>MAX(0,B26)</f>
        <v>0</v>
      </c>
      <c r="C31" s="1">
        <f>MAX(0,C26)</f>
        <v>2</v>
      </c>
      <c r="D31" s="1">
        <f>MAX(0,D26)</f>
        <v>0</v>
      </c>
      <c r="F31" s="1">
        <f>MAX(0,F26)</f>
        <v>0</v>
      </c>
      <c r="G31" s="1">
        <f>MAX(0,G26)</f>
        <v>5</v>
      </c>
      <c r="H31" s="1">
        <f>MAX(0,H26)</f>
        <v>0</v>
      </c>
    </row>
    <row r="32" spans="2:16" ht="15" thickBot="1" x14ac:dyDescent="0.4">
      <c r="B32" s="1">
        <f>MAX(0,B27)</f>
        <v>0</v>
      </c>
      <c r="C32" s="1">
        <f>MAX(0,C27)</f>
        <v>4</v>
      </c>
      <c r="D32" s="1">
        <f>MAX(0,D27)</f>
        <v>0</v>
      </c>
      <c r="F32" s="1">
        <f>MAX(0,F27)</f>
        <v>5</v>
      </c>
      <c r="G32" s="1">
        <f>MAX(0,G27)</f>
        <v>0</v>
      </c>
      <c r="H32" s="1">
        <f>MAX(0,H27)</f>
        <v>3</v>
      </c>
    </row>
    <row r="33" spans="2:21" ht="15" thickBot="1" x14ac:dyDescent="0.4">
      <c r="B33" s="1">
        <f>MAX(0,B28)</f>
        <v>1</v>
      </c>
      <c r="C33" s="1">
        <f>MAX(0,C28)</f>
        <v>0</v>
      </c>
      <c r="D33" s="1">
        <f>MAX(0,D28)</f>
        <v>3</v>
      </c>
      <c r="F33" s="1">
        <f>MAX(0,F28)</f>
        <v>0</v>
      </c>
      <c r="G33" s="1">
        <f>MAX(0,G28)</f>
        <v>4</v>
      </c>
      <c r="H33" s="1">
        <f>MAX(0,H28)</f>
        <v>0</v>
      </c>
    </row>
    <row r="35" spans="2:21" ht="15" thickBot="1" x14ac:dyDescent="0.4">
      <c r="B35" t="s">
        <v>45</v>
      </c>
    </row>
    <row r="36" spans="2:21" ht="15" thickBot="1" x14ac:dyDescent="0.4">
      <c r="B36" s="1">
        <f>B31</f>
        <v>0</v>
      </c>
      <c r="C36" s="1">
        <f t="shared" ref="C36:D36" si="0">C31</f>
        <v>2</v>
      </c>
      <c r="D36" s="1">
        <f t="shared" si="0"/>
        <v>0</v>
      </c>
      <c r="E36" s="1">
        <f>B32</f>
        <v>0</v>
      </c>
      <c r="F36" s="1">
        <f t="shared" ref="F36:G36" si="1">C32</f>
        <v>4</v>
      </c>
      <c r="G36" s="1">
        <f t="shared" si="1"/>
        <v>0</v>
      </c>
      <c r="H36" s="1">
        <f>B33</f>
        <v>1</v>
      </c>
      <c r="I36" s="1">
        <f t="shared" ref="I36:J36" si="2">C33</f>
        <v>0</v>
      </c>
      <c r="J36" s="1">
        <f t="shared" si="2"/>
        <v>3</v>
      </c>
      <c r="K36" s="1">
        <f>F31</f>
        <v>0</v>
      </c>
      <c r="L36" s="1">
        <f t="shared" ref="L36:M36" si="3">G31</f>
        <v>5</v>
      </c>
      <c r="M36" s="1">
        <f t="shared" si="3"/>
        <v>0</v>
      </c>
      <c r="N36" s="1">
        <f>F32</f>
        <v>5</v>
      </c>
      <c r="O36" s="1">
        <f t="shared" ref="O36:P36" si="4">G32</f>
        <v>0</v>
      </c>
      <c r="P36" s="1">
        <f t="shared" si="4"/>
        <v>3</v>
      </c>
      <c r="Q36" s="1">
        <f>F33</f>
        <v>0</v>
      </c>
      <c r="R36" s="1">
        <f t="shared" ref="R36:S36" si="5">G33</f>
        <v>4</v>
      </c>
      <c r="S36" s="1">
        <f t="shared" si="5"/>
        <v>0</v>
      </c>
    </row>
    <row r="39" spans="2:21" s="5" customFormat="1" x14ac:dyDescent="0.35">
      <c r="B39" s="6" t="s">
        <v>5</v>
      </c>
    </row>
    <row r="41" spans="2:21" ht="15" thickBot="1" x14ac:dyDescent="0.4">
      <c r="B41" t="s">
        <v>6</v>
      </c>
      <c r="U41" t="s">
        <v>7</v>
      </c>
    </row>
    <row r="42" spans="2:21" ht="15" thickBot="1" x14ac:dyDescent="0.4">
      <c r="B42" s="1">
        <v>2</v>
      </c>
      <c r="C42" s="1">
        <v>0</v>
      </c>
      <c r="D42" s="1">
        <v>0</v>
      </c>
      <c r="E42" s="1">
        <v>2</v>
      </c>
      <c r="F42" s="1">
        <v>1</v>
      </c>
      <c r="G42" s="1">
        <v>-2</v>
      </c>
      <c r="H42" s="1">
        <v>-1</v>
      </c>
      <c r="I42" s="1">
        <v>0</v>
      </c>
      <c r="J42" s="1">
        <v>0</v>
      </c>
      <c r="K42" s="1">
        <v>-1</v>
      </c>
      <c r="L42" s="1">
        <v>1</v>
      </c>
      <c r="M42" s="1">
        <v>-3</v>
      </c>
      <c r="N42" s="1">
        <v>-1</v>
      </c>
      <c r="O42" s="1">
        <v>-3</v>
      </c>
      <c r="P42" s="1">
        <v>-2</v>
      </c>
      <c r="Q42" s="1">
        <v>-1</v>
      </c>
      <c r="R42" s="1">
        <v>2</v>
      </c>
      <c r="S42" s="1">
        <v>-3</v>
      </c>
      <c r="U42" s="1">
        <v>2</v>
      </c>
    </row>
    <row r="43" spans="2:21" ht="15" thickBot="1" x14ac:dyDescent="0.4">
      <c r="B43" s="1">
        <v>-2</v>
      </c>
      <c r="C43" s="1">
        <v>3</v>
      </c>
      <c r="D43" s="1">
        <v>2</v>
      </c>
      <c r="E43" s="1">
        <v>-2</v>
      </c>
      <c r="F43" s="1">
        <v>-3</v>
      </c>
      <c r="G43" s="1">
        <v>0</v>
      </c>
      <c r="H43" s="1">
        <v>2</v>
      </c>
      <c r="I43" s="1">
        <v>2</v>
      </c>
      <c r="J43" s="1">
        <v>1</v>
      </c>
      <c r="K43" s="1">
        <v>3</v>
      </c>
      <c r="L43" s="1">
        <v>-3</v>
      </c>
      <c r="M43" s="1">
        <v>-3</v>
      </c>
      <c r="N43" s="1">
        <v>0</v>
      </c>
      <c r="O43" s="1">
        <v>1</v>
      </c>
      <c r="P43" s="1">
        <v>3</v>
      </c>
      <c r="Q43" s="1">
        <v>2</v>
      </c>
      <c r="R43" s="1">
        <v>3</v>
      </c>
      <c r="S43" s="1">
        <v>-2</v>
      </c>
      <c r="U43" s="1">
        <v>-1</v>
      </c>
    </row>
    <row r="44" spans="2:21" ht="15" thickBot="1" x14ac:dyDescent="0.4">
      <c r="B44" s="1">
        <v>-3</v>
      </c>
      <c r="C44" s="1">
        <v>3</v>
      </c>
      <c r="D44" s="1">
        <v>0</v>
      </c>
      <c r="E44" s="1">
        <v>1</v>
      </c>
      <c r="F44" s="1">
        <v>-3</v>
      </c>
      <c r="G44" s="1">
        <v>1</v>
      </c>
      <c r="H44" s="1">
        <v>2</v>
      </c>
      <c r="I44" s="1">
        <v>3</v>
      </c>
      <c r="J44" s="1">
        <v>-2</v>
      </c>
      <c r="K44" s="1">
        <v>2</v>
      </c>
      <c r="L44" s="1">
        <v>1</v>
      </c>
      <c r="M44" s="1">
        <v>0</v>
      </c>
      <c r="N44" s="1">
        <v>3</v>
      </c>
      <c r="O44" s="1">
        <v>0</v>
      </c>
      <c r="P44" s="1">
        <v>-3</v>
      </c>
      <c r="Q44" s="1">
        <v>-3</v>
      </c>
      <c r="R44" s="1">
        <v>-1</v>
      </c>
      <c r="S44" s="1">
        <v>-3</v>
      </c>
      <c r="U44" s="1">
        <v>4</v>
      </c>
    </row>
    <row r="45" spans="2:21" ht="15" thickBot="1" x14ac:dyDescent="0.4">
      <c r="B45" s="1">
        <v>-2</v>
      </c>
      <c r="C45" s="1">
        <v>-1</v>
      </c>
      <c r="D45" s="1">
        <v>2</v>
      </c>
      <c r="E45" s="1">
        <v>0</v>
      </c>
      <c r="F45" s="1">
        <v>-2</v>
      </c>
      <c r="G45" s="1">
        <v>0</v>
      </c>
      <c r="H45" s="1">
        <v>0</v>
      </c>
      <c r="I45" s="1">
        <v>2</v>
      </c>
      <c r="J45" s="1">
        <v>-3</v>
      </c>
      <c r="K45" s="1">
        <v>3</v>
      </c>
      <c r="L45" s="1">
        <v>3</v>
      </c>
      <c r="M45" s="1">
        <v>2</v>
      </c>
      <c r="N45" s="1">
        <v>3</v>
      </c>
      <c r="O45" s="1">
        <v>-3</v>
      </c>
      <c r="P45" s="1">
        <v>-3</v>
      </c>
      <c r="Q45" s="1">
        <v>0</v>
      </c>
      <c r="R45" s="1">
        <v>-1</v>
      </c>
      <c r="S45" s="1">
        <v>0</v>
      </c>
      <c r="U45" s="1">
        <v>0</v>
      </c>
    </row>
    <row r="47" spans="2:21" ht="15" thickBot="1" x14ac:dyDescent="0.4">
      <c r="B47" t="s">
        <v>47</v>
      </c>
    </row>
    <row r="48" spans="2:21" ht="15" thickBot="1" x14ac:dyDescent="0.4">
      <c r="B48" s="1">
        <f>SUMPRODUCT(B36:S36,B42:S42) + U42</f>
        <v>7</v>
      </c>
      <c r="C48" s="1">
        <f>SUMPRODUCT(B36:S36,B43:S43) + U43</f>
        <v>4</v>
      </c>
      <c r="D48" s="1">
        <f>SUMPRODUCT(B36:S36,B44:S44) + U44</f>
        <v>1</v>
      </c>
      <c r="E48" s="1">
        <f>SUMPRODUCT(B36:S36,B45:S45) + U45</f>
        <v>-2</v>
      </c>
    </row>
    <row r="49" spans="2:10" x14ac:dyDescent="0.35">
      <c r="B49" s="12"/>
      <c r="C49" s="12"/>
      <c r="D49" s="12"/>
      <c r="E49" s="12"/>
      <c r="G49" s="12"/>
      <c r="H49" s="12"/>
      <c r="I49" s="12"/>
      <c r="J49" s="12"/>
    </row>
    <row r="50" spans="2:10" ht="15" thickBot="1" x14ac:dyDescent="0.4">
      <c r="B50" t="s">
        <v>46</v>
      </c>
      <c r="G50" s="12"/>
      <c r="H50" s="12"/>
      <c r="I50" s="12"/>
      <c r="J50" s="12"/>
    </row>
    <row r="51" spans="2:10" ht="15" thickBot="1" x14ac:dyDescent="0.4">
      <c r="B51" s="1">
        <f>MAX(0,B48)</f>
        <v>7</v>
      </c>
      <c r="C51" s="1">
        <f>MAX(0,C48)</f>
        <v>4</v>
      </c>
      <c r="D51" s="1">
        <f>MAX(0,D48)</f>
        <v>1</v>
      </c>
      <c r="E51" s="1">
        <f>MAX(0,E48)</f>
        <v>0</v>
      </c>
    </row>
    <row r="53" spans="2:10" s="5" customFormat="1" x14ac:dyDescent="0.35">
      <c r="B53" s="5" t="s">
        <v>8</v>
      </c>
    </row>
    <row r="55" spans="2:10" ht="15" thickBot="1" x14ac:dyDescent="0.4">
      <c r="B55" t="s">
        <v>9</v>
      </c>
      <c r="G55" t="s">
        <v>10</v>
      </c>
    </row>
    <row r="56" spans="2:10" ht="15" thickBot="1" x14ac:dyDescent="0.4">
      <c r="B56" s="1">
        <v>0</v>
      </c>
      <c r="C56" s="1">
        <v>0</v>
      </c>
      <c r="D56" s="1">
        <v>-1</v>
      </c>
      <c r="E56" s="1">
        <v>1</v>
      </c>
      <c r="G56" s="1">
        <v>3</v>
      </c>
    </row>
    <row r="57" spans="2:10" ht="15" thickBot="1" x14ac:dyDescent="0.4">
      <c r="B57" s="1">
        <v>0</v>
      </c>
      <c r="C57" s="1">
        <v>1</v>
      </c>
      <c r="D57" s="1">
        <v>1</v>
      </c>
      <c r="E57" s="1">
        <v>-3</v>
      </c>
      <c r="G57" s="1">
        <v>-1</v>
      </c>
    </row>
    <row r="58" spans="2:10" ht="15" thickBot="1" x14ac:dyDescent="0.4">
      <c r="B58" s="1">
        <v>1</v>
      </c>
      <c r="C58" s="1">
        <v>-2</v>
      </c>
      <c r="D58" s="1">
        <v>-3</v>
      </c>
      <c r="E58" s="1">
        <v>3</v>
      </c>
      <c r="G58" s="1">
        <v>2</v>
      </c>
    </row>
    <row r="60" spans="2:10" ht="15" thickBot="1" x14ac:dyDescent="0.4">
      <c r="B60" t="s">
        <v>47</v>
      </c>
    </row>
    <row r="61" spans="2:10" ht="15" thickBot="1" x14ac:dyDescent="0.4">
      <c r="B61" s="1">
        <f>SUMPRODUCT(B51:E51,B56:E56) + G56</f>
        <v>2</v>
      </c>
      <c r="C61" s="1">
        <f>SUMPRODUCT(B51:E51,B57:E57) + G57</f>
        <v>4</v>
      </c>
      <c r="D61" s="1">
        <f>SUMPRODUCT(B51:E51,B58:E58) + G58</f>
        <v>-2</v>
      </c>
    </row>
    <row r="62" spans="2:10" x14ac:dyDescent="0.35">
      <c r="B62" s="12"/>
      <c r="C62" s="12"/>
      <c r="D62" s="12"/>
      <c r="F62" s="12"/>
      <c r="G62" s="12"/>
      <c r="H62" s="12"/>
    </row>
    <row r="63" spans="2:10" ht="15" thickBot="1" x14ac:dyDescent="0.4">
      <c r="B63" t="s">
        <v>48</v>
      </c>
      <c r="F63" s="12"/>
      <c r="G63" s="12"/>
      <c r="H63" s="12"/>
    </row>
    <row r="64" spans="2:10" ht="15" thickBot="1" x14ac:dyDescent="0.4">
      <c r="B64" s="1">
        <f xml:space="preserve"> EXP(B61) / (EXP($B$61)+EXP($C$61)+EXP($D$61))</f>
        <v>0.11894323591065209</v>
      </c>
      <c r="C64" s="1">
        <f xml:space="preserve"> EXP(C61) / (EXP($B$61)+EXP($C$61)+EXP($D$61))</f>
        <v>0.87887824273215087</v>
      </c>
      <c r="D64" s="1">
        <f xml:space="preserve"> EXP(D61) / (EXP($B$61)+EXP($C$61)+EXP($D$61))</f>
        <v>2.1785213571970234E-3</v>
      </c>
    </row>
    <row r="66" spans="2:10" s="4" customFormat="1" x14ac:dyDescent="0.35">
      <c r="B66" s="4" t="s">
        <v>53</v>
      </c>
    </row>
    <row r="68" spans="2:10" ht="15" thickBot="1" x14ac:dyDescent="0.4">
      <c r="B68" t="s">
        <v>49</v>
      </c>
    </row>
    <row r="69" spans="2:10" ht="15" thickBot="1" x14ac:dyDescent="0.4">
      <c r="B69" s="1">
        <f>B64</f>
        <v>0.11894323591065209</v>
      </c>
      <c r="C69" s="1">
        <f>C64</f>
        <v>0.87887824273215087</v>
      </c>
      <c r="D69" s="1">
        <f>D64</f>
        <v>2.1785213571970234E-3</v>
      </c>
    </row>
    <row r="70" spans="2:10" x14ac:dyDescent="0.35">
      <c r="B70" s="12"/>
      <c r="C70" s="12"/>
      <c r="D70" s="12"/>
      <c r="F70" s="12"/>
      <c r="G70" s="12"/>
      <c r="H70" s="12"/>
      <c r="J70" s="12"/>
    </row>
    <row r="71" spans="2:10" ht="15" thickBot="1" x14ac:dyDescent="0.4">
      <c r="B71" t="s">
        <v>50</v>
      </c>
      <c r="F71" s="12"/>
      <c r="G71" s="12"/>
      <c r="H71" s="12"/>
      <c r="J71" s="12"/>
    </row>
    <row r="72" spans="2:10" ht="15" thickBot="1" x14ac:dyDescent="0.4">
      <c r="B72" s="1">
        <v>1</v>
      </c>
      <c r="C72" s="1">
        <v>0</v>
      </c>
      <c r="D72" s="1">
        <v>0</v>
      </c>
    </row>
    <row r="73" spans="2:10" x14ac:dyDescent="0.35">
      <c r="B73" s="12"/>
      <c r="C73" s="12"/>
      <c r="D73" s="12"/>
    </row>
    <row r="74" spans="2:10" ht="15" thickBot="1" x14ac:dyDescent="0.4">
      <c r="B74" t="s">
        <v>51</v>
      </c>
      <c r="C74" s="12"/>
      <c r="D74" s="12"/>
    </row>
    <row r="75" spans="2:10" ht="15" thickBot="1" x14ac:dyDescent="0.4">
      <c r="B75" s="1">
        <f xml:space="preserve"> -1 * (LN(B69)*B72 + LN(C69)*C72 + LN(D69)*D72)</f>
        <v>2.1291089088298505</v>
      </c>
    </row>
    <row r="76" spans="2:10" x14ac:dyDescent="0.35">
      <c r="B76" s="12"/>
    </row>
    <row r="77" spans="2:10" s="4" customFormat="1" x14ac:dyDescent="0.35">
      <c r="B77" s="4" t="s">
        <v>11</v>
      </c>
    </row>
    <row r="79" spans="2:10" s="5" customFormat="1" x14ac:dyDescent="0.35">
      <c r="B79" s="5" t="s">
        <v>12</v>
      </c>
    </row>
    <row r="84" spans="2:13" ht="15" thickBot="1" x14ac:dyDescent="0.4">
      <c r="G84" t="s">
        <v>13</v>
      </c>
      <c r="I84" t="s">
        <v>15</v>
      </c>
    </row>
    <row r="85" spans="2:13" ht="15" thickBot="1" x14ac:dyDescent="0.4">
      <c r="G85" t="s">
        <v>14</v>
      </c>
      <c r="I85" s="1">
        <f>-1*(B72)*(1/B69)+(1-B72)*(1/(1-B69))</f>
        <v>-8.4073717378193837</v>
      </c>
      <c r="J85" s="1">
        <f>-1*(C72)*(1/C69)+(1-C72)*(1/(1-C69))</f>
        <v>8.2561549845136089</v>
      </c>
      <c r="K85" s="1">
        <f>-1*(D72)*(1/D69)+(1-D72)*(1/(1-D69))</f>
        <v>1.002183277674239</v>
      </c>
    </row>
    <row r="87" spans="2:13" ht="15" thickBot="1" x14ac:dyDescent="0.4">
      <c r="K87" t="s">
        <v>18</v>
      </c>
    </row>
    <row r="88" spans="2:13" ht="15" thickBot="1" x14ac:dyDescent="0.4">
      <c r="K88" s="1">
        <f>EXP(B61) * ( EXP(C61)+EXP(D61) ) / ( EXP(B61)+EXP(C61)+EXP(D61) )^2</f>
        <v>0.10479574254175504</v>
      </c>
      <c r="L88" s="1">
        <f>EXP(C61) * ( EXP(B61)+EXP(D61) ) / ( EXP(B61)+EXP(C61)+EXP(D61) )^2</f>
        <v>0.10645127718419732</v>
      </c>
      <c r="M88" s="1">
        <f>EXP(D61) * ( EXP(C61)+EXP(B61) ) / ( EXP(B61)+EXP(C61)+EXP(D61) )^2</f>
        <v>2.1737754018932593E-3</v>
      </c>
    </row>
    <row r="90" spans="2:13" ht="15" thickBot="1" x14ac:dyDescent="0.4">
      <c r="G90" t="s">
        <v>19</v>
      </c>
      <c r="L90" t="s">
        <v>20</v>
      </c>
    </row>
    <row r="91" spans="2:13" ht="15" thickBot="1" x14ac:dyDescent="0.4">
      <c r="G91" s="1">
        <f>B51</f>
        <v>7</v>
      </c>
      <c r="H91" s="1">
        <f>C51</f>
        <v>4</v>
      </c>
      <c r="I91" s="1">
        <f>D51</f>
        <v>1</v>
      </c>
      <c r="J91" s="1">
        <f>E51</f>
        <v>0</v>
      </c>
      <c r="L91" s="1">
        <v>1</v>
      </c>
    </row>
    <row r="93" spans="2:13" ht="15" thickBot="1" x14ac:dyDescent="0.4">
      <c r="B93" t="s">
        <v>21</v>
      </c>
      <c r="G93" t="s">
        <v>22</v>
      </c>
    </row>
    <row r="94" spans="2:13" ht="15" thickBot="1" x14ac:dyDescent="0.4">
      <c r="B94" s="9">
        <f>$I$85*$K$88*G91</f>
        <v>-6.1673973486254354</v>
      </c>
      <c r="C94" s="9">
        <f>$I$85*$K$88*H91</f>
        <v>-3.5242270563573914</v>
      </c>
      <c r="D94" s="9">
        <f>$I$85*$K$88*I91</f>
        <v>-0.88105676408934785</v>
      </c>
      <c r="E94" s="9">
        <f>$I$85*$K$88*J91</f>
        <v>0</v>
      </c>
      <c r="G94" s="9">
        <f>$I$85*$K$88*L91</f>
        <v>-0.88105676408934785</v>
      </c>
    </row>
    <row r="95" spans="2:13" ht="15" thickBot="1" x14ac:dyDescent="0.4">
      <c r="B95" s="9">
        <f>$J$85*$L$88*G91</f>
        <v>6.1521476991250541</v>
      </c>
      <c r="C95" s="9">
        <f>$J$85*$L$88*H91</f>
        <v>3.5155129709286022</v>
      </c>
      <c r="D95" s="9">
        <f>$J$85*$L$88*I91</f>
        <v>0.87887824273215054</v>
      </c>
      <c r="E95" s="9">
        <f>$J$85*$L$88*J91</f>
        <v>0</v>
      </c>
      <c r="G95" s="9">
        <f>$J$85*$L$88*L91</f>
        <v>0.87887824273215054</v>
      </c>
    </row>
    <row r="96" spans="2:13" ht="15" thickBot="1" x14ac:dyDescent="0.4">
      <c r="B96" s="9">
        <f>$K$85*$M$88*G91</f>
        <v>1.5249649500379161E-2</v>
      </c>
      <c r="C96" s="9">
        <f>$K$85*$M$88*H91</f>
        <v>8.7140854287880917E-3</v>
      </c>
      <c r="D96" s="9">
        <f>$K$85*$M$88*I91</f>
        <v>2.1785213571970229E-3</v>
      </c>
      <c r="E96" s="9">
        <f>$K$85*$M$88*J91</f>
        <v>0</v>
      </c>
      <c r="G96" s="9">
        <f>$K$85*$M$88*L91</f>
        <v>2.1785213571970229E-3</v>
      </c>
    </row>
    <row r="99" spans="2:26" s="5" customFormat="1" x14ac:dyDescent="0.35">
      <c r="B99" s="5" t="s">
        <v>5</v>
      </c>
    </row>
    <row r="103" spans="2:26" x14ac:dyDescent="0.35">
      <c r="R103" s="11"/>
    </row>
    <row r="104" spans="2:26" ht="15" thickBot="1" x14ac:dyDescent="0.4">
      <c r="E104" t="s">
        <v>40</v>
      </c>
      <c r="J104" t="s">
        <v>23</v>
      </c>
      <c r="N104" t="s">
        <v>26</v>
      </c>
      <c r="R104" s="11"/>
    </row>
    <row r="105" spans="2:26" ht="15" thickBot="1" x14ac:dyDescent="0.4">
      <c r="E105" s="1">
        <f>B56</f>
        <v>0</v>
      </c>
      <c r="F105" s="1">
        <f t="shared" ref="F105:J105" si="6">C56</f>
        <v>0</v>
      </c>
      <c r="G105" s="1">
        <f t="shared" si="6"/>
        <v>-1</v>
      </c>
      <c r="H105" s="1">
        <f t="shared" si="6"/>
        <v>1</v>
      </c>
      <c r="J105" s="1">
        <f t="shared" si="6"/>
        <v>3</v>
      </c>
      <c r="N105" s="1">
        <f>$I$85*$K$88*E105</f>
        <v>0</v>
      </c>
      <c r="O105" s="1">
        <f>$I$85*$K$88*F105</f>
        <v>0</v>
      </c>
      <c r="P105" s="10">
        <f>$I$85*$K$88*G105</f>
        <v>0.88105676408934785</v>
      </c>
      <c r="Q105" s="1">
        <f>$I$85*$K$88*H105</f>
        <v>-0.88105676408934785</v>
      </c>
      <c r="R105" s="12"/>
      <c r="S105" s="1">
        <f>$I$85*$K$88*J105</f>
        <v>-2.6431702922680436</v>
      </c>
    </row>
    <row r="106" spans="2:26" ht="15" thickBot="1" x14ac:dyDescent="0.4">
      <c r="E106" s="1">
        <f>B57</f>
        <v>0</v>
      </c>
      <c r="F106" s="1">
        <f>C57</f>
        <v>1</v>
      </c>
      <c r="G106" s="1">
        <f>D57</f>
        <v>1</v>
      </c>
      <c r="H106" s="1">
        <f>E57</f>
        <v>-3</v>
      </c>
      <c r="J106" s="1">
        <f>G57</f>
        <v>-1</v>
      </c>
      <c r="N106" s="1">
        <f>$J$85*$L$88*E106</f>
        <v>0</v>
      </c>
      <c r="O106" s="1">
        <f>$J$85*$L$88*F106</f>
        <v>0.87887824273215054</v>
      </c>
      <c r="P106" s="10">
        <f>$J$85*$L$88*G106</f>
        <v>0.87887824273215054</v>
      </c>
      <c r="Q106" s="1">
        <f>$J$85*$L$88*H106</f>
        <v>-2.6366347281964515</v>
      </c>
      <c r="R106" s="12"/>
      <c r="S106" s="1">
        <f>$J$85*$L$88*J106</f>
        <v>-0.87887824273215054</v>
      </c>
    </row>
    <row r="107" spans="2:26" ht="15" thickBot="1" x14ac:dyDescent="0.4">
      <c r="E107" s="1">
        <f>B58</f>
        <v>1</v>
      </c>
      <c r="F107" s="1">
        <f>C58</f>
        <v>-2</v>
      </c>
      <c r="G107" s="1">
        <f>D58</f>
        <v>-3</v>
      </c>
      <c r="H107" s="1">
        <f>E58</f>
        <v>3</v>
      </c>
      <c r="J107" s="1">
        <f>G58</f>
        <v>2</v>
      </c>
      <c r="N107" s="1">
        <f>$K$85*$M$88*E107</f>
        <v>2.1785213571970229E-3</v>
      </c>
      <c r="O107" s="1">
        <f>$K$85*$M$88*F107</f>
        <v>-4.3570427143940459E-3</v>
      </c>
      <c r="P107" s="10">
        <f>$K$85*$M$88*G107</f>
        <v>-6.5355640715910688E-3</v>
      </c>
      <c r="Q107" s="1">
        <f>$K$85*$M$88*H107</f>
        <v>6.5355640715910688E-3</v>
      </c>
      <c r="R107" s="12"/>
      <c r="S107" s="1">
        <f>$K$85*$M$88*J107</f>
        <v>4.3570427143940459E-3</v>
      </c>
    </row>
    <row r="108" spans="2:26" x14ac:dyDescent="0.35">
      <c r="R108" s="11"/>
    </row>
    <row r="109" spans="2:26" ht="15" thickBot="1" x14ac:dyDescent="0.4">
      <c r="F109" t="s">
        <v>54</v>
      </c>
      <c r="J109" t="s">
        <v>24</v>
      </c>
      <c r="R109" s="11"/>
    </row>
    <row r="110" spans="2:26" ht="15" thickBot="1" x14ac:dyDescent="0.4">
      <c r="J110" s="1">
        <f>IF(B51&gt;0,1,0)</f>
        <v>1</v>
      </c>
      <c r="K110" s="1">
        <f>IF(C51&gt;0,1,0)</f>
        <v>1</v>
      </c>
      <c r="L110" s="1">
        <f>IF(D51&gt;0,1,0)</f>
        <v>1</v>
      </c>
      <c r="M110" s="1">
        <f>IF(E51&gt;0,1,0)</f>
        <v>0</v>
      </c>
      <c r="R110" s="11"/>
    </row>
    <row r="112" spans="2:26" ht="15" thickBot="1" x14ac:dyDescent="0.4">
      <c r="G112" t="s">
        <v>25</v>
      </c>
      <c r="Z112" t="s">
        <v>27</v>
      </c>
    </row>
    <row r="113" spans="2:26" ht="15" thickBot="1" x14ac:dyDescent="0.4">
      <c r="G113" s="1">
        <f>B36</f>
        <v>0</v>
      </c>
      <c r="H113" s="1">
        <f t="shared" ref="H113:V113" si="7">C36</f>
        <v>2</v>
      </c>
      <c r="I113" s="1">
        <f t="shared" si="7"/>
        <v>0</v>
      </c>
      <c r="J113" s="1">
        <f t="shared" si="7"/>
        <v>0</v>
      </c>
      <c r="K113" s="1">
        <f t="shared" si="7"/>
        <v>4</v>
      </c>
      <c r="L113" s="1">
        <f t="shared" si="7"/>
        <v>0</v>
      </c>
      <c r="M113" s="1">
        <f t="shared" si="7"/>
        <v>1</v>
      </c>
      <c r="N113" s="1">
        <f t="shared" si="7"/>
        <v>0</v>
      </c>
      <c r="O113" s="1">
        <f t="shared" si="7"/>
        <v>3</v>
      </c>
      <c r="P113" s="1">
        <f t="shared" si="7"/>
        <v>0</v>
      </c>
      <c r="Q113" s="1">
        <f t="shared" si="7"/>
        <v>5</v>
      </c>
      <c r="R113" s="1">
        <f t="shared" si="7"/>
        <v>0</v>
      </c>
      <c r="S113" s="1">
        <f t="shared" si="7"/>
        <v>5</v>
      </c>
      <c r="T113" s="1">
        <f t="shared" si="7"/>
        <v>0</v>
      </c>
      <c r="U113" s="1">
        <f t="shared" si="7"/>
        <v>3</v>
      </c>
      <c r="V113" s="1">
        <f t="shared" si="7"/>
        <v>0</v>
      </c>
      <c r="W113" s="1">
        <f t="shared" ref="W113" si="8">R36</f>
        <v>4</v>
      </c>
      <c r="X113" s="1">
        <f t="shared" ref="X113" si="9">S36</f>
        <v>0</v>
      </c>
      <c r="Z113" s="1">
        <v>1</v>
      </c>
    </row>
    <row r="115" spans="2:26" ht="15" thickBot="1" x14ac:dyDescent="0.4">
      <c r="B115" t="s">
        <v>28</v>
      </c>
      <c r="U115" t="s">
        <v>29</v>
      </c>
    </row>
    <row r="116" spans="2:26" ht="15" thickBot="1" x14ac:dyDescent="0.4">
      <c r="B116" s="9">
        <f>($N$105+$N$106+$N$107)*$J$110*G113</f>
        <v>0</v>
      </c>
      <c r="C116" s="9">
        <f>($N$105+$N$106+$N$107)*$J$110*H113</f>
        <v>4.3570427143940459E-3</v>
      </c>
      <c r="D116" s="9">
        <f t="shared" ref="D116:R116" si="10">($N$105+$N$106+$N$107)*$J$110*I113</f>
        <v>0</v>
      </c>
      <c r="E116" s="9">
        <f t="shared" si="10"/>
        <v>0</v>
      </c>
      <c r="F116" s="9">
        <f t="shared" si="10"/>
        <v>8.7140854287880917E-3</v>
      </c>
      <c r="G116" s="9">
        <f t="shared" si="10"/>
        <v>0</v>
      </c>
      <c r="H116" s="9">
        <f t="shared" si="10"/>
        <v>2.1785213571970229E-3</v>
      </c>
      <c r="I116" s="9">
        <f t="shared" si="10"/>
        <v>0</v>
      </c>
      <c r="J116" s="9">
        <f t="shared" si="10"/>
        <v>6.5355640715910688E-3</v>
      </c>
      <c r="K116" s="9">
        <f t="shared" si="10"/>
        <v>0</v>
      </c>
      <c r="L116" s="9">
        <f t="shared" si="10"/>
        <v>1.0892606785985115E-2</v>
      </c>
      <c r="M116" s="9">
        <f t="shared" si="10"/>
        <v>0</v>
      </c>
      <c r="N116" s="9">
        <f t="shared" si="10"/>
        <v>1.0892606785985115E-2</v>
      </c>
      <c r="O116" s="9">
        <f t="shared" si="10"/>
        <v>0</v>
      </c>
      <c r="P116" s="9">
        <f t="shared" si="10"/>
        <v>6.5355640715910688E-3</v>
      </c>
      <c r="Q116" s="9">
        <f t="shared" si="10"/>
        <v>0</v>
      </c>
      <c r="R116" s="9">
        <f t="shared" si="10"/>
        <v>8.7140854287880917E-3</v>
      </c>
      <c r="S116" s="9">
        <f>($N$105+$N$106+$N$107)*$J$110*X113</f>
        <v>0</v>
      </c>
      <c r="U116" s="9">
        <f t="shared" ref="U116" si="11">($N$105+$N$106+$N$107)*$J$110*Z113</f>
        <v>2.1785213571970229E-3</v>
      </c>
    </row>
    <row r="117" spans="2:26" ht="15" thickBot="1" x14ac:dyDescent="0.4">
      <c r="B117" s="9">
        <f>(($O$105+$O$106+$O$107)*$K$110*G113)/4</f>
        <v>0</v>
      </c>
      <c r="C117" s="9">
        <f>($O$105+$O$106+$O$107)*$K$110*H113</f>
        <v>1.7490424000355129</v>
      </c>
      <c r="D117" s="9">
        <f t="shared" ref="D117:R117" si="12">($O$105+$O$106+$O$107)*$K$110*I113</f>
        <v>0</v>
      </c>
      <c r="E117" s="9">
        <f t="shared" si="12"/>
        <v>0</v>
      </c>
      <c r="F117" s="9">
        <f t="shared" si="12"/>
        <v>3.4980848000710258</v>
      </c>
      <c r="G117" s="9">
        <f t="shared" si="12"/>
        <v>0</v>
      </c>
      <c r="H117" s="9">
        <f t="shared" si="12"/>
        <v>0.87452120001775646</v>
      </c>
      <c r="I117" s="9">
        <f t="shared" si="12"/>
        <v>0</v>
      </c>
      <c r="J117" s="9">
        <f t="shared" si="12"/>
        <v>2.6235636000532692</v>
      </c>
      <c r="K117" s="9">
        <f t="shared" si="12"/>
        <v>0</v>
      </c>
      <c r="L117" s="9">
        <f t="shared" si="12"/>
        <v>4.3726060000887825</v>
      </c>
      <c r="M117" s="9">
        <f t="shared" si="12"/>
        <v>0</v>
      </c>
      <c r="N117" s="9">
        <f t="shared" si="12"/>
        <v>4.3726060000887825</v>
      </c>
      <c r="O117" s="9">
        <f t="shared" si="12"/>
        <v>0</v>
      </c>
      <c r="P117" s="9">
        <f t="shared" si="12"/>
        <v>2.6235636000532692</v>
      </c>
      <c r="Q117" s="9">
        <f t="shared" si="12"/>
        <v>0</v>
      </c>
      <c r="R117" s="9">
        <f t="shared" si="12"/>
        <v>3.4980848000710258</v>
      </c>
      <c r="S117" s="9">
        <f>($O$105+$O$106+$O$107)*$K$110*X113</f>
        <v>0</v>
      </c>
      <c r="U117" s="9">
        <f t="shared" ref="U117" si="13">($O$105+$O$106+$O$107)*$K$110*Z113</f>
        <v>0.87452120001775646</v>
      </c>
    </row>
    <row r="118" spans="2:26" ht="15" thickBot="1" x14ac:dyDescent="0.4">
      <c r="B118" s="9">
        <f>($P$105+$P$106+$P$107)*$L$110*G113</f>
        <v>0</v>
      </c>
      <c r="C118" s="9">
        <f>($P$105+$P$106+$P$107)*$L$110*H113</f>
        <v>3.5067988854998147</v>
      </c>
      <c r="D118" s="9">
        <f t="shared" ref="D118:R118" si="14">($P$105+$P$106+$P$107)*$L$110*I113</f>
        <v>0</v>
      </c>
      <c r="E118" s="9">
        <f t="shared" si="14"/>
        <v>0</v>
      </c>
      <c r="F118" s="9">
        <f t="shared" si="14"/>
        <v>7.0135977709996293</v>
      </c>
      <c r="G118" s="9">
        <f t="shared" si="14"/>
        <v>0</v>
      </c>
      <c r="H118" s="9">
        <f t="shared" si="14"/>
        <v>1.7533994427499073</v>
      </c>
      <c r="I118" s="9">
        <f t="shared" si="14"/>
        <v>0</v>
      </c>
      <c r="J118" s="9">
        <f t="shared" si="14"/>
        <v>5.2601983282497216</v>
      </c>
      <c r="K118" s="9">
        <f t="shared" si="14"/>
        <v>0</v>
      </c>
      <c r="L118" s="9">
        <f t="shared" si="14"/>
        <v>8.7669972137495371</v>
      </c>
      <c r="M118" s="9">
        <f t="shared" si="14"/>
        <v>0</v>
      </c>
      <c r="N118" s="9">
        <f t="shared" si="14"/>
        <v>8.7669972137495371</v>
      </c>
      <c r="O118" s="9">
        <f t="shared" si="14"/>
        <v>0</v>
      </c>
      <c r="P118" s="9">
        <f t="shared" si="14"/>
        <v>5.2601983282497216</v>
      </c>
      <c r="Q118" s="9">
        <f t="shared" si="14"/>
        <v>0</v>
      </c>
      <c r="R118" s="9">
        <f t="shared" si="14"/>
        <v>7.0135977709996293</v>
      </c>
      <c r="S118" s="9">
        <f>($P$105+$P$106+$P$107)*$L$110*X113</f>
        <v>0</v>
      </c>
      <c r="U118" s="9">
        <f t="shared" ref="U118" si="15">($P$105+$P$106+$P$107)*$L$110*Z113</f>
        <v>1.7533994427499073</v>
      </c>
    </row>
    <row r="119" spans="2:26" ht="15" thickBot="1" x14ac:dyDescent="0.4">
      <c r="B119" s="9">
        <f>($Q$105+$Q$106+$Q$107)*$M$110*G113</f>
        <v>0</v>
      </c>
      <c r="C119" s="9">
        <f t="shared" ref="C119:R119" si="16">($Q$105+$Q$106+$Q$107)*$M$110*H113</f>
        <v>0</v>
      </c>
      <c r="D119" s="9">
        <f t="shared" si="16"/>
        <v>0</v>
      </c>
      <c r="E119" s="9">
        <f t="shared" si="16"/>
        <v>0</v>
      </c>
      <c r="F119" s="9">
        <f t="shared" si="16"/>
        <v>0</v>
      </c>
      <c r="G119" s="9">
        <f t="shared" si="16"/>
        <v>0</v>
      </c>
      <c r="H119" s="9">
        <f t="shared" si="16"/>
        <v>0</v>
      </c>
      <c r="I119" s="9">
        <f t="shared" si="16"/>
        <v>0</v>
      </c>
      <c r="J119" s="9">
        <f t="shared" si="16"/>
        <v>0</v>
      </c>
      <c r="K119" s="9">
        <f t="shared" si="16"/>
        <v>0</v>
      </c>
      <c r="L119" s="9">
        <f t="shared" si="16"/>
        <v>0</v>
      </c>
      <c r="M119" s="9">
        <f t="shared" si="16"/>
        <v>0</v>
      </c>
      <c r="N119" s="9">
        <f t="shared" si="16"/>
        <v>0</v>
      </c>
      <c r="O119" s="9">
        <f t="shared" si="16"/>
        <v>0</v>
      </c>
      <c r="P119" s="9">
        <f t="shared" si="16"/>
        <v>0</v>
      </c>
      <c r="Q119" s="9">
        <f t="shared" si="16"/>
        <v>0</v>
      </c>
      <c r="R119" s="9">
        <f t="shared" si="16"/>
        <v>0</v>
      </c>
      <c r="S119" s="9">
        <f>($Q$105+$Q$106+$Q$107)*$M$110*X113</f>
        <v>0</v>
      </c>
      <c r="U119" s="9">
        <f t="shared" ref="U119" si="17">($Q$105+$Q$106+$Q$107)*$M$110*Z113</f>
        <v>0</v>
      </c>
      <c r="Z119" s="7"/>
    </row>
    <row r="122" spans="2:26" s="5" customFormat="1" x14ac:dyDescent="0.35">
      <c r="B122" s="5" t="s">
        <v>2</v>
      </c>
    </row>
    <row r="127" spans="2:26" ht="15" thickBot="1" x14ac:dyDescent="0.4">
      <c r="E127" t="s">
        <v>41</v>
      </c>
    </row>
    <row r="128" spans="2:26" ht="15" thickBot="1" x14ac:dyDescent="0.4">
      <c r="E128" s="1">
        <f>B42</f>
        <v>2</v>
      </c>
      <c r="F128" s="1">
        <f t="shared" ref="F128:V128" si="18">C42</f>
        <v>0</v>
      </c>
      <c r="G128" s="1">
        <f t="shared" si="18"/>
        <v>0</v>
      </c>
      <c r="H128" s="1">
        <f t="shared" si="18"/>
        <v>2</v>
      </c>
      <c r="I128" s="1">
        <f t="shared" si="18"/>
        <v>1</v>
      </c>
      <c r="J128" s="1">
        <f t="shared" si="18"/>
        <v>-2</v>
      </c>
      <c r="K128" s="1">
        <f t="shared" si="18"/>
        <v>-1</v>
      </c>
      <c r="L128" s="1">
        <f t="shared" si="18"/>
        <v>0</v>
      </c>
      <c r="M128" s="1">
        <f t="shared" si="18"/>
        <v>0</v>
      </c>
      <c r="N128" s="1">
        <f t="shared" si="18"/>
        <v>-1</v>
      </c>
      <c r="O128" s="1">
        <f t="shared" si="18"/>
        <v>1</v>
      </c>
      <c r="P128" s="1">
        <f t="shared" si="18"/>
        <v>-3</v>
      </c>
      <c r="Q128" s="1">
        <f t="shared" si="18"/>
        <v>-1</v>
      </c>
      <c r="R128" s="1">
        <f t="shared" si="18"/>
        <v>-3</v>
      </c>
      <c r="S128" s="1">
        <f t="shared" si="18"/>
        <v>-2</v>
      </c>
      <c r="T128" s="1">
        <f t="shared" si="18"/>
        <v>-1</v>
      </c>
      <c r="U128" s="1">
        <f t="shared" si="18"/>
        <v>2</v>
      </c>
      <c r="V128" s="1">
        <f t="shared" si="18"/>
        <v>-3</v>
      </c>
      <c r="X128" s="1">
        <f>U42</f>
        <v>2</v>
      </c>
    </row>
    <row r="129" spans="2:24" ht="15" thickBot="1" x14ac:dyDescent="0.4">
      <c r="E129" s="1">
        <f>B43</f>
        <v>-2</v>
      </c>
      <c r="F129" s="1">
        <f>C43</f>
        <v>3</v>
      </c>
      <c r="G129" s="1">
        <f>D43</f>
        <v>2</v>
      </c>
      <c r="H129" s="1">
        <f>E43</f>
        <v>-2</v>
      </c>
      <c r="I129" s="1">
        <f>F43</f>
        <v>-3</v>
      </c>
      <c r="J129" s="1">
        <f>G43</f>
        <v>0</v>
      </c>
      <c r="K129" s="1">
        <f>H43</f>
        <v>2</v>
      </c>
      <c r="L129" s="1">
        <f>I43</f>
        <v>2</v>
      </c>
      <c r="M129" s="1">
        <f>J43</f>
        <v>1</v>
      </c>
      <c r="N129" s="1">
        <f>K43</f>
        <v>3</v>
      </c>
      <c r="O129" s="1">
        <f>L43</f>
        <v>-3</v>
      </c>
      <c r="P129" s="1">
        <f>M43</f>
        <v>-3</v>
      </c>
      <c r="Q129" s="1">
        <f>N43</f>
        <v>0</v>
      </c>
      <c r="R129" s="1">
        <f>O43</f>
        <v>1</v>
      </c>
      <c r="S129" s="1">
        <f>P43</f>
        <v>3</v>
      </c>
      <c r="T129" s="1">
        <f>Q43</f>
        <v>2</v>
      </c>
      <c r="U129" s="1">
        <f>R43</f>
        <v>3</v>
      </c>
      <c r="V129" s="1">
        <f>S43</f>
        <v>-2</v>
      </c>
      <c r="X129" s="1">
        <f>U43</f>
        <v>-1</v>
      </c>
    </row>
    <row r="130" spans="2:24" ht="15" thickBot="1" x14ac:dyDescent="0.4">
      <c r="E130" s="1">
        <f>B44</f>
        <v>-3</v>
      </c>
      <c r="F130" s="1">
        <f>C44</f>
        <v>3</v>
      </c>
      <c r="G130" s="1">
        <f>D44</f>
        <v>0</v>
      </c>
      <c r="H130" s="1">
        <f>E44</f>
        <v>1</v>
      </c>
      <c r="I130" s="1">
        <f>F44</f>
        <v>-3</v>
      </c>
      <c r="J130" s="1">
        <f>G44</f>
        <v>1</v>
      </c>
      <c r="K130" s="1">
        <f>H44</f>
        <v>2</v>
      </c>
      <c r="L130" s="1">
        <f>I44</f>
        <v>3</v>
      </c>
      <c r="M130" s="1">
        <f>J44</f>
        <v>-2</v>
      </c>
      <c r="N130" s="1">
        <f>K44</f>
        <v>2</v>
      </c>
      <c r="O130" s="1">
        <f>L44</f>
        <v>1</v>
      </c>
      <c r="P130" s="1">
        <f>M44</f>
        <v>0</v>
      </c>
      <c r="Q130" s="1">
        <f>N44</f>
        <v>3</v>
      </c>
      <c r="R130" s="1">
        <f>O44</f>
        <v>0</v>
      </c>
      <c r="S130" s="1">
        <f>P44</f>
        <v>-3</v>
      </c>
      <c r="T130" s="1">
        <f>Q44</f>
        <v>-3</v>
      </c>
      <c r="U130" s="1">
        <f>R44</f>
        <v>-1</v>
      </c>
      <c r="V130" s="1">
        <f>S44</f>
        <v>-3</v>
      </c>
      <c r="X130" s="1">
        <f>U44</f>
        <v>4</v>
      </c>
    </row>
    <row r="131" spans="2:24" ht="15" thickBot="1" x14ac:dyDescent="0.4">
      <c r="E131" s="1">
        <f>B45</f>
        <v>-2</v>
      </c>
      <c r="F131" s="1">
        <f>C45</f>
        <v>-1</v>
      </c>
      <c r="G131" s="1">
        <f>D45</f>
        <v>2</v>
      </c>
      <c r="H131" s="1">
        <f>E45</f>
        <v>0</v>
      </c>
      <c r="I131" s="1">
        <f>F45</f>
        <v>-2</v>
      </c>
      <c r="J131" s="1">
        <f>G45</f>
        <v>0</v>
      </c>
      <c r="K131" s="1">
        <f>H45</f>
        <v>0</v>
      </c>
      <c r="L131" s="1">
        <f>I45</f>
        <v>2</v>
      </c>
      <c r="M131" s="1">
        <f>J45</f>
        <v>-3</v>
      </c>
      <c r="N131" s="1">
        <f>K45</f>
        <v>3</v>
      </c>
      <c r="O131" s="1">
        <f>L45</f>
        <v>3</v>
      </c>
      <c r="P131" s="1">
        <f>M45</f>
        <v>2</v>
      </c>
      <c r="Q131" s="1">
        <f>N45</f>
        <v>3</v>
      </c>
      <c r="R131" s="1">
        <f>O45</f>
        <v>-3</v>
      </c>
      <c r="S131" s="1">
        <f>P45</f>
        <v>-3</v>
      </c>
      <c r="T131" s="1">
        <f>Q45</f>
        <v>0</v>
      </c>
      <c r="U131" s="1">
        <f>R45</f>
        <v>-1</v>
      </c>
      <c r="V131" s="1">
        <f>S45</f>
        <v>0</v>
      </c>
      <c r="X131" s="1">
        <f>U45</f>
        <v>0</v>
      </c>
    </row>
    <row r="132" spans="2:24" x14ac:dyDescent="0.35">
      <c r="W132" s="11"/>
    </row>
    <row r="133" spans="2:24" ht="15" thickBot="1" x14ac:dyDescent="0.4">
      <c r="E133" t="s">
        <v>42</v>
      </c>
      <c r="W133" s="11"/>
    </row>
    <row r="134" spans="2:24" ht="15" thickBot="1" x14ac:dyDescent="0.4">
      <c r="E134" s="1">
        <f>($N$105+$N$106+$N$107)*$J$110*E128</f>
        <v>4.3570427143940459E-3</v>
      </c>
      <c r="F134" s="1">
        <f t="shared" ref="F134:X134" si="19">($N$105+$N$106+$N$107)*$J$110*F128</f>
        <v>0</v>
      </c>
      <c r="G134" s="1">
        <f t="shared" si="19"/>
        <v>0</v>
      </c>
      <c r="H134" s="1">
        <f t="shared" si="19"/>
        <v>4.3570427143940459E-3</v>
      </c>
      <c r="I134" s="1">
        <f t="shared" si="19"/>
        <v>2.1785213571970229E-3</v>
      </c>
      <c r="J134" s="1">
        <f t="shared" si="19"/>
        <v>-4.3570427143940459E-3</v>
      </c>
      <c r="K134" s="1">
        <f t="shared" si="19"/>
        <v>-2.1785213571970229E-3</v>
      </c>
      <c r="L134" s="1">
        <f t="shared" si="19"/>
        <v>0</v>
      </c>
      <c r="M134" s="1">
        <f t="shared" si="19"/>
        <v>0</v>
      </c>
      <c r="N134" s="1">
        <f t="shared" si="19"/>
        <v>-2.1785213571970229E-3</v>
      </c>
      <c r="O134" s="1">
        <f t="shared" si="19"/>
        <v>2.1785213571970229E-3</v>
      </c>
      <c r="P134" s="1">
        <f t="shared" si="19"/>
        <v>-6.5355640715910688E-3</v>
      </c>
      <c r="Q134" s="1">
        <f t="shared" si="19"/>
        <v>-2.1785213571970229E-3</v>
      </c>
      <c r="R134" s="1">
        <f t="shared" si="19"/>
        <v>-6.5355640715910688E-3</v>
      </c>
      <c r="S134" s="1">
        <f t="shared" si="19"/>
        <v>-4.3570427143940459E-3</v>
      </c>
      <c r="T134" s="1">
        <f t="shared" si="19"/>
        <v>-2.1785213571970229E-3</v>
      </c>
      <c r="U134" s="10">
        <f t="shared" si="19"/>
        <v>4.3570427143940459E-3</v>
      </c>
      <c r="V134" s="1">
        <f t="shared" si="19"/>
        <v>-6.5355640715910688E-3</v>
      </c>
      <c r="W134" s="12"/>
      <c r="X134" s="1">
        <f t="shared" si="19"/>
        <v>4.3570427143940459E-3</v>
      </c>
    </row>
    <row r="135" spans="2:24" ht="15" thickBot="1" x14ac:dyDescent="0.4">
      <c r="E135" s="1">
        <f>($O$105+$O$106+$O$107)*$K$110*E129</f>
        <v>-1.7490424000355129</v>
      </c>
      <c r="F135" s="1">
        <f t="shared" ref="F135:X135" si="20">($O$105+$O$106+$O$107)*$K$110*F129</f>
        <v>2.6235636000532692</v>
      </c>
      <c r="G135" s="1">
        <f t="shared" si="20"/>
        <v>1.7490424000355129</v>
      </c>
      <c r="H135" s="1">
        <f t="shared" si="20"/>
        <v>-1.7490424000355129</v>
      </c>
      <c r="I135" s="1">
        <f t="shared" si="20"/>
        <v>-2.6235636000532692</v>
      </c>
      <c r="J135" s="1">
        <f t="shared" si="20"/>
        <v>0</v>
      </c>
      <c r="K135" s="1">
        <f t="shared" si="20"/>
        <v>1.7490424000355129</v>
      </c>
      <c r="L135" s="1">
        <f t="shared" si="20"/>
        <v>1.7490424000355129</v>
      </c>
      <c r="M135" s="1">
        <f t="shared" si="20"/>
        <v>0.87452120001775646</v>
      </c>
      <c r="N135" s="1">
        <f t="shared" si="20"/>
        <v>2.6235636000532692</v>
      </c>
      <c r="O135" s="1">
        <f t="shared" si="20"/>
        <v>-2.6235636000532692</v>
      </c>
      <c r="P135" s="1">
        <f t="shared" si="20"/>
        <v>-2.6235636000532692</v>
      </c>
      <c r="Q135" s="1">
        <f t="shared" si="20"/>
        <v>0</v>
      </c>
      <c r="R135" s="1">
        <f t="shared" si="20"/>
        <v>0.87452120001775646</v>
      </c>
      <c r="S135" s="1">
        <f t="shared" si="20"/>
        <v>2.6235636000532692</v>
      </c>
      <c r="T135" s="1">
        <f t="shared" si="20"/>
        <v>1.7490424000355129</v>
      </c>
      <c r="U135" s="10">
        <f t="shared" si="20"/>
        <v>2.6235636000532692</v>
      </c>
      <c r="V135" s="1">
        <f t="shared" si="20"/>
        <v>-1.7490424000355129</v>
      </c>
      <c r="W135" s="12"/>
      <c r="X135" s="1">
        <f t="shared" si="20"/>
        <v>-0.87452120001775646</v>
      </c>
    </row>
    <row r="136" spans="2:24" ht="15" thickBot="1" x14ac:dyDescent="0.4">
      <c r="E136" s="1">
        <f>($P$105+$P$106+$P$107)*$L$110*E130</f>
        <v>-5.2601983282497216</v>
      </c>
      <c r="F136" s="1">
        <f t="shared" ref="F136:X136" si="21">($P$105+$P$106+$P$107)*$L$110*F130</f>
        <v>5.2601983282497216</v>
      </c>
      <c r="G136" s="1">
        <f t="shared" si="21"/>
        <v>0</v>
      </c>
      <c r="H136" s="1">
        <f t="shared" si="21"/>
        <v>1.7533994427499073</v>
      </c>
      <c r="I136" s="1">
        <f t="shared" si="21"/>
        <v>-5.2601983282497216</v>
      </c>
      <c r="J136" s="1">
        <f t="shared" si="21"/>
        <v>1.7533994427499073</v>
      </c>
      <c r="K136" s="1">
        <f t="shared" si="21"/>
        <v>3.5067988854998147</v>
      </c>
      <c r="L136" s="1">
        <f t="shared" si="21"/>
        <v>5.2601983282497216</v>
      </c>
      <c r="M136" s="1">
        <f t="shared" si="21"/>
        <v>-3.5067988854998147</v>
      </c>
      <c r="N136" s="1">
        <f t="shared" si="21"/>
        <v>3.5067988854998147</v>
      </c>
      <c r="O136" s="1">
        <f t="shared" si="21"/>
        <v>1.7533994427499073</v>
      </c>
      <c r="P136" s="1">
        <f t="shared" si="21"/>
        <v>0</v>
      </c>
      <c r="Q136" s="1">
        <f t="shared" si="21"/>
        <v>5.2601983282497216</v>
      </c>
      <c r="R136" s="1">
        <f t="shared" si="21"/>
        <v>0</v>
      </c>
      <c r="S136" s="1">
        <f t="shared" si="21"/>
        <v>-5.2601983282497216</v>
      </c>
      <c r="T136" s="1">
        <f t="shared" si="21"/>
        <v>-5.2601983282497216</v>
      </c>
      <c r="U136" s="10">
        <f t="shared" si="21"/>
        <v>-1.7533994427499073</v>
      </c>
      <c r="V136" s="1">
        <f t="shared" si="21"/>
        <v>-5.2601983282497216</v>
      </c>
      <c r="W136" s="12"/>
      <c r="X136" s="1">
        <f t="shared" si="21"/>
        <v>7.0135977709996293</v>
      </c>
    </row>
    <row r="137" spans="2:24" ht="15" thickBot="1" x14ac:dyDescent="0.4">
      <c r="E137" s="1">
        <f>($Q$105+$Q$106+$Q$107)*$M$110*B119</f>
        <v>0</v>
      </c>
      <c r="F137" s="1">
        <f t="shared" ref="F137:X137" si="22">($Q$105+$Q$106+$Q$107)*$M$110*C119</f>
        <v>0</v>
      </c>
      <c r="G137" s="1">
        <f t="shared" si="22"/>
        <v>0</v>
      </c>
      <c r="H137" s="1">
        <f t="shared" si="22"/>
        <v>0</v>
      </c>
      <c r="I137" s="1">
        <f t="shared" si="22"/>
        <v>0</v>
      </c>
      <c r="J137" s="1">
        <f t="shared" si="22"/>
        <v>0</v>
      </c>
      <c r="K137" s="1">
        <f t="shared" si="22"/>
        <v>0</v>
      </c>
      <c r="L137" s="1">
        <f t="shared" si="22"/>
        <v>0</v>
      </c>
      <c r="M137" s="1">
        <f t="shared" si="22"/>
        <v>0</v>
      </c>
      <c r="N137" s="1">
        <f t="shared" si="22"/>
        <v>0</v>
      </c>
      <c r="O137" s="1">
        <f t="shared" si="22"/>
        <v>0</v>
      </c>
      <c r="P137" s="1">
        <f t="shared" si="22"/>
        <v>0</v>
      </c>
      <c r="Q137" s="1">
        <f t="shared" si="22"/>
        <v>0</v>
      </c>
      <c r="R137" s="1">
        <f t="shared" si="22"/>
        <v>0</v>
      </c>
      <c r="S137" s="1">
        <f t="shared" si="22"/>
        <v>0</v>
      </c>
      <c r="T137" s="1">
        <f t="shared" si="22"/>
        <v>0</v>
      </c>
      <c r="U137" s="10">
        <f t="shared" si="22"/>
        <v>0</v>
      </c>
      <c r="V137" s="1">
        <f t="shared" si="22"/>
        <v>0</v>
      </c>
      <c r="W137" s="12"/>
      <c r="X137" s="1">
        <f t="shared" si="22"/>
        <v>0</v>
      </c>
    </row>
    <row r="138" spans="2:24" x14ac:dyDescent="0.35">
      <c r="W138" s="11"/>
    </row>
    <row r="139" spans="2:24" ht="15" thickBot="1" x14ac:dyDescent="0.4">
      <c r="F139" t="s">
        <v>43</v>
      </c>
    </row>
    <row r="140" spans="2:24" ht="15" thickBot="1" x14ac:dyDescent="0.4">
      <c r="F140" s="1">
        <f>IF(B36&gt;0,1,0)</f>
        <v>0</v>
      </c>
      <c r="G140" s="1">
        <f t="shared" ref="G140:W140" si="23">IF(C36&gt;0,1,0)</f>
        <v>1</v>
      </c>
      <c r="H140" s="1">
        <f t="shared" si="23"/>
        <v>0</v>
      </c>
      <c r="I140" s="1">
        <f t="shared" si="23"/>
        <v>0</v>
      </c>
      <c r="J140" s="1">
        <f t="shared" si="23"/>
        <v>1</v>
      </c>
      <c r="K140" s="1">
        <f t="shared" si="23"/>
        <v>0</v>
      </c>
      <c r="L140" s="1">
        <f t="shared" si="23"/>
        <v>1</v>
      </c>
      <c r="M140" s="1">
        <f t="shared" si="23"/>
        <v>0</v>
      </c>
      <c r="N140" s="1">
        <f t="shared" si="23"/>
        <v>1</v>
      </c>
      <c r="O140" s="1">
        <f t="shared" si="23"/>
        <v>0</v>
      </c>
      <c r="P140" s="1">
        <f t="shared" si="23"/>
        <v>1</v>
      </c>
      <c r="Q140" s="1">
        <f t="shared" si="23"/>
        <v>0</v>
      </c>
      <c r="R140" s="1">
        <f t="shared" si="23"/>
        <v>1</v>
      </c>
      <c r="S140" s="1">
        <f t="shared" si="23"/>
        <v>0</v>
      </c>
      <c r="T140" s="1">
        <f t="shared" si="23"/>
        <v>1</v>
      </c>
      <c r="U140" s="1">
        <f t="shared" si="23"/>
        <v>0</v>
      </c>
      <c r="V140" s="1">
        <f t="shared" si="23"/>
        <v>1</v>
      </c>
      <c r="W140" s="1">
        <f t="shared" si="23"/>
        <v>0</v>
      </c>
    </row>
    <row r="141" spans="2:24" x14ac:dyDescent="0.35">
      <c r="B141" t="s">
        <v>55</v>
      </c>
    </row>
    <row r="142" spans="2:24" ht="15" thickBot="1" x14ac:dyDescent="0.4">
      <c r="F142" t="s">
        <v>31</v>
      </c>
    </row>
    <row r="143" spans="2:24" ht="15" thickBot="1" x14ac:dyDescent="0.4">
      <c r="F143" s="1">
        <f>SUM(E134:E137)*F140</f>
        <v>0</v>
      </c>
      <c r="G143" s="1">
        <f t="shared" ref="G143:V143" si="24">SUM(F134:F137)*G140</f>
        <v>7.8837619283029907</v>
      </c>
      <c r="H143" s="1">
        <f t="shared" si="24"/>
        <v>0</v>
      </c>
      <c r="I143" s="1">
        <f t="shared" si="24"/>
        <v>0</v>
      </c>
      <c r="J143" s="1">
        <f t="shared" si="24"/>
        <v>-7.8815834069457935</v>
      </c>
      <c r="K143" s="1">
        <f t="shared" si="24"/>
        <v>0</v>
      </c>
      <c r="L143" s="1">
        <f t="shared" si="24"/>
        <v>5.2536627641781308</v>
      </c>
      <c r="M143" s="1">
        <f t="shared" si="24"/>
        <v>0</v>
      </c>
      <c r="N143" s="1">
        <f t="shared" si="24"/>
        <v>-2.632277685482058</v>
      </c>
      <c r="O143" s="1">
        <f t="shared" si="24"/>
        <v>0</v>
      </c>
      <c r="P143" s="1">
        <f t="shared" si="24"/>
        <v>-0.86798563594616462</v>
      </c>
      <c r="Q143" s="1">
        <f t="shared" si="24"/>
        <v>0</v>
      </c>
      <c r="R143" s="1">
        <f t="shared" si="24"/>
        <v>5.2580198068925244</v>
      </c>
      <c r="S143" s="1">
        <f t="shared" si="24"/>
        <v>0</v>
      </c>
      <c r="T143" s="1">
        <f t="shared" si="24"/>
        <v>-2.6409917709108464</v>
      </c>
      <c r="U143" s="1">
        <f t="shared" si="24"/>
        <v>0</v>
      </c>
      <c r="V143" s="1">
        <f t="shared" si="24"/>
        <v>0.8745212000177558</v>
      </c>
      <c r="W143" s="1">
        <f>SUM(V134:V137)*W140</f>
        <v>0</v>
      </c>
    </row>
    <row r="145" spans="2:12" ht="15" thickBot="1" x14ac:dyDescent="0.4">
      <c r="F145" t="s">
        <v>32</v>
      </c>
    </row>
    <row r="146" spans="2:12" ht="15" thickBot="1" x14ac:dyDescent="0.4">
      <c r="F146" s="1">
        <f>F143</f>
        <v>0</v>
      </c>
      <c r="G146" s="1">
        <f t="shared" ref="G146:H146" si="25">G143</f>
        <v>7.8837619283029907</v>
      </c>
      <c r="H146" s="1">
        <f t="shared" si="25"/>
        <v>0</v>
      </c>
      <c r="J146" s="1">
        <f>O143</f>
        <v>0</v>
      </c>
      <c r="K146" s="1">
        <f t="shared" ref="K146:L146" si="26">P143</f>
        <v>-0.86798563594616462</v>
      </c>
      <c r="L146" s="1">
        <f t="shared" si="26"/>
        <v>0</v>
      </c>
    </row>
    <row r="147" spans="2:12" ht="15" thickBot="1" x14ac:dyDescent="0.4">
      <c r="F147" s="1">
        <f>I143</f>
        <v>0</v>
      </c>
      <c r="G147" s="1">
        <f t="shared" ref="G147:H147" si="27">J143</f>
        <v>-7.8815834069457935</v>
      </c>
      <c r="H147" s="1">
        <f t="shared" si="27"/>
        <v>0</v>
      </c>
      <c r="J147" s="1">
        <f>R143</f>
        <v>5.2580198068925244</v>
      </c>
      <c r="K147" s="1">
        <f t="shared" ref="K147:L147" si="28">S143</f>
        <v>0</v>
      </c>
      <c r="L147" s="1">
        <f t="shared" si="28"/>
        <v>-2.6409917709108464</v>
      </c>
    </row>
    <row r="148" spans="2:12" ht="15" thickBot="1" x14ac:dyDescent="0.4">
      <c r="F148" s="1">
        <f>L143</f>
        <v>5.2536627641781308</v>
      </c>
      <c r="G148" s="1">
        <f t="shared" ref="G148:H148" si="29">M143</f>
        <v>0</v>
      </c>
      <c r="H148" s="1">
        <f t="shared" si="29"/>
        <v>-2.632277685482058</v>
      </c>
      <c r="J148" s="1">
        <f>U143</f>
        <v>0</v>
      </c>
      <c r="K148" s="1">
        <f t="shared" ref="K148:L148" si="30">V143</f>
        <v>0.8745212000177558</v>
      </c>
      <c r="L148" s="1">
        <f t="shared" si="30"/>
        <v>0</v>
      </c>
    </row>
    <row r="150" spans="2:12" ht="15" thickBot="1" x14ac:dyDescent="0.4">
      <c r="H150" t="s">
        <v>30</v>
      </c>
    </row>
    <row r="151" spans="2:12" ht="15" thickBot="1" x14ac:dyDescent="0.4">
      <c r="H151" s="1">
        <f>B9</f>
        <v>1</v>
      </c>
      <c r="I151" s="1">
        <f>C9</f>
        <v>-1</v>
      </c>
      <c r="J151" s="1">
        <f>D9</f>
        <v>0</v>
      </c>
      <c r="K151" s="1">
        <f>E9</f>
        <v>0</v>
      </c>
      <c r="L151" s="1">
        <f>F9</f>
        <v>-1</v>
      </c>
    </row>
    <row r="152" spans="2:12" ht="15" thickBot="1" x14ac:dyDescent="0.4">
      <c r="H152" s="1">
        <f>B10</f>
        <v>0</v>
      </c>
      <c r="I152" s="1">
        <f>C10</f>
        <v>1</v>
      </c>
      <c r="J152" s="1">
        <f>D10</f>
        <v>-1</v>
      </c>
      <c r="K152" s="1">
        <f>E10</f>
        <v>1</v>
      </c>
      <c r="L152" s="1">
        <f>F10</f>
        <v>1</v>
      </c>
    </row>
    <row r="153" spans="2:12" ht="15" thickBot="1" x14ac:dyDescent="0.4">
      <c r="H153" s="1">
        <f>B11</f>
        <v>1</v>
      </c>
      <c r="I153" s="1">
        <f>C11</f>
        <v>-1</v>
      </c>
      <c r="J153" s="1">
        <f>D11</f>
        <v>1</v>
      </c>
      <c r="K153" s="1">
        <f>E11</f>
        <v>0</v>
      </c>
      <c r="L153" s="1">
        <f>F11</f>
        <v>-1</v>
      </c>
    </row>
    <row r="154" spans="2:12" ht="15" thickBot="1" x14ac:dyDescent="0.4">
      <c r="H154" s="1">
        <f>B12</f>
        <v>1</v>
      </c>
      <c r="I154" s="1">
        <f>C12</f>
        <v>1</v>
      </c>
      <c r="J154" s="1">
        <f>D12</f>
        <v>0</v>
      </c>
      <c r="K154" s="1">
        <f>E12</f>
        <v>-1</v>
      </c>
      <c r="L154" s="1">
        <f>F12</f>
        <v>0</v>
      </c>
    </row>
    <row r="155" spans="2:12" ht="15" thickBot="1" x14ac:dyDescent="0.4">
      <c r="H155" s="1">
        <f>B13</f>
        <v>-1</v>
      </c>
      <c r="I155" s="1">
        <f>C13</f>
        <v>0</v>
      </c>
      <c r="J155" s="1">
        <f>D13</f>
        <v>0</v>
      </c>
      <c r="K155" s="1">
        <f>E13</f>
        <v>1</v>
      </c>
      <c r="L155" s="1">
        <f>F13</f>
        <v>0</v>
      </c>
    </row>
    <row r="157" spans="2:12" ht="15" thickBot="1" x14ac:dyDescent="0.4">
      <c r="B157" t="s">
        <v>33</v>
      </c>
    </row>
    <row r="158" spans="2:12" ht="15" thickBot="1" x14ac:dyDescent="0.4">
      <c r="B158" s="9">
        <f>SUMPRODUCT($F$146:$H$148,H151:J153)</f>
        <v>-13.143960256552713</v>
      </c>
      <c r="C158" s="9">
        <f t="shared" ref="C158:D158" si="31">SUMPRODUCT($F$146:$H$148,I151:K153)</f>
        <v>2.6279206427676627</v>
      </c>
      <c r="D158" s="9">
        <f t="shared" si="31"/>
        <v>4.3570427143952983E-3</v>
      </c>
      <c r="F158" s="9">
        <f>SUMPRODUCT($J$146:$L$148,H151:J153)</f>
        <v>2.6344562068392552</v>
      </c>
      <c r="G158" s="9">
        <f t="shared" ref="G158:H158" si="32">SUMPRODUCT($J$146:$L$148,I151:K153)</f>
        <v>3.4915492359994338</v>
      </c>
      <c r="H158" s="9">
        <f t="shared" si="32"/>
        <v>-7.8990115778033712</v>
      </c>
    </row>
    <row r="159" spans="2:12" ht="15" thickBot="1" x14ac:dyDescent="0.4">
      <c r="B159" s="9">
        <f t="shared" ref="B159:B160" si="33">SUMPRODUCT($F$146:$H$148,H152:J154)</f>
        <v>21.019008099426916</v>
      </c>
      <c r="C159" s="9">
        <f t="shared" ref="C159:C160" si="34">SUMPRODUCT($F$146:$H$148,I152:K154)</f>
        <v>-7.8794048855885963</v>
      </c>
      <c r="D159" s="9">
        <f t="shared" ref="D159" si="35">SUMPRODUCT($F$146:$H$148,J152:L154)</f>
        <v>7.8837619283029907</v>
      </c>
      <c r="F159" s="9">
        <f t="shared" ref="F159:F160" si="36">SUMPRODUCT($J$146:$L$148,H152:J154)</f>
        <v>2.6235636000532687</v>
      </c>
      <c r="G159" s="9">
        <f t="shared" ref="G159:G160" si="37">SUMPRODUCT($J$146:$L$148,I152:K154)</f>
        <v>-4.3900341709463593</v>
      </c>
      <c r="H159" s="9">
        <f t="shared" ref="H159" si="38">SUMPRODUCT($J$146:$L$148,J152:L154)</f>
        <v>6.1565047418394494</v>
      </c>
    </row>
    <row r="160" spans="2:12" ht="15" thickBot="1" x14ac:dyDescent="0.4">
      <c r="B160" s="9">
        <f t="shared" si="33"/>
        <v>-21.019008099426916</v>
      </c>
      <c r="C160" s="9">
        <f t="shared" si="34"/>
        <v>5.2514842428209327</v>
      </c>
      <c r="D160" s="9">
        <f>SUMPRODUCT($F$146:$H$148,J153:L155)</f>
        <v>7.8815834069457935</v>
      </c>
      <c r="F160" s="9">
        <f t="shared" si="36"/>
        <v>6.1260054428386894</v>
      </c>
      <c r="G160" s="9">
        <f t="shared" si="37"/>
        <v>7.0310259418572052</v>
      </c>
      <c r="H160" s="9">
        <f>SUMPRODUCT($J$146:$L$148,J153:L155)</f>
        <v>0.8745212000177558</v>
      </c>
    </row>
    <row r="163" spans="2:7" s="4" customFormat="1" x14ac:dyDescent="0.35">
      <c r="B163" s="4" t="s">
        <v>34</v>
      </c>
    </row>
    <row r="165" spans="2:7" x14ac:dyDescent="0.35">
      <c r="B165" t="s">
        <v>35</v>
      </c>
      <c r="D165" s="3">
        <v>0.01</v>
      </c>
    </row>
    <row r="168" spans="2:7" s="5" customFormat="1" x14ac:dyDescent="0.35">
      <c r="B168" s="5" t="s">
        <v>12</v>
      </c>
    </row>
    <row r="170" spans="2:7" ht="15" thickBot="1" x14ac:dyDescent="0.4">
      <c r="B170" t="s">
        <v>16</v>
      </c>
      <c r="G170" t="s">
        <v>17</v>
      </c>
    </row>
    <row r="171" spans="2:7" ht="15" thickBot="1" x14ac:dyDescent="0.4">
      <c r="B171" s="8">
        <f>B56 - ($D$165 * B94)</f>
        <v>6.1673973486254356E-2</v>
      </c>
      <c r="C171" s="8">
        <f t="shared" ref="C171:G171" si="39">C56 - ($D$165 * C94)</f>
        <v>3.5242270563573916E-2</v>
      </c>
      <c r="D171" s="8">
        <f t="shared" si="39"/>
        <v>-0.9911894323591065</v>
      </c>
      <c r="E171" s="8">
        <f t="shared" si="39"/>
        <v>1</v>
      </c>
      <c r="G171" s="9">
        <f t="shared" si="39"/>
        <v>3.0088105676408934</v>
      </c>
    </row>
    <row r="172" spans="2:7" ht="15" thickBot="1" x14ac:dyDescent="0.4">
      <c r="B172" s="8">
        <f t="shared" ref="B172:G172" si="40">B57 - ($D$165 * B95)</f>
        <v>-6.1521476991250545E-2</v>
      </c>
      <c r="C172" s="8">
        <f t="shared" si="40"/>
        <v>0.96484487029071397</v>
      </c>
      <c r="D172" s="8">
        <f t="shared" si="40"/>
        <v>0.99121121757267849</v>
      </c>
      <c r="E172" s="8">
        <f t="shared" si="40"/>
        <v>-3</v>
      </c>
      <c r="G172" s="9">
        <f t="shared" si="40"/>
        <v>-1.0087887824273214</v>
      </c>
    </row>
    <row r="173" spans="2:7" ht="15" thickBot="1" x14ac:dyDescent="0.4">
      <c r="B173" s="8">
        <f t="shared" ref="B173:E173" si="41">B58 - ($D$165 * B96)</f>
        <v>0.99984750350499618</v>
      </c>
      <c r="C173" s="8">
        <f t="shared" si="41"/>
        <v>-2.000087140854288</v>
      </c>
      <c r="D173" s="8">
        <f t="shared" si="41"/>
        <v>-3.0000217852135718</v>
      </c>
      <c r="E173" s="8">
        <f t="shared" si="41"/>
        <v>3</v>
      </c>
      <c r="G173" s="9">
        <f>G58 - ($D$165 * G96)</f>
        <v>1.999978214786428</v>
      </c>
    </row>
    <row r="175" spans="2:7" s="5" customFormat="1" x14ac:dyDescent="0.35">
      <c r="B175" s="5" t="s">
        <v>5</v>
      </c>
    </row>
    <row r="177" spans="2:21" ht="15" thickBot="1" x14ac:dyDescent="0.4">
      <c r="B177" t="s">
        <v>36</v>
      </c>
      <c r="U177" t="s">
        <v>37</v>
      </c>
    </row>
    <row r="178" spans="2:21" ht="15" thickBot="1" x14ac:dyDescent="0.4">
      <c r="B178" s="9">
        <f>B42 - ($D$165 * B116)</f>
        <v>2</v>
      </c>
      <c r="C178" s="9">
        <f t="shared" ref="C178:U178" si="42">C42 - ($D$165 * C116)</f>
        <v>-4.3570427143940462E-5</v>
      </c>
      <c r="D178" s="9">
        <f t="shared" si="42"/>
        <v>0</v>
      </c>
      <c r="E178" s="9">
        <f t="shared" si="42"/>
        <v>2</v>
      </c>
      <c r="F178" s="9">
        <f t="shared" si="42"/>
        <v>0.99991285914571215</v>
      </c>
      <c r="G178" s="9">
        <f t="shared" si="42"/>
        <v>-2</v>
      </c>
      <c r="H178" s="9">
        <f t="shared" si="42"/>
        <v>-1.000021785213572</v>
      </c>
      <c r="I178" s="9">
        <f t="shared" si="42"/>
        <v>0</v>
      </c>
      <c r="J178" s="9">
        <f t="shared" si="42"/>
        <v>-6.5355640715910693E-5</v>
      </c>
      <c r="K178" s="9">
        <f t="shared" si="42"/>
        <v>-1</v>
      </c>
      <c r="L178" s="9">
        <f t="shared" si="42"/>
        <v>0.99989107393214016</v>
      </c>
      <c r="M178" s="9">
        <f t="shared" si="42"/>
        <v>-3</v>
      </c>
      <c r="N178" s="9">
        <f t="shared" si="42"/>
        <v>-1.0001089260678599</v>
      </c>
      <c r="O178" s="9">
        <f t="shared" si="42"/>
        <v>-3</v>
      </c>
      <c r="P178" s="9">
        <f t="shared" si="42"/>
        <v>-2.0000653556407157</v>
      </c>
      <c r="Q178" s="9">
        <f t="shared" si="42"/>
        <v>-1</v>
      </c>
      <c r="R178" s="9">
        <f t="shared" si="42"/>
        <v>1.999912859145712</v>
      </c>
      <c r="S178" s="9">
        <f>S42 - ($D$165 * S116)</f>
        <v>-3</v>
      </c>
      <c r="U178" s="9">
        <f t="shared" si="42"/>
        <v>1.999978214786428</v>
      </c>
    </row>
    <row r="179" spans="2:21" ht="15" thickBot="1" x14ac:dyDescent="0.4">
      <c r="B179" s="9">
        <f t="shared" ref="B179:U179" si="43">B43 - ($D$165 * B117)</f>
        <v>-2</v>
      </c>
      <c r="C179" s="9">
        <f t="shared" si="43"/>
        <v>2.9825095759996447</v>
      </c>
      <c r="D179" s="9">
        <f t="shared" si="43"/>
        <v>2</v>
      </c>
      <c r="E179" s="9">
        <f t="shared" si="43"/>
        <v>-2</v>
      </c>
      <c r="F179" s="9">
        <f t="shared" si="43"/>
        <v>-3.0349808480007101</v>
      </c>
      <c r="G179" s="9">
        <f t="shared" si="43"/>
        <v>0</v>
      </c>
      <c r="H179" s="9">
        <f t="shared" si="43"/>
        <v>1.9912547879998224</v>
      </c>
      <c r="I179" s="9">
        <f t="shared" si="43"/>
        <v>2</v>
      </c>
      <c r="J179" s="9">
        <f t="shared" si="43"/>
        <v>0.97376436399946731</v>
      </c>
      <c r="K179" s="9">
        <f t="shared" si="43"/>
        <v>3</v>
      </c>
      <c r="L179" s="9">
        <f t="shared" si="43"/>
        <v>-3.0437260600008877</v>
      </c>
      <c r="M179" s="9">
        <f t="shared" si="43"/>
        <v>-3</v>
      </c>
      <c r="N179" s="9">
        <f t="shared" si="43"/>
        <v>-4.3726060000887829E-2</v>
      </c>
      <c r="O179" s="9">
        <f t="shared" si="43"/>
        <v>1</v>
      </c>
      <c r="P179" s="9">
        <f t="shared" si="43"/>
        <v>2.9737643639994671</v>
      </c>
      <c r="Q179" s="9">
        <f t="shared" si="43"/>
        <v>2</v>
      </c>
      <c r="R179" s="9">
        <f t="shared" si="43"/>
        <v>2.9650191519992899</v>
      </c>
      <c r="S179" s="9">
        <f t="shared" si="43"/>
        <v>-2</v>
      </c>
      <c r="U179" s="9">
        <f t="shared" si="43"/>
        <v>-1.0087452120001776</v>
      </c>
    </row>
    <row r="180" spans="2:21" ht="15" thickBot="1" x14ac:dyDescent="0.4">
      <c r="B180" s="9">
        <f t="shared" ref="B180:U180" si="44">B44 - ($D$165 * B118)</f>
        <v>-3</v>
      </c>
      <c r="C180" s="9">
        <f t="shared" si="44"/>
        <v>2.9649320111450019</v>
      </c>
      <c r="D180" s="9">
        <f t="shared" si="44"/>
        <v>0</v>
      </c>
      <c r="E180" s="9">
        <f t="shared" si="44"/>
        <v>1</v>
      </c>
      <c r="F180" s="9">
        <f t="shared" si="44"/>
        <v>-3.0701359777099961</v>
      </c>
      <c r="G180" s="9">
        <f t="shared" si="44"/>
        <v>1</v>
      </c>
      <c r="H180" s="9">
        <f t="shared" si="44"/>
        <v>1.982466005572501</v>
      </c>
      <c r="I180" s="9">
        <f t="shared" si="44"/>
        <v>3</v>
      </c>
      <c r="J180" s="9">
        <f t="shared" si="44"/>
        <v>-2.0526019832824973</v>
      </c>
      <c r="K180" s="9">
        <f t="shared" si="44"/>
        <v>2</v>
      </c>
      <c r="L180" s="9">
        <f t="shared" si="44"/>
        <v>0.91233002786250461</v>
      </c>
      <c r="M180" s="9">
        <f t="shared" si="44"/>
        <v>0</v>
      </c>
      <c r="N180" s="9">
        <f t="shared" si="44"/>
        <v>2.9123300278625046</v>
      </c>
      <c r="O180" s="9">
        <f t="shared" si="44"/>
        <v>0</v>
      </c>
      <c r="P180" s="9">
        <f t="shared" si="44"/>
        <v>-3.0526019832824973</v>
      </c>
      <c r="Q180" s="9">
        <f t="shared" si="44"/>
        <v>-3</v>
      </c>
      <c r="R180" s="9">
        <f t="shared" si="44"/>
        <v>-1.0701359777099964</v>
      </c>
      <c r="S180" s="9">
        <f t="shared" si="44"/>
        <v>-3</v>
      </c>
      <c r="U180" s="9">
        <f t="shared" si="44"/>
        <v>3.9824660055725007</v>
      </c>
    </row>
    <row r="181" spans="2:21" ht="15" thickBot="1" x14ac:dyDescent="0.4">
      <c r="B181" s="9">
        <f t="shared" ref="B181:U181" si="45">B45 - ($D$165 * B119)</f>
        <v>-2</v>
      </c>
      <c r="C181" s="9">
        <f t="shared" si="45"/>
        <v>-1</v>
      </c>
      <c r="D181" s="9">
        <f t="shared" si="45"/>
        <v>2</v>
      </c>
      <c r="E181" s="9">
        <f t="shared" si="45"/>
        <v>0</v>
      </c>
      <c r="F181" s="9">
        <f t="shared" si="45"/>
        <v>-2</v>
      </c>
      <c r="G181" s="9">
        <f t="shared" si="45"/>
        <v>0</v>
      </c>
      <c r="H181" s="9">
        <f t="shared" si="45"/>
        <v>0</v>
      </c>
      <c r="I181" s="9">
        <f t="shared" si="45"/>
        <v>2</v>
      </c>
      <c r="J181" s="9">
        <f t="shared" si="45"/>
        <v>-3</v>
      </c>
      <c r="K181" s="9">
        <f t="shared" si="45"/>
        <v>3</v>
      </c>
      <c r="L181" s="9">
        <f t="shared" si="45"/>
        <v>3</v>
      </c>
      <c r="M181" s="9">
        <f t="shared" si="45"/>
        <v>2</v>
      </c>
      <c r="N181" s="9">
        <f t="shared" si="45"/>
        <v>3</v>
      </c>
      <c r="O181" s="9">
        <f t="shared" si="45"/>
        <v>-3</v>
      </c>
      <c r="P181" s="9">
        <f t="shared" si="45"/>
        <v>-3</v>
      </c>
      <c r="Q181" s="9">
        <f t="shared" si="45"/>
        <v>0</v>
      </c>
      <c r="R181" s="9">
        <f t="shared" si="45"/>
        <v>-1</v>
      </c>
      <c r="S181" s="9">
        <f t="shared" si="45"/>
        <v>0</v>
      </c>
      <c r="U181" s="9">
        <f t="shared" si="45"/>
        <v>0</v>
      </c>
    </row>
    <row r="183" spans="2:21" s="5" customFormat="1" x14ac:dyDescent="0.35">
      <c r="B183" s="5" t="s">
        <v>2</v>
      </c>
    </row>
    <row r="185" spans="2:21" ht="15" thickBot="1" x14ac:dyDescent="0.4">
      <c r="B185" t="s">
        <v>38</v>
      </c>
      <c r="F185" t="s">
        <v>39</v>
      </c>
    </row>
    <row r="186" spans="2:21" ht="15" thickBot="1" x14ac:dyDescent="0.4">
      <c r="B186" s="9">
        <f>B21 - ($D$165*B158)</f>
        <v>1.1314396025655271</v>
      </c>
      <c r="C186" s="9">
        <f t="shared" ref="C186:H186" si="46">C21 - ($D$165*C158)</f>
        <v>-1.0262792064276767</v>
      </c>
      <c r="D186" s="9">
        <f t="shared" si="46"/>
        <v>1.999956429572856</v>
      </c>
      <c r="F186" s="9">
        <f t="shared" si="46"/>
        <v>-2.0263445620683926</v>
      </c>
      <c r="G186" s="9">
        <f t="shared" si="46"/>
        <v>0.96508450764000564</v>
      </c>
      <c r="H186" s="9">
        <f t="shared" si="46"/>
        <v>-0.92100988422196628</v>
      </c>
    </row>
    <row r="187" spans="2:21" ht="15" thickBot="1" x14ac:dyDescent="0.4">
      <c r="B187" s="9">
        <f t="shared" ref="B187:G187" si="47">B22 - ($D$165*B159)</f>
        <v>-1.2101900809942692</v>
      </c>
      <c r="C187" s="9">
        <f t="shared" si="47"/>
        <v>-1.921205951144114</v>
      </c>
      <c r="D187" s="9">
        <f t="shared" si="47"/>
        <v>-7.8837619283029903E-2</v>
      </c>
      <c r="F187" s="9">
        <f t="shared" si="47"/>
        <v>1.9737643639994673</v>
      </c>
      <c r="G187" s="9">
        <f t="shared" si="47"/>
        <v>4.3900341709463594E-2</v>
      </c>
      <c r="H187" s="9">
        <f>H22 - ($D$165*H159)</f>
        <v>-6.1565047418394497E-2</v>
      </c>
    </row>
    <row r="188" spans="2:21" ht="15" thickBot="1" x14ac:dyDescent="0.4">
      <c r="B188" s="9">
        <f t="shared" ref="B188:H188" si="48">B23 - ($D$165*B160)</f>
        <v>0.21019008099426917</v>
      </c>
      <c r="C188" s="9">
        <f t="shared" si="48"/>
        <v>1.9474851575717906</v>
      </c>
      <c r="D188" s="9">
        <f t="shared" si="48"/>
        <v>-1.078815834069458</v>
      </c>
      <c r="F188" s="9">
        <f t="shared" si="48"/>
        <v>-6.1260054428386897E-2</v>
      </c>
      <c r="G188" s="9">
        <f t="shared" si="48"/>
        <v>0.92968974058142795</v>
      </c>
      <c r="H188" s="9">
        <f t="shared" si="48"/>
        <v>-1.0087452120001776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Avajar</dc:creator>
  <cp:lastModifiedBy>A</cp:lastModifiedBy>
  <dcterms:created xsi:type="dcterms:W3CDTF">2021-12-01T16:44:27Z</dcterms:created>
  <dcterms:modified xsi:type="dcterms:W3CDTF">2022-05-31T06:01:21Z</dcterms:modified>
</cp:coreProperties>
</file>