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Gabci\Desktop\Informatika\"/>
    </mc:Choice>
  </mc:AlternateContent>
  <xr:revisionPtr revIDLastSave="0" documentId="13_ncr:1_{48D94DAC-48AA-4559-8E02-B82D48F6AD9A}" xr6:coauthVersionLast="47" xr6:coauthVersionMax="47" xr10:uidLastSave="{00000000-0000-0000-0000-000000000000}"/>
  <bookViews>
    <workbookView xWindow="-120" yWindow="-120" windowWidth="29040" windowHeight="15840" xr2:uid="{00000000-000D-0000-FFFF-FFFF00000000}"/>
  </bookViews>
  <sheets>
    <sheet name="Munka1" sheetId="1" r:id="rId1"/>
  </sheets>
  <definedNames>
    <definedName name="Dialogs">Munka1!$AD$5:$AD$20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6" i="1" l="1" a="1"/>
  <c r="J176" i="1"/>
  <c r="H176" i="1" a="1"/>
  <c r="H176" i="1"/>
  <c r="F177" i="1" s="1"/>
  <c r="A176" i="1" a="1"/>
  <c r="A176" i="1" s="1"/>
  <c r="J166" i="1" a="1"/>
  <c r="J166" i="1"/>
  <c r="H166" i="1" a="1"/>
  <c r="H166" i="1" s="1"/>
  <c r="F167" i="1" s="1"/>
  <c r="A166" i="1" a="1"/>
  <c r="A166" i="1"/>
  <c r="J156" i="1" a="1"/>
  <c r="J156" i="1"/>
  <c r="H156" i="1" a="1"/>
  <c r="H156" i="1"/>
  <c r="A156" i="1" a="1"/>
  <c r="A156" i="1"/>
  <c r="J146" i="1" a="1"/>
  <c r="J146" i="1"/>
  <c r="H146" i="1" a="1"/>
  <c r="H146" i="1"/>
  <c r="A146" i="1" a="1"/>
  <c r="A146" i="1" s="1"/>
  <c r="J136" i="1" a="1"/>
  <c r="J136" i="1"/>
  <c r="H136" i="1" a="1"/>
  <c r="H136" i="1"/>
  <c r="A136" i="1" a="1"/>
  <c r="A136" i="1"/>
  <c r="J126" i="1" a="1"/>
  <c r="J126" i="1" s="1"/>
  <c r="H126" i="1" a="1"/>
  <c r="H126" i="1"/>
  <c r="A126" i="1" a="1"/>
  <c r="A126" i="1" s="1"/>
  <c r="J116" i="1" a="1"/>
  <c r="J116" i="1"/>
  <c r="H116" i="1" a="1"/>
  <c r="H116" i="1" s="1"/>
  <c r="F117" i="1" s="1"/>
  <c r="A116" i="1" a="1"/>
  <c r="A116" i="1" s="1"/>
  <c r="J106" i="1" a="1"/>
  <c r="J106" i="1"/>
  <c r="H106" i="1" a="1"/>
  <c r="H106" i="1"/>
  <c r="F107" i="1" s="1"/>
  <c r="A106" i="1" a="1"/>
  <c r="A106" i="1"/>
  <c r="J96" i="1" a="1"/>
  <c r="J96" i="1"/>
  <c r="H96" i="1" a="1"/>
  <c r="H96" i="1" s="1"/>
  <c r="F97" i="1" s="1"/>
  <c r="A96" i="1" a="1"/>
  <c r="A96" i="1"/>
  <c r="J86" i="1" a="1"/>
  <c r="J86" i="1"/>
  <c r="H86" i="1" a="1"/>
  <c r="H86" i="1"/>
  <c r="A86" i="1" a="1"/>
  <c r="A86" i="1" s="1"/>
  <c r="J76" i="1" a="1"/>
  <c r="J76" i="1"/>
  <c r="H76" i="1" a="1"/>
  <c r="H76" i="1"/>
  <c r="A76" i="1" a="1"/>
  <c r="A76" i="1" s="1"/>
  <c r="J66" i="1" a="1"/>
  <c r="J66" i="1"/>
  <c r="H66" i="1" a="1"/>
  <c r="H66" i="1"/>
  <c r="A66" i="1" a="1"/>
  <c r="A66" i="1"/>
  <c r="J56" i="1" a="1"/>
  <c r="J56" i="1"/>
  <c r="H56" i="1" a="1"/>
  <c r="H56" i="1"/>
  <c r="F57" i="1" s="1"/>
  <c r="A56" i="1" a="1"/>
  <c r="A56" i="1"/>
  <c r="J46" i="1" a="1"/>
  <c r="J46" i="1" s="1"/>
  <c r="H46" i="1" a="1"/>
  <c r="H46" i="1" s="1"/>
  <c r="F47" i="1" s="1"/>
  <c r="A46" i="1" a="1"/>
  <c r="A46" i="1" s="1"/>
  <c r="J36" i="1" a="1"/>
  <c r="J36" i="1"/>
  <c r="A36" i="1" a="1"/>
  <c r="A36" i="1"/>
  <c r="H36" i="1" a="1"/>
  <c r="H36" i="1" s="1"/>
  <c r="H26" i="1" a="1"/>
  <c r="H26" i="1"/>
  <c r="F27" i="1" s="1"/>
  <c r="C191" i="1"/>
  <c r="D191" i="1"/>
  <c r="E191" i="1"/>
  <c r="F191" i="1"/>
  <c r="G191" i="1"/>
  <c r="H191" i="1"/>
  <c r="I191" i="1"/>
  <c r="J191" i="1"/>
  <c r="K191" i="1"/>
  <c r="B191" i="1"/>
  <c r="AS6" i="1"/>
  <c r="AS10" i="1" s="1"/>
  <c r="AL6" i="1"/>
  <c r="AL9" i="1" s="1"/>
  <c r="AU5" i="1"/>
  <c r="AU6" i="1" s="1"/>
  <c r="AT5" i="1"/>
  <c r="AT6" i="1" s="1"/>
  <c r="AS5" i="1"/>
  <c r="AR5" i="1"/>
  <c r="AR6" i="1" s="1"/>
  <c r="AQ5" i="1"/>
  <c r="AQ6" i="1" s="1"/>
  <c r="AP5" i="1"/>
  <c r="AP6" i="1" s="1"/>
  <c r="AO5" i="1"/>
  <c r="AO6" i="1" s="1"/>
  <c r="AN5" i="1"/>
  <c r="AN6" i="1" s="1"/>
  <c r="AM5" i="1"/>
  <c r="AM6" i="1" s="1"/>
  <c r="AL5" i="1"/>
  <c r="A171" i="1" a="1"/>
  <c r="A171" i="1" s="1"/>
  <c r="A161" i="1" a="1"/>
  <c r="A161" i="1" s="1"/>
  <c r="F157" i="1"/>
  <c r="A151" i="1" a="1"/>
  <c r="A151" i="1" s="1"/>
  <c r="F147" i="1"/>
  <c r="A141" i="1" a="1"/>
  <c r="A141" i="1" s="1"/>
  <c r="F137" i="1"/>
  <c r="A131" i="1" a="1"/>
  <c r="A131" i="1" s="1"/>
  <c r="F127" i="1"/>
  <c r="A121" i="1" a="1"/>
  <c r="A121" i="1" s="1"/>
  <c r="A111" i="1" a="1"/>
  <c r="A111" i="1" s="1"/>
  <c r="A101" i="1" a="1"/>
  <c r="A101" i="1" s="1"/>
  <c r="A91" i="1" a="1"/>
  <c r="A91" i="1" s="1"/>
  <c r="F87" i="1"/>
  <c r="A81" i="1" a="1"/>
  <c r="A81" i="1" s="1"/>
  <c r="F77" i="1"/>
  <c r="A71" i="1" a="1"/>
  <c r="A71" i="1" s="1"/>
  <c r="F67" i="1"/>
  <c r="A61" i="1" a="1"/>
  <c r="A61" i="1" s="1"/>
  <c r="A51" i="1" a="1"/>
  <c r="A51" i="1" s="1"/>
  <c r="A41" i="1" a="1"/>
  <c r="A41" i="1" s="1"/>
  <c r="A31" i="1" a="1"/>
  <c r="A31" i="1" s="1"/>
  <c r="A26" i="1" a="1"/>
  <c r="A26" i="1" s="1"/>
  <c r="A21" i="1" a="1"/>
  <c r="A21" i="1" s="1"/>
  <c r="J26" i="1" a="1"/>
  <c r="J26" i="1" s="1"/>
  <c r="Q3" i="1"/>
  <c r="Q4" i="1"/>
  <c r="Q5" i="1"/>
  <c r="Q6" i="1"/>
  <c r="Q7" i="1"/>
  <c r="Q8" i="1"/>
  <c r="Q9" i="1"/>
  <c r="Q10" i="1"/>
  <c r="Q11" i="1"/>
  <c r="Q12" i="1"/>
  <c r="Q13" i="1"/>
  <c r="Q14" i="1"/>
  <c r="Q15" i="1"/>
  <c r="Q16" i="1"/>
  <c r="Q17" i="1"/>
  <c r="Q2" i="1"/>
  <c r="J19" i="1" l="1"/>
  <c r="B3" i="1" s="1"/>
  <c r="I200" i="1" s="1"/>
  <c r="F37" i="1"/>
  <c r="H19" i="1"/>
  <c r="B2" i="1" s="1"/>
  <c r="B4" i="1" s="1"/>
  <c r="AN8" i="1"/>
  <c r="AN15" i="1" s="1"/>
  <c r="AN9" i="1"/>
  <c r="AN10" i="1"/>
  <c r="AR8" i="1"/>
  <c r="AR15" i="1" s="1"/>
  <c r="AR9" i="1"/>
  <c r="AR10" i="1"/>
  <c r="AO10" i="1"/>
  <c r="AO8" i="1"/>
  <c r="AO15" i="1" s="1"/>
  <c r="AO9" i="1"/>
  <c r="AP10" i="1"/>
  <c r="AP9" i="1"/>
  <c r="AP8" i="1"/>
  <c r="AP15" i="1" s="1"/>
  <c r="AT9" i="1"/>
  <c r="AT10" i="1"/>
  <c r="AT8" i="1"/>
  <c r="AM9" i="1"/>
  <c r="AM10" i="1"/>
  <c r="AM8" i="1"/>
  <c r="AQ9" i="1"/>
  <c r="AQ8" i="1"/>
  <c r="AQ15" i="1" s="1"/>
  <c r="AQ10" i="1"/>
  <c r="AU9" i="1"/>
  <c r="AU8" i="1"/>
  <c r="AU10" i="1"/>
  <c r="AU15" i="1" s="1"/>
  <c r="AL8" i="1"/>
  <c r="AL15" i="1" s="1"/>
  <c r="AS9" i="1"/>
  <c r="AL10" i="1"/>
  <c r="AS8" i="1"/>
  <c r="AS15" i="1" s="1"/>
  <c r="R13" i="1"/>
  <c r="R9" i="1"/>
  <c r="R5" i="1"/>
  <c r="R16" i="1"/>
  <c r="R12" i="1"/>
  <c r="R4" i="1"/>
  <c r="R17" i="1"/>
  <c r="R8" i="1"/>
  <c r="R6" i="1"/>
  <c r="R15" i="1"/>
  <c r="R7" i="1"/>
  <c r="R14" i="1"/>
  <c r="R2" i="1"/>
  <c r="R11" i="1"/>
  <c r="R3" i="1"/>
  <c r="R10" i="1"/>
  <c r="B193" i="1" l="1"/>
  <c r="D193" i="1" s="1"/>
  <c r="G193" i="1" s="1"/>
  <c r="AT15" i="1"/>
  <c r="AM1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<sst xmlns="http://schemas.openxmlformats.org/spreadsheetml/2006/main" count="221" uniqueCount="111">
  <si>
    <t>Options / Settings:</t>
  </si>
  <si>
    <t>Username:</t>
  </si>
  <si>
    <t>Monkey</t>
  </si>
  <si>
    <t>Difficulty:</t>
  </si>
  <si>
    <t>Default: 100</t>
  </si>
  <si>
    <t>Starting bananas:</t>
  </si>
  <si>
    <t>Easy / Normal / Hard</t>
  </si>
  <si>
    <t>Normal</t>
  </si>
  <si>
    <t>Excel Monkey - An excel game</t>
  </si>
  <si>
    <t>You are a happy little chimpanzee who loves bananas. One day you notice that Terry Davis stole almost all your bananas. You leave your home and you start to chase him. You pack your last remaining bananas and embark on a journey to get back the stolen bananas.</t>
  </si>
  <si>
    <t>Rules:</t>
  </si>
  <si>
    <t>You must not tinker with the background functions!</t>
  </si>
  <si>
    <t>You can't change red tiles. Like this: --&gt;</t>
  </si>
  <si>
    <t>If you lose all your bananas the game is over.</t>
  </si>
  <si>
    <t>Story, Please read:</t>
  </si>
  <si>
    <t>Inventory</t>
  </si>
  <si>
    <t>Used?</t>
  </si>
  <si>
    <t>Bananas:</t>
  </si>
  <si>
    <t>Item:</t>
  </si>
  <si>
    <t>Item</t>
  </si>
  <si>
    <t>&gt;0</t>
  </si>
  <si>
    <t>Status:</t>
  </si>
  <si>
    <t>Act 1:</t>
  </si>
  <si>
    <t>(0=do nothing, 1=do thing)</t>
  </si>
  <si>
    <t>Enter action:</t>
  </si>
  <si>
    <t>Outcome:</t>
  </si>
  <si>
    <t>Gains:</t>
  </si>
  <si>
    <t>Delete the blue row values and paste the red row value in it.</t>
  </si>
  <si>
    <t>Dialogs</t>
  </si>
  <si>
    <t>No</t>
  </si>
  <si>
    <t>Yes</t>
  </si>
  <si>
    <t>Gain if no</t>
  </si>
  <si>
    <t>Gain if yes</t>
  </si>
  <si>
    <t>While you were wandering you noticed some footsteps. Upon closer inspection the footsteps lead into the deep forest. Will you follow the footsteps?</t>
  </si>
  <si>
    <t>You followed the footsteps and you found a stash of 3 bananas!</t>
  </si>
  <si>
    <t>Score:</t>
  </si>
  <si>
    <t>Score if no</t>
  </si>
  <si>
    <t>Score if yes</t>
  </si>
  <si>
    <t>How to restart?</t>
  </si>
  <si>
    <t>Also set the "Used" values in the inventory to 0 and the "Enter action" input fields to "-" (red ones)</t>
  </si>
  <si>
    <t>You choose to not to investigate the path. You became hungry and you ate 5 bananas</t>
  </si>
  <si>
    <t>-</t>
  </si>
  <si>
    <t>You chosen wisely. The wizard is angered by your intellect.</t>
  </si>
  <si>
    <t>Your selfish actions soon led to the death of the dog.</t>
  </si>
  <si>
    <t>The dog feels much better. You did a good deed today.</t>
  </si>
  <si>
    <t>A wizard crosses your path. He tells you he has X bananas for you. You can calculate X by taking the cosine of 42 and multiplying it by 100. Will you accept the bananas?</t>
  </si>
  <si>
    <t>The wizard fooled you. "Hah. X is -40, now give me 40 bananas!"</t>
  </si>
  <si>
    <t>You come across a dying dog. Will you give him 25 bananas?</t>
  </si>
  <si>
    <t>You snatch 5 bananas from the scale to show the power of your agility.</t>
  </si>
  <si>
    <t>The bananas got crushed.</t>
  </si>
  <si>
    <t>A mite stole 10 bananas from you, but you stood the pain of itching.</t>
  </si>
  <si>
    <t>You scratch your back.</t>
  </si>
  <si>
    <t>Your back is itching. Will you scratch it?</t>
  </si>
  <si>
    <t>You stumble upon a rat. He says no matter what you choose he will snatch 10 bananas from you.</t>
  </si>
  <si>
    <t>The rat stole 10 bananas. Yikes!</t>
  </si>
  <si>
    <t>The monkey leaves.</t>
  </si>
  <si>
    <t>The monkey sticks with you and shares his banana stock.</t>
  </si>
  <si>
    <t>You meet a merchant. He says he can turn 15 of your bananas to 150 score. Do you accept the deal?</t>
  </si>
  <si>
    <t>You declined the deal.</t>
  </si>
  <si>
    <t>The deal is accepted.</t>
  </si>
  <si>
    <t>In the bossfight, each turn consumes 10 score.</t>
  </si>
  <si>
    <t>Only proceed to the next scene when you finished the current one.</t>
  </si>
  <si>
    <t>You arrive at a road branch. The first branch is shorter but there are more obstacles, the second is longer but easier to take. Will you take the second branch?</t>
  </si>
  <si>
    <t>You go on the first branch. This gave you more courage.</t>
  </si>
  <si>
    <t>You go on the second branch. Since this road took long you ate 10 bananas.</t>
  </si>
  <si>
    <t>Your haste gave you some confidence.</t>
  </si>
  <si>
    <t>You picked 20 bananas. Great!</t>
  </si>
  <si>
    <t>You arrived near a pond. You have the choice to pick some more bananas or make haste and face Terry Davis earlier. Will you pick some bananas?</t>
  </si>
  <si>
    <t>A bird lands near you. He stares at your bananas, but tells you if you don't engage him he won't stole your bananas. Will you engage him?</t>
  </si>
  <si>
    <t>The bird lied to you. He flies away with 15 of your bananas.</t>
  </si>
  <si>
    <t>You fought the bird. What a mighty fight it was!</t>
  </si>
  <si>
    <t>You refuse the box.</t>
  </si>
  <si>
    <t>You get 5 bananas from the box.</t>
  </si>
  <si>
    <t>You arrive near a collapsed bridge. You can repair the bridge with a hefty (40) amount of bananas… Or find another way. Will you repair it?</t>
  </si>
  <si>
    <t>You found another bridge near. Duh.</t>
  </si>
  <si>
    <t>After the hard work the bridge is fixed.</t>
  </si>
  <si>
    <t>You arrive near a volcano. You can cook one banana and make it worth 2. Will you cook the banana?</t>
  </si>
  <si>
    <t>You left the volcano alone. What a coward.</t>
  </si>
  <si>
    <t>You are hungry! Will you eat your own banana or steal from the nearby banana plantations?</t>
  </si>
  <si>
    <t>You stole, what a shame.</t>
  </si>
  <si>
    <t>You ate one of your bananas.</t>
  </si>
  <si>
    <t>You arrive at a cinema. They will be playing Karate kid! Will you watch the movie for 5 bananas?</t>
  </si>
  <si>
    <t>You move on.</t>
  </si>
  <si>
    <t>You watch the movie and you feel stronger!</t>
  </si>
  <si>
    <t>Act 2:</t>
  </si>
  <si>
    <t>Act 3:</t>
  </si>
  <si>
    <t>Act 4:</t>
  </si>
  <si>
    <t>Act 5:</t>
  </si>
  <si>
    <t>Act 6:</t>
  </si>
  <si>
    <t>You gained a banana, but the volcano burnt you!</t>
  </si>
  <si>
    <t>Act 7:</t>
  </si>
  <si>
    <t>Act 8:</t>
  </si>
  <si>
    <t>Act 9:</t>
  </si>
  <si>
    <t>Act 10:</t>
  </si>
  <si>
    <t>Act 11:</t>
  </si>
  <si>
    <t>A travelling merchant arrives near you. He offers you a box, which contains log2(32)*3 minus 10 bananas. Will you take the box?</t>
  </si>
  <si>
    <t>Act 12:</t>
  </si>
  <si>
    <t>A rival monkey meets you. He offers you to team up and find Terry Davis together. Will you team up with him?</t>
  </si>
  <si>
    <t>You stumble into a trap Terry Davis left you there. You see 25 bananas on a scale. You can pull a lever X times. If you stop pulling at a second, third or fifth pull the bananas will get plunged. You have the chance to pull it 51 times. Will you accept this chance?</t>
  </si>
  <si>
    <t>Act 13:</t>
  </si>
  <si>
    <t>Act 14:</t>
  </si>
  <si>
    <t>Act 15:</t>
  </si>
  <si>
    <t>Act 16:</t>
  </si>
  <si>
    <t>Bossfight ahead!!</t>
  </si>
  <si>
    <t>Finally, after a long journey, you arrive at the dreaded McDonalds. Inside, Terry Davis awaits. You chuckle, but you eventually enter the castle of your foe. Terry Davis laughs at you. "Hah! A monkey? You are no smarter than a blockchain developer! I challange you to a rock-paper-scissors! If you win, you take back anything you want!". After some thinking you agree to play 10 rounds of rock-paper-scissors. If you win 3 times, you win all!</t>
  </si>
  <si>
    <t>In each round, you can play "r" as rock, "p" as paper and "s" as scissors.</t>
  </si>
  <si>
    <t>Rounds:</t>
  </si>
  <si>
    <t>Your moves:</t>
  </si>
  <si>
    <t>Davis's moves:</t>
  </si>
  <si>
    <t>Wins:</t>
  </si>
  <si>
    <t>Final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</si>
</sst>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0" tint="-4.9989318521683403E-2"/>
      <name val="Calibri"/>
      <family val="2"/>
      <scheme val="minor"/>
    </font>
    <font>
      <b/>
      <i/>
      <sz val="11"/>
      <color theme="0" tint="-4.9989318521683403E-2"/>
      <name val="Calibri"/>
      <family val="2"/>
      <charset val="238"/>
      <scheme val="minor"/>
    </font>
    <font>
      <sz val="22"/>
      <color theme="0" tint="-4.9989318521683403E-2"/>
      <name val="Calibri"/>
      <family val="2"/>
      <scheme val="minor"/>
    </font>
    <font>
      <sz val="22"/>
      <color theme="1"/>
      <name val="Calibri"/>
      <family val="2"/>
      <scheme val="minor"/>
    </font>
    <font>
      <u/>
      <sz val="11"/>
      <color theme="1"/>
      <name val="Calibri"/>
      <family val="2"/>
      <scheme val="minor"/>
    </font>
    <font>
      <sz val="20"/>
      <color theme="1"/>
      <name val="Calibri"/>
      <family val="2"/>
      <scheme val="minor"/>
    </font>
    <font>
      <sz val="11"/>
      <color theme="4" tint="0.79998168889431442"/>
      <name val="Calibri"/>
      <family val="2"/>
      <scheme val="minor"/>
    </font>
    <font>
      <sz val="14"/>
      <color theme="4" tint="0.79998168889431442"/>
      <name val="Calibri"/>
      <family val="2"/>
      <scheme val="minor"/>
    </font>
    <font>
      <sz val="11"/>
      <color theme="0" tint="-0.14999847407452621"/>
      <name val="Calibri"/>
      <family val="2"/>
      <scheme val="minor"/>
    </font>
    <font>
      <sz val="11"/>
      <color rgb="FFFF0000"/>
      <name val="Calibri"/>
      <family val="2"/>
      <scheme val="minor"/>
    </font>
    <font>
      <sz val="11"/>
      <color theme="0"/>
      <name val="Calibri"/>
      <family val="2"/>
      <scheme val="minor"/>
    </font>
    <font>
      <sz val="24"/>
      <color theme="0"/>
      <name val="Calibri"/>
      <family val="2"/>
      <scheme val="minor"/>
    </font>
  </fonts>
  <fills count="25">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9" tint="-0.49998474074526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2"/>
        <bgColor indexed="64"/>
      </patternFill>
    </fill>
    <fill>
      <patternFill patternType="solid">
        <fgColor theme="5" tint="-0.249977111117893"/>
        <bgColor indexed="64"/>
      </patternFill>
    </fill>
    <fill>
      <patternFill patternType="solid">
        <fgColor theme="7"/>
        <bgColor indexed="64"/>
      </patternFill>
    </fill>
    <fill>
      <patternFill patternType="solid">
        <fgColor theme="4" tint="0.59999389629810485"/>
        <bgColor indexed="64"/>
      </patternFill>
    </fill>
    <fill>
      <patternFill patternType="solid">
        <fgColor theme="5" tint="-0.499984740745262"/>
        <bgColor indexed="64"/>
      </patternFill>
    </fill>
    <fill>
      <patternFill patternType="solid">
        <fgColor theme="5" tint="0.39997558519241921"/>
        <bgColor indexed="64"/>
      </patternFill>
    </fill>
    <fill>
      <patternFill patternType="solid">
        <fgColor theme="1"/>
        <bgColor indexed="64"/>
      </patternFill>
    </fill>
    <fill>
      <patternFill patternType="solid">
        <fgColor theme="7" tint="0.39997558519241921"/>
        <bgColor indexed="64"/>
      </patternFill>
    </fill>
    <fill>
      <patternFill patternType="solid">
        <fgColor rgb="FF92D050"/>
        <bgColor indexed="64"/>
      </patternFill>
    </fill>
    <fill>
      <patternFill patternType="solid">
        <fgColor theme="0" tint="-0.14999847407452621"/>
        <bgColor indexed="64"/>
      </patternFill>
    </fill>
    <fill>
      <patternFill patternType="solid">
        <fgColor rgb="FFC00000"/>
        <bgColor indexed="64"/>
      </patternFill>
    </fill>
    <fill>
      <patternFill patternType="solid">
        <fgColor rgb="FF00B050"/>
        <bgColor indexed="64"/>
      </patternFill>
    </fill>
    <fill>
      <patternFill patternType="solid">
        <fgColor theme="0" tint="-4.9989318521683403E-2"/>
        <bgColor indexed="64"/>
      </patternFill>
    </fill>
  </fills>
  <borders count="30">
    <border>
      <left/>
      <right/>
      <top/>
      <bottom/>
      <diagonal/>
    </border>
    <border>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106">
    <xf numFmtId="0" fontId="0" fillId="0" borderId="0" xfId="0"/>
    <xf numFmtId="0" fontId="0" fillId="4" borderId="0" xfId="0" applyFill="1"/>
    <xf numFmtId="0" fontId="0" fillId="5" borderId="0" xfId="0" applyFill="1"/>
    <xf numFmtId="0" fontId="0" fillId="3" borderId="0" xfId="0" applyFill="1" applyAlignment="1">
      <alignment horizontal="center" vertical="center"/>
    </xf>
    <xf numFmtId="0" fontId="5" fillId="4" borderId="0" xfId="0" applyFont="1" applyFill="1"/>
    <xf numFmtId="0" fontId="0" fillId="8" borderId="9" xfId="0" applyFill="1" applyBorder="1"/>
    <xf numFmtId="0" fontId="0" fillId="10" borderId="9" xfId="0" applyFill="1" applyBorder="1" applyAlignment="1">
      <alignment horizontal="center" vertical="center"/>
    </xf>
    <xf numFmtId="0" fontId="0" fillId="9" borderId="9" xfId="0" applyFill="1" applyBorder="1"/>
    <xf numFmtId="0" fontId="0" fillId="9" borderId="9" xfId="0" applyFill="1" applyBorder="1" applyAlignment="1">
      <alignment horizontal="center" vertical="center"/>
    </xf>
    <xf numFmtId="0" fontId="0" fillId="7" borderId="9" xfId="0" applyFill="1" applyBorder="1"/>
    <xf numFmtId="0" fontId="0" fillId="11" borderId="2" xfId="0" applyFill="1" applyBorder="1"/>
    <xf numFmtId="0" fontId="0" fillId="8" borderId="2" xfId="0" applyFill="1" applyBorder="1"/>
    <xf numFmtId="0" fontId="0" fillId="14" borderId="0" xfId="0" applyFill="1"/>
    <xf numFmtId="0" fontId="0" fillId="15" borderId="0" xfId="0" applyFill="1"/>
    <xf numFmtId="0" fontId="0" fillId="12" borderId="0" xfId="0" applyFill="1" applyAlignment="1">
      <alignment horizontal="center" vertical="center"/>
    </xf>
    <xf numFmtId="0" fontId="7" fillId="8" borderId="3" xfId="0" applyFont="1" applyFill="1" applyBorder="1"/>
    <xf numFmtId="0" fontId="7" fillId="8" borderId="16" xfId="0" applyFont="1" applyFill="1" applyBorder="1"/>
    <xf numFmtId="0" fontId="7" fillId="8" borderId="4" xfId="0" applyFont="1" applyFill="1" applyBorder="1"/>
    <xf numFmtId="0" fontId="7" fillId="8" borderId="5" xfId="0" applyFont="1" applyFill="1" applyBorder="1"/>
    <xf numFmtId="0" fontId="7" fillId="8" borderId="0" xfId="0" applyFont="1" applyFill="1"/>
    <xf numFmtId="0" fontId="7" fillId="8" borderId="6" xfId="0" applyFont="1" applyFill="1" applyBorder="1"/>
    <xf numFmtId="0" fontId="7" fillId="8" borderId="7" xfId="0" applyFont="1" applyFill="1" applyBorder="1"/>
    <xf numFmtId="0" fontId="7" fillId="8" borderId="17" xfId="0" applyFont="1" applyFill="1" applyBorder="1"/>
    <xf numFmtId="0" fontId="7" fillId="8" borderId="8" xfId="0" applyFont="1" applyFill="1" applyBorder="1"/>
    <xf numFmtId="0" fontId="7" fillId="16" borderId="0" xfId="0" applyFont="1" applyFill="1"/>
    <xf numFmtId="0" fontId="7" fillId="16" borderId="17" xfId="0" applyFont="1" applyFill="1" applyBorder="1"/>
    <xf numFmtId="0" fontId="7" fillId="17" borderId="0" xfId="0" applyFont="1" applyFill="1"/>
    <xf numFmtId="0" fontId="7" fillId="13" borderId="0" xfId="0" applyFont="1" applyFill="1"/>
    <xf numFmtId="0" fontId="7" fillId="18" borderId="0" xfId="0" applyFont="1" applyFill="1"/>
    <xf numFmtId="0" fontId="7" fillId="19" borderId="19" xfId="0" applyFont="1" applyFill="1" applyBorder="1"/>
    <xf numFmtId="0" fontId="7" fillId="2" borderId="18" xfId="0" applyFont="1" applyFill="1" applyBorder="1"/>
    <xf numFmtId="0" fontId="7" fillId="19" borderId="20" xfId="0" applyFont="1" applyFill="1" applyBorder="1"/>
    <xf numFmtId="0" fontId="7" fillId="2" borderId="21" xfId="0" applyFont="1" applyFill="1" applyBorder="1"/>
    <xf numFmtId="0" fontId="7" fillId="2" borderId="22" xfId="0" applyFont="1" applyFill="1" applyBorder="1"/>
    <xf numFmtId="0" fontId="7" fillId="19" borderId="22" xfId="0" applyFont="1" applyFill="1" applyBorder="1"/>
    <xf numFmtId="0" fontId="7" fillId="19" borderId="23" xfId="0" applyFont="1" applyFill="1" applyBorder="1"/>
    <xf numFmtId="0" fontId="7" fillId="2" borderId="24" xfId="0" applyFont="1" applyFill="1" applyBorder="1"/>
    <xf numFmtId="0" fontId="0" fillId="10" borderId="9" xfId="0" applyFill="1" applyBorder="1"/>
    <xf numFmtId="0" fontId="9" fillId="21" borderId="0" xfId="0" applyFont="1" applyFill="1"/>
    <xf numFmtId="0" fontId="9" fillId="21" borderId="0" xfId="0" applyFont="1" applyFill="1" applyAlignment="1">
      <alignment horizontal="center"/>
    </xf>
    <xf numFmtId="0" fontId="0" fillId="14" borderId="2" xfId="0" applyFill="1" applyBorder="1"/>
    <xf numFmtId="0" fontId="0" fillId="22" borderId="0" xfId="0" applyFill="1"/>
    <xf numFmtId="0" fontId="0" fillId="0" borderId="0" xfId="0" applyAlignment="1">
      <alignment horizontal="center" vertical="center" wrapText="1"/>
    </xf>
    <xf numFmtId="0" fontId="8" fillId="4" borderId="0" xfId="0" applyFont="1" applyFill="1" applyAlignment="1">
      <alignment horizontal="center" vertical="center"/>
    </xf>
    <xf numFmtId="0" fontId="0" fillId="0" borderId="0" xfId="0" applyAlignment="1">
      <alignment horizontal="center"/>
    </xf>
    <xf numFmtId="0" fontId="0" fillId="4" borderId="0" xfId="0" applyFill="1" applyAlignment="1">
      <alignment horizontal="center"/>
    </xf>
    <xf numFmtId="0" fontId="4" fillId="6" borderId="0" xfId="0" applyFont="1" applyFill="1" applyAlignment="1">
      <alignment horizontal="center"/>
    </xf>
    <xf numFmtId="0" fontId="6" fillId="10" borderId="10" xfId="0" applyFont="1" applyFill="1" applyBorder="1" applyAlignment="1">
      <alignment horizontal="center" vertical="center"/>
    </xf>
    <xf numFmtId="0" fontId="6" fillId="10" borderId="11" xfId="0" applyFont="1" applyFill="1" applyBorder="1" applyAlignment="1">
      <alignment horizontal="center" vertical="center"/>
    </xf>
    <xf numFmtId="0" fontId="6" fillId="10" borderId="12" xfId="0" applyFont="1" applyFill="1" applyBorder="1" applyAlignment="1">
      <alignment horizontal="center" vertical="center"/>
    </xf>
    <xf numFmtId="0" fontId="0" fillId="0" borderId="0" xfId="0" applyAlignment="1">
      <alignment horizontal="left" vertical="top" wrapText="1"/>
    </xf>
    <xf numFmtId="0" fontId="1" fillId="4" borderId="0" xfId="0" applyFont="1" applyFill="1" applyAlignment="1">
      <alignment horizontal="center" vertical="center"/>
    </xf>
    <xf numFmtId="0" fontId="2" fillId="4" borderId="1" xfId="0" applyFont="1" applyFill="1" applyBorder="1" applyAlignment="1">
      <alignment horizontal="center" vertical="center"/>
    </xf>
    <xf numFmtId="0" fontId="3" fillId="4" borderId="0" xfId="0" applyFont="1" applyFill="1" applyAlignment="1">
      <alignment horizontal="center"/>
    </xf>
    <xf numFmtId="0" fontId="1" fillId="4" borderId="0" xfId="0" applyFont="1" applyFill="1" applyAlignment="1">
      <alignment horizontal="center"/>
    </xf>
    <xf numFmtId="0" fontId="0" fillId="14" borderId="0" xfId="0" applyFill="1" applyAlignment="1">
      <alignment horizontal="center"/>
    </xf>
    <xf numFmtId="0" fontId="0" fillId="20" borderId="0" xfId="0" applyFill="1" applyAlignment="1">
      <alignment horizontal="center" wrapText="1"/>
    </xf>
    <xf numFmtId="0" fontId="0" fillId="8" borderId="0" xfId="0" applyFill="1" applyAlignment="1">
      <alignment horizontal="center"/>
    </xf>
    <xf numFmtId="0" fontId="0" fillId="14" borderId="0" xfId="0" applyFill="1" applyAlignment="1">
      <alignment horizontal="center" vertical="center" wrapText="1"/>
    </xf>
    <xf numFmtId="0" fontId="0" fillId="14" borderId="17" xfId="0" applyFill="1" applyBorder="1" applyAlignment="1">
      <alignment horizontal="center" vertical="center" wrapText="1"/>
    </xf>
    <xf numFmtId="0" fontId="6" fillId="10" borderId="25" xfId="0" applyFont="1" applyFill="1" applyBorder="1" applyAlignment="1">
      <alignment horizontal="center" vertical="center"/>
    </xf>
    <xf numFmtId="0" fontId="6" fillId="10" borderId="24" xfId="0" applyFont="1" applyFill="1" applyBorder="1" applyAlignment="1">
      <alignment horizontal="center" vertical="center"/>
    </xf>
    <xf numFmtId="0" fontId="6" fillId="10" borderId="26" xfId="0" applyFont="1" applyFill="1" applyBorder="1" applyAlignment="1">
      <alignment horizontal="center" vertical="center"/>
    </xf>
    <xf numFmtId="0" fontId="0" fillId="0" borderId="9" xfId="0" applyBorder="1" applyAlignment="1">
      <alignment horizontal="center" vertical="center" wrapText="1"/>
    </xf>
    <xf numFmtId="0" fontId="0" fillId="0" borderId="24" xfId="0" applyBorder="1" applyAlignment="1">
      <alignment horizontal="center" vertical="center" wrapText="1"/>
    </xf>
    <xf numFmtId="0" fontId="0" fillId="0" borderId="27" xfId="0" applyBorder="1" applyAlignment="1">
      <alignment horizontal="center"/>
    </xf>
    <xf numFmtId="0" fontId="12" fillId="5" borderId="3" xfId="0" applyFont="1" applyFill="1" applyBorder="1" applyAlignment="1">
      <alignment horizontal="center" vertical="center" wrapText="1"/>
    </xf>
    <xf numFmtId="0" fontId="12" fillId="5" borderId="16" xfId="0" applyFont="1" applyFill="1" applyBorder="1" applyAlignment="1">
      <alignment horizontal="center" vertical="center" wrapText="1"/>
    </xf>
    <xf numFmtId="0" fontId="12" fillId="5" borderId="4" xfId="0" applyFont="1" applyFill="1" applyBorder="1" applyAlignment="1">
      <alignment horizontal="center" vertical="center" wrapText="1"/>
    </xf>
    <xf numFmtId="0" fontId="12" fillId="5" borderId="7" xfId="0" applyFont="1" applyFill="1" applyBorder="1" applyAlignment="1">
      <alignment horizontal="center" vertical="center" wrapText="1"/>
    </xf>
    <xf numFmtId="0" fontId="12" fillId="5" borderId="17" xfId="0" applyFont="1" applyFill="1" applyBorder="1" applyAlignment="1">
      <alignment horizontal="center" vertical="center" wrapText="1"/>
    </xf>
    <xf numFmtId="0" fontId="12" fillId="5" borderId="8" xfId="0" applyFont="1" applyFill="1" applyBorder="1" applyAlignment="1">
      <alignment horizontal="center" vertical="center" wrapText="1"/>
    </xf>
    <xf numFmtId="0" fontId="0" fillId="23" borderId="0" xfId="0" applyFill="1"/>
    <xf numFmtId="0" fontId="0" fillId="24" borderId="0" xfId="0" applyFont="1" applyFill="1" applyAlignment="1">
      <alignment horizontal="center" vertical="center" wrapText="1"/>
    </xf>
    <xf numFmtId="0" fontId="0" fillId="2" borderId="2" xfId="0" applyFill="1" applyBorder="1"/>
    <xf numFmtId="0" fontId="0" fillId="2" borderId="0" xfId="0" applyFill="1"/>
    <xf numFmtId="0" fontId="0" fillId="15" borderId="28" xfId="0" applyFill="1" applyBorder="1"/>
    <xf numFmtId="0" fontId="0" fillId="6" borderId="13" xfId="0" applyFont="1" applyFill="1" applyBorder="1"/>
    <xf numFmtId="0" fontId="0" fillId="0" borderId="14" xfId="0" applyBorder="1"/>
    <xf numFmtId="0" fontId="0" fillId="0" borderId="15" xfId="0" applyBorder="1"/>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5" borderId="9" xfId="0" applyFill="1" applyBorder="1"/>
    <xf numFmtId="0" fontId="0" fillId="5" borderId="29" xfId="0" applyFill="1" applyBorder="1"/>
    <xf numFmtId="0" fontId="0" fillId="0" borderId="16" xfId="0" applyBorder="1" applyAlignment="1">
      <alignment horizontal="center" wrapText="1"/>
    </xf>
    <xf numFmtId="0" fontId="0" fillId="0" borderId="0"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17" xfId="0" applyBorder="1" applyAlignment="1">
      <alignment horizontal="center" wrapText="1"/>
    </xf>
    <xf numFmtId="0" fontId="0" fillId="8" borderId="0" xfId="0" applyFont="1" applyFill="1" applyAlignment="1">
      <alignment horizontal="center" vertical="center" wrapText="1"/>
    </xf>
    <xf numFmtId="0" fontId="10" fillId="5" borderId="3" xfId="0" applyFont="1" applyFill="1" applyBorder="1"/>
    <xf numFmtId="0" fontId="10" fillId="5" borderId="16" xfId="0" applyFont="1" applyFill="1" applyBorder="1"/>
    <xf numFmtId="0" fontId="0" fillId="5" borderId="4" xfId="0" applyFill="1" applyBorder="1"/>
    <xf numFmtId="0" fontId="10" fillId="5" borderId="5" xfId="0" applyFont="1" applyFill="1" applyBorder="1"/>
    <xf numFmtId="0" fontId="10" fillId="2" borderId="0" xfId="0" applyFont="1" applyFill="1" applyBorder="1"/>
    <xf numFmtId="0" fontId="10" fillId="5" borderId="0" xfId="0" applyFont="1" applyFill="1" applyBorder="1"/>
    <xf numFmtId="0" fontId="0" fillId="5" borderId="6" xfId="0" applyFill="1" applyBorder="1"/>
    <xf numFmtId="0" fontId="10" fillId="5" borderId="7" xfId="0" applyFont="1" applyFill="1" applyBorder="1"/>
    <xf numFmtId="0" fontId="10" fillId="5" borderId="17" xfId="0" applyFont="1" applyFill="1" applyBorder="1"/>
    <xf numFmtId="0" fontId="0" fillId="5" borderId="8" xfId="0" applyFill="1" applyBorder="1"/>
    <xf numFmtId="0" fontId="11" fillId="0" borderId="0" xfId="0" applyFont="1"/>
  </cellXfs>
  <cellStyles count="1">
    <cellStyle name="Normál" xfId="0" builtinId="0"/>
  </cellStyles>
  <dxfs count="6">
    <dxf>
      <fill>
        <patternFill>
          <bgColor theme="0"/>
        </patternFill>
      </fill>
    </dxf>
    <dxf>
      <fill>
        <patternFill>
          <bgColor rgb="FFFF0000"/>
        </patternFill>
      </fill>
    </dxf>
    <dxf>
      <fill>
        <patternFill>
          <bgColor rgb="FFFFC000"/>
        </patternFill>
      </fill>
    </dxf>
    <dxf>
      <fill>
        <patternFill>
          <bgColor theme="0"/>
        </patternFill>
      </fill>
    </dxf>
    <dxf>
      <fill>
        <patternFill>
          <bgColor rgb="FFFF0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tabSelected="1" workbookViewId="0">
      <pane ySplit="18" topLeftCell="A19" activePane="bottomLeft" state="frozen"/>
      <selection pane="bottomLeft" activeCell="N23" sqref="N23"/>
    </sheetView>
  </sheetViews>
  <sheetFormatPr defaultRowHeight="15" x14ac:dyDescent="0.25"/>
  <cols>
    <col min="1" max="1" width="16.28515625" bestFit="1" customWidth="1"/>
    <col min="2" max="2" width="11.85546875" customWidth="1"/>
    <col min="5" max="5" width="11.28515625" bestFit="1" customWidth="1"/>
    <col min="9" max="9" width="16.28515625" bestFit="1" customWidth="1"/>
    <col min="30" max="30" width="137.85546875" bestFit="1" customWidth="1"/>
    <col min="31" max="31" width="18.42578125" customWidth="1"/>
    <col min="32" max="32" width="21.28515625" customWidth="1"/>
    <col min="35" max="35" width="10.28515625" bestFit="1" customWidth="1"/>
  </cols>
  <sheetData>
    <row r="1" spans="1:47" ht="28.5" x14ac:dyDescent="0.45">
      <c r="A1" s="46" t="s">
        <v>15</v>
      </c>
      <c r="B1" s="46"/>
      <c r="C1" s="46"/>
      <c r="D1" s="46"/>
      <c r="E1" s="46"/>
      <c r="F1" s="46"/>
      <c r="G1" s="46"/>
      <c r="H1" s="1"/>
      <c r="I1" s="53" t="s">
        <v>8</v>
      </c>
      <c r="J1" s="53"/>
      <c r="K1" s="53"/>
      <c r="L1" s="53"/>
      <c r="M1" s="53"/>
      <c r="N1" s="53"/>
      <c r="O1" s="1"/>
      <c r="P1" s="1"/>
      <c r="Q1" s="43" t="s">
        <v>38</v>
      </c>
      <c r="R1" s="43"/>
      <c r="S1" s="1"/>
      <c r="T1" s="1"/>
      <c r="U1" s="1"/>
      <c r="V1" s="1"/>
      <c r="W1" s="1"/>
      <c r="X1" s="1"/>
      <c r="Y1" s="1"/>
      <c r="Z1" s="1"/>
      <c r="AA1" s="1"/>
      <c r="AB1" s="4"/>
      <c r="AC1" s="41" t="s">
        <v>20</v>
      </c>
    </row>
    <row r="2" spans="1:47" ht="15.75" thickBot="1" x14ac:dyDescent="0.3">
      <c r="A2" s="5" t="s">
        <v>17</v>
      </c>
      <c r="B2" s="6">
        <f>J4+H19</f>
        <v>100</v>
      </c>
      <c r="C2" s="1"/>
      <c r="D2" s="5" t="s">
        <v>18</v>
      </c>
      <c r="E2" s="9" t="s">
        <v>16</v>
      </c>
      <c r="F2" s="5" t="s">
        <v>19</v>
      </c>
      <c r="G2" s="9" t="s">
        <v>16</v>
      </c>
      <c r="H2" s="1"/>
      <c r="I2" s="52" t="s">
        <v>0</v>
      </c>
      <c r="J2" s="52"/>
      <c r="K2" s="52"/>
      <c r="L2" s="52"/>
      <c r="M2" s="52"/>
      <c r="N2" s="52"/>
      <c r="O2" s="1"/>
      <c r="P2" s="1"/>
      <c r="Q2" s="12">
        <f ca="1">RAND()</f>
        <v>0.93070542435679648</v>
      </c>
      <c r="R2" s="2">
        <f ca="1">_xlfn.RANK.EQ(Q2,$Q$2:$Q$17)</f>
        <v>1</v>
      </c>
      <c r="S2" s="13">
        <v>1</v>
      </c>
      <c r="T2" s="55" t="s">
        <v>27</v>
      </c>
      <c r="U2" s="55"/>
      <c r="V2" s="55"/>
      <c r="W2" s="55"/>
      <c r="X2" s="55"/>
      <c r="Y2" s="55"/>
      <c r="AB2" s="1"/>
      <c r="AC2" s="41"/>
    </row>
    <row r="3" spans="1:47" x14ac:dyDescent="0.25">
      <c r="A3" s="7" t="s">
        <v>35</v>
      </c>
      <c r="B3" s="8">
        <f>J19</f>
        <v>0</v>
      </c>
      <c r="C3" s="1"/>
      <c r="D3" s="5"/>
      <c r="E3" s="9">
        <v>0</v>
      </c>
      <c r="F3" s="5"/>
      <c r="G3" s="9">
        <v>0</v>
      </c>
      <c r="H3" s="1"/>
      <c r="I3" t="s">
        <v>1</v>
      </c>
      <c r="J3" s="3" t="s">
        <v>2</v>
      </c>
      <c r="P3" s="1"/>
      <c r="Q3" s="12">
        <f t="shared" ref="Q3:Q17" ca="1" si="0">RAND()</f>
        <v>0.37258574263336308</v>
      </c>
      <c r="R3" s="2">
        <f t="shared" ref="R3:R17" ca="1" si="1">_xlfn.RANK.EQ(Q3,$Q$2:$Q$17)</f>
        <v>10</v>
      </c>
      <c r="S3" s="13">
        <v>3</v>
      </c>
      <c r="AB3" s="1"/>
      <c r="AC3" s="41"/>
    </row>
    <row r="4" spans="1:47" x14ac:dyDescent="0.25">
      <c r="A4" s="7" t="s">
        <v>21</v>
      </c>
      <c r="B4" s="8" t="str">
        <f>IF(B2&gt;0,"Alive","Game Over")</f>
        <v>Alive</v>
      </c>
      <c r="C4" s="1"/>
      <c r="D4" s="5"/>
      <c r="E4" s="9">
        <v>0</v>
      </c>
      <c r="F4" s="5"/>
      <c r="G4" s="9">
        <v>0</v>
      </c>
      <c r="H4" s="1"/>
      <c r="I4" t="s">
        <v>5</v>
      </c>
      <c r="J4" s="3">
        <v>100</v>
      </c>
      <c r="K4" s="44" t="s">
        <v>4</v>
      </c>
      <c r="L4" s="44"/>
      <c r="P4" s="1"/>
      <c r="Q4" s="12">
        <f t="shared" ca="1" si="0"/>
        <v>0.11461022118761433</v>
      </c>
      <c r="R4" s="2">
        <f t="shared" ca="1" si="1"/>
        <v>13</v>
      </c>
      <c r="S4" s="13">
        <v>7</v>
      </c>
      <c r="T4" s="58" t="s">
        <v>39</v>
      </c>
      <c r="U4" s="58"/>
      <c r="V4" s="58"/>
      <c r="W4" s="58"/>
      <c r="X4" s="58"/>
      <c r="Y4" s="58"/>
      <c r="AB4" s="1"/>
      <c r="AC4" s="41"/>
      <c r="AD4" t="s">
        <v>28</v>
      </c>
      <c r="AE4" t="s">
        <v>29</v>
      </c>
      <c r="AF4" t="s">
        <v>30</v>
      </c>
      <c r="AG4" t="s">
        <v>31</v>
      </c>
      <c r="AH4" t="s">
        <v>32</v>
      </c>
      <c r="AI4" t="s">
        <v>36</v>
      </c>
      <c r="AJ4" t="s">
        <v>37</v>
      </c>
    </row>
    <row r="5" spans="1:47" ht="15.75" thickBot="1" x14ac:dyDescent="0.3">
      <c r="C5" s="1"/>
      <c r="D5" s="5"/>
      <c r="E5" s="9">
        <v>0</v>
      </c>
      <c r="F5" s="5"/>
      <c r="G5" s="9">
        <v>0</v>
      </c>
      <c r="H5" s="1"/>
      <c r="I5" t="s">
        <v>3</v>
      </c>
      <c r="J5" s="3" t="s">
        <v>7</v>
      </c>
      <c r="K5" s="44" t="s">
        <v>6</v>
      </c>
      <c r="L5" s="44"/>
      <c r="P5" s="1"/>
      <c r="Q5" s="12">
        <f t="shared" ca="1" si="0"/>
        <v>3.4519027036477135E-2</v>
      </c>
      <c r="R5" s="2">
        <f t="shared" ca="1" si="1"/>
        <v>16</v>
      </c>
      <c r="S5" s="13">
        <v>10</v>
      </c>
      <c r="T5" s="59"/>
      <c r="U5" s="59"/>
      <c r="V5" s="59"/>
      <c r="W5" s="59"/>
      <c r="X5" s="59"/>
      <c r="Y5" s="59"/>
      <c r="AB5" s="4"/>
      <c r="AC5" s="41"/>
      <c r="AD5" s="37" t="s">
        <v>33</v>
      </c>
      <c r="AE5" t="s">
        <v>40</v>
      </c>
      <c r="AF5" t="s">
        <v>34</v>
      </c>
      <c r="AG5">
        <v>-5</v>
      </c>
      <c r="AH5">
        <v>3</v>
      </c>
      <c r="AI5">
        <v>0</v>
      </c>
      <c r="AJ5">
        <v>10</v>
      </c>
      <c r="AL5">
        <f>MOD($S$2+$S$3,3)</f>
        <v>1</v>
      </c>
      <c r="AM5">
        <f>MOD($S$4+$S$3,3)</f>
        <v>1</v>
      </c>
      <c r="AN5">
        <f>MOD($S$4+$S$5,3)</f>
        <v>2</v>
      </c>
      <c r="AO5">
        <f>MOD($S$5+$S$6,3)</f>
        <v>0</v>
      </c>
      <c r="AP5">
        <f>MOD($S$6+$S$7,3)</f>
        <v>1</v>
      </c>
      <c r="AQ5">
        <f>MOD($S$7+$S$8,3)</f>
        <v>1</v>
      </c>
      <c r="AR5">
        <f>MOD($S$9+$S$10,3)</f>
        <v>0</v>
      </c>
      <c r="AS5">
        <f>MOD($S$11+$S$10,3)</f>
        <v>2</v>
      </c>
      <c r="AT5">
        <f>MOD($S$12+$S$11,3)</f>
        <v>2</v>
      </c>
      <c r="AU5">
        <f>MOD($S$13+$S$1,3)</f>
        <v>1</v>
      </c>
    </row>
    <row r="6" spans="1:47" x14ac:dyDescent="0.25">
      <c r="C6" s="1"/>
      <c r="D6" s="5"/>
      <c r="E6" s="9">
        <v>0</v>
      </c>
      <c r="F6" s="5"/>
      <c r="G6" s="9">
        <v>0</v>
      </c>
      <c r="H6" s="1"/>
      <c r="I6" s="54" t="s">
        <v>14</v>
      </c>
      <c r="J6" s="54"/>
      <c r="K6" s="54"/>
      <c r="L6" s="54"/>
      <c r="M6" s="54"/>
      <c r="N6" s="54"/>
      <c r="O6" s="1"/>
      <c r="P6" s="1"/>
      <c r="Q6" s="12">
        <f t="shared" ca="1" si="0"/>
        <v>0.25123213144283418</v>
      </c>
      <c r="R6" s="2">
        <f t="shared" ca="1" si="1"/>
        <v>12</v>
      </c>
      <c r="S6" s="13">
        <v>5</v>
      </c>
      <c r="T6" s="15"/>
      <c r="U6" s="16"/>
      <c r="V6" s="16"/>
      <c r="W6" s="16"/>
      <c r="X6" s="16"/>
      <c r="Y6" s="16"/>
      <c r="Z6" s="16"/>
      <c r="AA6" s="17"/>
      <c r="AB6" s="4"/>
      <c r="AC6" s="41"/>
      <c r="AD6" s="37" t="s">
        <v>45</v>
      </c>
      <c r="AE6" t="s">
        <v>42</v>
      </c>
      <c r="AF6" t="s">
        <v>46</v>
      </c>
      <c r="AG6">
        <v>0</v>
      </c>
      <c r="AH6">
        <v>-40</v>
      </c>
      <c r="AI6">
        <v>40</v>
      </c>
      <c r="AJ6">
        <v>0</v>
      </c>
      <c r="AL6" t="str">
        <f>IF(AL5=1,"p",IF(AL5=0,"r",IF(AL5=2,"s","")))</f>
        <v>p</v>
      </c>
      <c r="AM6" t="str">
        <f t="shared" ref="AM6:AU6" si="2">IF(AM5=1,"p",IF(AM5=0,"r",IF(AM5=2,"s","")))</f>
        <v>p</v>
      </c>
      <c r="AN6" t="str">
        <f t="shared" si="2"/>
        <v>s</v>
      </c>
      <c r="AO6" t="str">
        <f t="shared" si="2"/>
        <v>r</v>
      </c>
      <c r="AP6" t="str">
        <f t="shared" si="2"/>
        <v>p</v>
      </c>
      <c r="AQ6" t="str">
        <f t="shared" si="2"/>
        <v>p</v>
      </c>
      <c r="AR6" t="str">
        <f t="shared" si="2"/>
        <v>r</v>
      </c>
      <c r="AS6" t="str">
        <f t="shared" si="2"/>
        <v>s</v>
      </c>
      <c r="AT6" t="str">
        <f t="shared" si="2"/>
        <v>s</v>
      </c>
      <c r="AU6" t="str">
        <f t="shared" si="2"/>
        <v>p</v>
      </c>
    </row>
    <row r="7" spans="1:47" x14ac:dyDescent="0.25">
      <c r="C7" s="1"/>
      <c r="D7" s="5"/>
      <c r="E7" s="9">
        <v>0</v>
      </c>
      <c r="F7" s="5"/>
      <c r="G7" s="9">
        <v>0</v>
      </c>
      <c r="H7" s="1"/>
      <c r="I7" s="50" t="s">
        <v>9</v>
      </c>
      <c r="J7" s="50"/>
      <c r="K7" s="50"/>
      <c r="L7" s="50"/>
      <c r="M7" s="50"/>
      <c r="N7" s="50"/>
      <c r="P7" s="1"/>
      <c r="Q7" s="12">
        <f t="shared" ca="1" si="0"/>
        <v>0.86311931369716877</v>
      </c>
      <c r="R7" s="2">
        <f t="shared" ca="1" si="1"/>
        <v>3</v>
      </c>
      <c r="S7" s="13">
        <v>8</v>
      </c>
      <c r="T7" s="18"/>
      <c r="U7" s="24"/>
      <c r="V7" s="27"/>
      <c r="W7" s="26"/>
      <c r="X7" s="19"/>
      <c r="Y7" s="19"/>
      <c r="Z7" s="19"/>
      <c r="AA7" s="20"/>
      <c r="AB7" s="4"/>
      <c r="AC7" s="41"/>
      <c r="AD7" s="37" t="s">
        <v>47</v>
      </c>
      <c r="AE7" t="s">
        <v>43</v>
      </c>
      <c r="AF7" t="s">
        <v>44</v>
      </c>
      <c r="AG7">
        <v>0</v>
      </c>
      <c r="AH7">
        <v>-25</v>
      </c>
      <c r="AI7">
        <v>0</v>
      </c>
      <c r="AJ7">
        <v>30</v>
      </c>
    </row>
    <row r="8" spans="1:47" x14ac:dyDescent="0.25">
      <c r="C8" s="1"/>
      <c r="D8" s="5"/>
      <c r="E8" s="9">
        <v>0</v>
      </c>
      <c r="F8" s="5"/>
      <c r="G8" s="9">
        <v>0</v>
      </c>
      <c r="H8" s="1"/>
      <c r="I8" s="50"/>
      <c r="J8" s="50"/>
      <c r="K8" s="50"/>
      <c r="L8" s="50"/>
      <c r="M8" s="50"/>
      <c r="N8" s="50"/>
      <c r="P8" s="1"/>
      <c r="Q8" s="12">
        <f t="shared" ca="1" si="0"/>
        <v>0.70157306634878669</v>
      </c>
      <c r="R8" s="2">
        <f t="shared" ca="1" si="1"/>
        <v>7</v>
      </c>
      <c r="S8" s="13">
        <v>14</v>
      </c>
      <c r="T8" s="18"/>
      <c r="U8" s="24"/>
      <c r="V8" s="24"/>
      <c r="W8" s="26"/>
      <c r="X8" s="19"/>
      <c r="Y8" s="19"/>
      <c r="Z8" s="19"/>
      <c r="AA8" s="20"/>
      <c r="AB8" s="4"/>
      <c r="AC8" s="41"/>
      <c r="AD8" s="37" t="s">
        <v>98</v>
      </c>
      <c r="AE8" t="s">
        <v>48</v>
      </c>
      <c r="AF8" t="s">
        <v>49</v>
      </c>
      <c r="AG8">
        <v>5</v>
      </c>
      <c r="AH8">
        <v>0</v>
      </c>
      <c r="AI8">
        <v>20</v>
      </c>
      <c r="AJ8">
        <v>0</v>
      </c>
      <c r="AL8">
        <f>IF(AND(AL6="p",B190="s"),1,0)</f>
        <v>0</v>
      </c>
      <c r="AM8">
        <f t="shared" ref="AM8:AU8" si="3">IF(AND(AM6="p",C190="s"),1,0)</f>
        <v>0</v>
      </c>
      <c r="AN8">
        <f t="shared" si="3"/>
        <v>0</v>
      </c>
      <c r="AO8">
        <f t="shared" si="3"/>
        <v>0</v>
      </c>
      <c r="AP8">
        <f t="shared" si="3"/>
        <v>0</v>
      </c>
      <c r="AQ8">
        <f t="shared" si="3"/>
        <v>0</v>
      </c>
      <c r="AR8">
        <f t="shared" si="3"/>
        <v>0</v>
      </c>
      <c r="AS8">
        <f t="shared" si="3"/>
        <v>0</v>
      </c>
      <c r="AT8">
        <f t="shared" si="3"/>
        <v>0</v>
      </c>
      <c r="AU8">
        <f t="shared" si="3"/>
        <v>0</v>
      </c>
    </row>
    <row r="9" spans="1:47" x14ac:dyDescent="0.25">
      <c r="C9" s="1"/>
      <c r="D9" s="5"/>
      <c r="E9" s="9">
        <v>0</v>
      </c>
      <c r="F9" s="5"/>
      <c r="G9" s="9">
        <v>0</v>
      </c>
      <c r="H9" s="1"/>
      <c r="I9" s="50"/>
      <c r="J9" s="50"/>
      <c r="K9" s="50"/>
      <c r="L9" s="50"/>
      <c r="M9" s="50"/>
      <c r="N9" s="50"/>
      <c r="P9" s="1"/>
      <c r="Q9" s="12">
        <f t="shared" ca="1" si="0"/>
        <v>5.5474892126075481E-2</v>
      </c>
      <c r="R9" s="2">
        <f t="shared" ca="1" si="1"/>
        <v>15</v>
      </c>
      <c r="S9" s="13">
        <v>15</v>
      </c>
      <c r="T9" s="18"/>
      <c r="U9" s="24"/>
      <c r="V9" s="24"/>
      <c r="W9" s="24"/>
      <c r="X9" s="19"/>
      <c r="Y9" s="19"/>
      <c r="Z9" s="19"/>
      <c r="AA9" s="20"/>
      <c r="AB9" s="4"/>
      <c r="AC9" s="41"/>
      <c r="AD9" s="37" t="s">
        <v>52</v>
      </c>
      <c r="AE9" t="s">
        <v>50</v>
      </c>
      <c r="AF9" t="s">
        <v>51</v>
      </c>
      <c r="AG9">
        <v>-10</v>
      </c>
      <c r="AH9">
        <v>0</v>
      </c>
      <c r="AI9">
        <v>30</v>
      </c>
      <c r="AJ9">
        <v>0</v>
      </c>
      <c r="AL9">
        <f>IF(AND(AL6="r",B190="p"),1,0)</f>
        <v>0</v>
      </c>
      <c r="AM9">
        <f t="shared" ref="AM9:AU9" si="4">IF(AND(AM6="r",C190="p"),1,0)</f>
        <v>0</v>
      </c>
      <c r="AN9">
        <f t="shared" si="4"/>
        <v>0</v>
      </c>
      <c r="AO9">
        <f t="shared" si="4"/>
        <v>0</v>
      </c>
      <c r="AP9">
        <f t="shared" si="4"/>
        <v>0</v>
      </c>
      <c r="AQ9">
        <f t="shared" si="4"/>
        <v>0</v>
      </c>
      <c r="AR9">
        <f t="shared" si="4"/>
        <v>0</v>
      </c>
      <c r="AS9">
        <f t="shared" si="4"/>
        <v>0</v>
      </c>
      <c r="AT9">
        <f t="shared" si="4"/>
        <v>0</v>
      </c>
      <c r="AU9">
        <f t="shared" si="4"/>
        <v>0</v>
      </c>
    </row>
    <row r="10" spans="1:47" x14ac:dyDescent="0.25">
      <c r="C10" s="1"/>
      <c r="D10" s="5"/>
      <c r="E10" s="9">
        <v>0</v>
      </c>
      <c r="F10" s="5"/>
      <c r="G10" s="9">
        <v>0</v>
      </c>
      <c r="H10" s="1"/>
      <c r="I10" s="50"/>
      <c r="J10" s="50"/>
      <c r="K10" s="50"/>
      <c r="L10" s="50"/>
      <c r="M10" s="50"/>
      <c r="N10" s="50"/>
      <c r="P10" s="1"/>
      <c r="Q10" s="12">
        <f t="shared" ca="1" si="0"/>
        <v>0.37745184359609751</v>
      </c>
      <c r="R10" s="2">
        <f t="shared" ca="1" si="1"/>
        <v>9</v>
      </c>
      <c r="S10" s="13">
        <v>9</v>
      </c>
      <c r="T10" s="18"/>
      <c r="U10" s="19"/>
      <c r="V10" s="24"/>
      <c r="W10" s="19"/>
      <c r="X10" s="28"/>
      <c r="Y10" s="19"/>
      <c r="Z10" s="19"/>
      <c r="AA10" s="20"/>
      <c r="AB10" s="4"/>
      <c r="AC10" s="41"/>
      <c r="AD10" s="37" t="s">
        <v>53</v>
      </c>
      <c r="AE10" t="s">
        <v>54</v>
      </c>
      <c r="AF10" t="s">
        <v>54</v>
      </c>
      <c r="AG10">
        <v>-10</v>
      </c>
      <c r="AH10">
        <v>-10</v>
      </c>
      <c r="AI10">
        <v>1</v>
      </c>
      <c r="AJ10">
        <v>1</v>
      </c>
      <c r="AL10">
        <f>IF(AND(AL6="s",B190="r"),1,0)</f>
        <v>0</v>
      </c>
      <c r="AM10">
        <f t="shared" ref="AM10:AU10" si="5">IF(AND(AM6="s",C190="r"),1,0)</f>
        <v>0</v>
      </c>
      <c r="AN10">
        <f t="shared" si="5"/>
        <v>0</v>
      </c>
      <c r="AO10">
        <f t="shared" si="5"/>
        <v>0</v>
      </c>
      <c r="AP10">
        <f t="shared" si="5"/>
        <v>0</v>
      </c>
      <c r="AQ10">
        <f t="shared" si="5"/>
        <v>0</v>
      </c>
      <c r="AR10">
        <f t="shared" si="5"/>
        <v>0</v>
      </c>
      <c r="AS10">
        <f t="shared" si="5"/>
        <v>0</v>
      </c>
      <c r="AT10">
        <f t="shared" si="5"/>
        <v>0</v>
      </c>
      <c r="AU10">
        <f t="shared" si="5"/>
        <v>0</v>
      </c>
    </row>
    <row r="11" spans="1:47" x14ac:dyDescent="0.25">
      <c r="C11" s="1"/>
      <c r="D11" s="5"/>
      <c r="E11" s="9">
        <v>0</v>
      </c>
      <c r="F11" s="5"/>
      <c r="G11" s="9">
        <v>0</v>
      </c>
      <c r="H11" s="1"/>
      <c r="I11" s="50"/>
      <c r="J11" s="50"/>
      <c r="K11" s="50"/>
      <c r="L11" s="50"/>
      <c r="M11" s="50"/>
      <c r="N11" s="50"/>
      <c r="P11" s="1"/>
      <c r="Q11" s="12">
        <f t="shared" ca="1" si="0"/>
        <v>0.80296213863575172</v>
      </c>
      <c r="R11" s="2">
        <f t="shared" ca="1" si="1"/>
        <v>6</v>
      </c>
      <c r="S11" s="13">
        <v>11</v>
      </c>
      <c r="T11" s="18"/>
      <c r="U11" s="24"/>
      <c r="V11" s="24"/>
      <c r="W11" s="24"/>
      <c r="X11" s="19"/>
      <c r="Y11" s="36"/>
      <c r="Z11" s="19"/>
      <c r="AA11" s="20"/>
      <c r="AB11" s="4"/>
      <c r="AC11" s="41"/>
      <c r="AD11" s="37" t="s">
        <v>97</v>
      </c>
      <c r="AE11" t="s">
        <v>55</v>
      </c>
      <c r="AF11" t="s">
        <v>56</v>
      </c>
      <c r="AG11">
        <v>0</v>
      </c>
      <c r="AH11">
        <v>5</v>
      </c>
      <c r="AI11">
        <v>0</v>
      </c>
      <c r="AJ11">
        <v>10</v>
      </c>
    </row>
    <row r="12" spans="1:47" x14ac:dyDescent="0.25">
      <c r="C12" s="1"/>
      <c r="D12" s="5"/>
      <c r="E12" s="9">
        <v>0</v>
      </c>
      <c r="F12" s="5"/>
      <c r="G12" s="9">
        <v>0</v>
      </c>
      <c r="H12" s="1"/>
      <c r="I12" s="51" t="s">
        <v>10</v>
      </c>
      <c r="J12" s="51"/>
      <c r="K12" s="51"/>
      <c r="L12" s="51"/>
      <c r="M12" s="51"/>
      <c r="N12" s="51"/>
      <c r="O12" s="1"/>
      <c r="P12" s="1"/>
      <c r="Q12" s="12">
        <f t="shared" ca="1" si="0"/>
        <v>9.3430366795721587E-2</v>
      </c>
      <c r="R12" s="2">
        <f t="shared" ca="1" si="1"/>
        <v>14</v>
      </c>
      <c r="S12" s="13">
        <v>12</v>
      </c>
      <c r="T12" s="18"/>
      <c r="U12" s="19"/>
      <c r="V12" s="24"/>
      <c r="W12" s="19"/>
      <c r="X12" s="19"/>
      <c r="Y12" s="30"/>
      <c r="Z12" s="32"/>
      <c r="AA12" s="20"/>
      <c r="AB12" s="4"/>
      <c r="AC12" s="41"/>
      <c r="AD12" s="37" t="s">
        <v>57</v>
      </c>
      <c r="AE12" t="s">
        <v>58</v>
      </c>
      <c r="AF12" t="s">
        <v>59</v>
      </c>
      <c r="AG12">
        <v>0</v>
      </c>
      <c r="AH12">
        <v>-15</v>
      </c>
      <c r="AI12">
        <v>0</v>
      </c>
      <c r="AJ12">
        <v>150</v>
      </c>
    </row>
    <row r="13" spans="1:47" x14ac:dyDescent="0.25">
      <c r="C13" s="1"/>
      <c r="D13" s="5"/>
      <c r="E13" s="9">
        <v>0</v>
      </c>
      <c r="F13" s="5"/>
      <c r="G13" s="9">
        <v>0</v>
      </c>
      <c r="H13" s="1"/>
      <c r="I13" s="44" t="s">
        <v>11</v>
      </c>
      <c r="J13" s="44"/>
      <c r="K13" s="44"/>
      <c r="L13" s="44"/>
      <c r="M13" s="44"/>
      <c r="N13" s="44"/>
      <c r="P13" s="1"/>
      <c r="Q13" s="12">
        <f t="shared" ca="1" si="0"/>
        <v>0.8608510531886342</v>
      </c>
      <c r="R13" s="2">
        <f t="shared" ca="1" si="1"/>
        <v>4</v>
      </c>
      <c r="S13" s="13">
        <v>4</v>
      </c>
      <c r="T13" s="18"/>
      <c r="U13" s="24"/>
      <c r="V13" s="24"/>
      <c r="W13" s="24"/>
      <c r="X13" s="19"/>
      <c r="Y13" s="19"/>
      <c r="Z13" s="33"/>
      <c r="AA13" s="20"/>
      <c r="AB13" s="4"/>
      <c r="AC13" s="41"/>
      <c r="AD13" s="37" t="s">
        <v>62</v>
      </c>
      <c r="AE13" t="s">
        <v>63</v>
      </c>
      <c r="AF13" t="s">
        <v>64</v>
      </c>
      <c r="AG13">
        <v>-3</v>
      </c>
      <c r="AH13">
        <v>-10</v>
      </c>
      <c r="AI13">
        <v>5</v>
      </c>
      <c r="AJ13">
        <v>20</v>
      </c>
    </row>
    <row r="14" spans="1:47" x14ac:dyDescent="0.25">
      <c r="C14" s="1"/>
      <c r="D14" s="5"/>
      <c r="E14" s="9">
        <v>0</v>
      </c>
      <c r="F14" s="5"/>
      <c r="G14" s="9">
        <v>0</v>
      </c>
      <c r="H14" s="1"/>
      <c r="I14" s="44" t="s">
        <v>60</v>
      </c>
      <c r="J14" s="44"/>
      <c r="K14" s="44"/>
      <c r="L14" s="44"/>
      <c r="M14" s="44"/>
      <c r="N14" s="44"/>
      <c r="P14" s="1"/>
      <c r="Q14" s="12">
        <f t="shared" ca="1" si="0"/>
        <v>0.2616272097775163</v>
      </c>
      <c r="R14" s="2">
        <f t="shared" ca="1" si="1"/>
        <v>11</v>
      </c>
      <c r="S14" s="13">
        <v>6</v>
      </c>
      <c r="T14" s="18"/>
      <c r="U14" s="24"/>
      <c r="V14" s="19"/>
      <c r="W14" s="24"/>
      <c r="X14" s="19"/>
      <c r="Y14" s="19"/>
      <c r="Z14" s="34"/>
      <c r="AA14" s="20"/>
      <c r="AB14" s="4"/>
      <c r="AC14" s="41"/>
      <c r="AD14" s="37" t="s">
        <v>67</v>
      </c>
      <c r="AE14" t="s">
        <v>65</v>
      </c>
      <c r="AF14" t="s">
        <v>66</v>
      </c>
      <c r="AG14">
        <v>0</v>
      </c>
      <c r="AH14">
        <v>20</v>
      </c>
      <c r="AI14">
        <v>40</v>
      </c>
      <c r="AJ14">
        <v>0</v>
      </c>
    </row>
    <row r="15" spans="1:47" x14ac:dyDescent="0.25">
      <c r="C15" s="1"/>
      <c r="D15" s="5"/>
      <c r="E15" s="9">
        <v>0</v>
      </c>
      <c r="F15" s="5"/>
      <c r="G15" s="9">
        <v>0</v>
      </c>
      <c r="H15" s="1"/>
      <c r="I15" s="44" t="s">
        <v>61</v>
      </c>
      <c r="J15" s="44"/>
      <c r="K15" s="44"/>
      <c r="L15" s="44"/>
      <c r="M15" s="44"/>
      <c r="N15" s="44"/>
      <c r="P15" s="1"/>
      <c r="Q15" s="12">
        <f t="shared" ca="1" si="0"/>
        <v>0.80511190142274258</v>
      </c>
      <c r="R15" s="2">
        <f t="shared" ca="1" si="1"/>
        <v>5</v>
      </c>
      <c r="S15" s="13">
        <v>2</v>
      </c>
      <c r="T15" s="18"/>
      <c r="U15" s="24"/>
      <c r="V15" s="19"/>
      <c r="W15" s="24"/>
      <c r="X15" s="19"/>
      <c r="Y15" s="29"/>
      <c r="Z15" s="35"/>
      <c r="AA15" s="20"/>
      <c r="AB15" s="4"/>
      <c r="AC15" s="41"/>
      <c r="AD15" s="37" t="s">
        <v>68</v>
      </c>
      <c r="AE15" t="s">
        <v>69</v>
      </c>
      <c r="AF15" t="s">
        <v>70</v>
      </c>
      <c r="AG15">
        <v>-15</v>
      </c>
      <c r="AH15">
        <v>0</v>
      </c>
      <c r="AI15">
        <v>0</v>
      </c>
      <c r="AJ15">
        <v>10</v>
      </c>
      <c r="AL15" s="75">
        <f>SUM(AL8:AL10)</f>
        <v>0</v>
      </c>
      <c r="AM15" s="75">
        <f t="shared" ref="AM15:AU15" si="6">SUM(AM8:AM10)</f>
        <v>0</v>
      </c>
      <c r="AN15" s="75">
        <f t="shared" si="6"/>
        <v>0</v>
      </c>
      <c r="AO15" s="75">
        <f t="shared" si="6"/>
        <v>0</v>
      </c>
      <c r="AP15" s="75">
        <f t="shared" si="6"/>
        <v>0</v>
      </c>
      <c r="AQ15" s="75">
        <f t="shared" si="6"/>
        <v>0</v>
      </c>
      <c r="AR15" s="75">
        <f t="shared" si="6"/>
        <v>0</v>
      </c>
      <c r="AS15" s="75">
        <f t="shared" si="6"/>
        <v>0</v>
      </c>
      <c r="AT15" s="75">
        <f t="shared" si="6"/>
        <v>0</v>
      </c>
      <c r="AU15" s="75">
        <f t="shared" si="6"/>
        <v>0</v>
      </c>
    </row>
    <row r="16" spans="1:47" x14ac:dyDescent="0.25">
      <c r="C16" s="1"/>
      <c r="D16" s="5"/>
      <c r="E16" s="9">
        <v>0</v>
      </c>
      <c r="F16" s="5"/>
      <c r="G16" s="9">
        <v>0</v>
      </c>
      <c r="H16" s="1"/>
      <c r="I16" s="44" t="s">
        <v>12</v>
      </c>
      <c r="J16" s="44"/>
      <c r="K16" s="44"/>
      <c r="L16" s="44"/>
      <c r="M16" s="44"/>
      <c r="N16" s="44"/>
      <c r="O16" s="2"/>
      <c r="P16" s="1"/>
      <c r="Q16" s="12">
        <f t="shared" ca="1" si="0"/>
        <v>0.67481706878343384</v>
      </c>
      <c r="R16" s="2">
        <f t="shared" ca="1" si="1"/>
        <v>8</v>
      </c>
      <c r="S16" s="13">
        <v>16</v>
      </c>
      <c r="T16" s="18"/>
      <c r="U16" s="24"/>
      <c r="V16" s="19"/>
      <c r="W16" s="24"/>
      <c r="X16" s="19"/>
      <c r="Y16" s="31"/>
      <c r="Z16" s="19"/>
      <c r="AA16" s="20"/>
      <c r="AB16" s="4"/>
      <c r="AC16" s="41"/>
      <c r="AD16" s="37" t="s">
        <v>95</v>
      </c>
      <c r="AE16" t="s">
        <v>71</v>
      </c>
      <c r="AF16" t="s">
        <v>72</v>
      </c>
      <c r="AG16">
        <v>0</v>
      </c>
      <c r="AH16">
        <v>5</v>
      </c>
      <c r="AI16">
        <v>0</v>
      </c>
      <c r="AJ16">
        <v>0</v>
      </c>
    </row>
    <row r="17" spans="1:36" ht="15.75" thickBot="1" x14ac:dyDescent="0.3">
      <c r="C17" s="1"/>
      <c r="D17" s="5"/>
      <c r="E17" s="9">
        <v>0</v>
      </c>
      <c r="F17" s="5"/>
      <c r="G17" s="9">
        <v>0</v>
      </c>
      <c r="H17" s="1"/>
      <c r="I17" s="44" t="s">
        <v>13</v>
      </c>
      <c r="J17" s="44"/>
      <c r="K17" s="44"/>
      <c r="L17" s="44"/>
      <c r="M17" s="44"/>
      <c r="N17" s="44"/>
      <c r="P17" s="1"/>
      <c r="Q17" s="12">
        <f t="shared" ca="1" si="0"/>
        <v>0.92129818211227854</v>
      </c>
      <c r="R17" s="2">
        <f t="shared" ca="1" si="1"/>
        <v>2</v>
      </c>
      <c r="S17" s="13">
        <v>13</v>
      </c>
      <c r="T17" s="21"/>
      <c r="U17" s="25"/>
      <c r="V17" s="22"/>
      <c r="W17" s="25"/>
      <c r="X17" s="22"/>
      <c r="Y17" s="22"/>
      <c r="Z17" s="22"/>
      <c r="AA17" s="23"/>
      <c r="AB17" s="4"/>
      <c r="AC17" s="41"/>
      <c r="AD17" s="37" t="s">
        <v>73</v>
      </c>
      <c r="AE17" t="s">
        <v>74</v>
      </c>
      <c r="AF17" t="s">
        <v>75</v>
      </c>
      <c r="AG17">
        <v>0</v>
      </c>
      <c r="AH17">
        <v>-40</v>
      </c>
      <c r="AI17">
        <v>10</v>
      </c>
      <c r="AJ17">
        <v>5</v>
      </c>
    </row>
    <row r="18" spans="1:36" ht="15.75" thickBot="1" x14ac:dyDescent="0.3">
      <c r="A18" s="1"/>
      <c r="B18" s="1"/>
      <c r="C18" s="1"/>
      <c r="D18" s="1"/>
      <c r="E18" s="1"/>
      <c r="F18" s="1"/>
      <c r="G18" s="1"/>
      <c r="H18" s="1"/>
      <c r="I18" s="45"/>
      <c r="J18" s="45"/>
      <c r="K18" s="45"/>
      <c r="L18" s="45"/>
      <c r="M18" s="45"/>
      <c r="N18" s="45"/>
      <c r="O18" s="1"/>
      <c r="P18" s="1"/>
      <c r="Q18" s="1"/>
      <c r="R18" s="1"/>
      <c r="S18" s="1"/>
      <c r="T18" s="1"/>
      <c r="U18" s="1"/>
      <c r="V18" s="1"/>
      <c r="W18" s="1"/>
      <c r="X18" s="1"/>
      <c r="Y18" s="1"/>
      <c r="Z18" s="1"/>
      <c r="AA18" s="1"/>
      <c r="AB18" s="1"/>
      <c r="AC18" s="41"/>
      <c r="AD18" s="37" t="s">
        <v>76</v>
      </c>
      <c r="AE18" t="s">
        <v>77</v>
      </c>
      <c r="AF18" t="s">
        <v>89</v>
      </c>
      <c r="AG18">
        <v>0</v>
      </c>
      <c r="AH18">
        <v>1</v>
      </c>
      <c r="AI18">
        <v>-10</v>
      </c>
      <c r="AJ18">
        <v>-25</v>
      </c>
    </row>
    <row r="19" spans="1:36" x14ac:dyDescent="0.25">
      <c r="A19" s="47" t="s">
        <v>22</v>
      </c>
      <c r="B19" s="48"/>
      <c r="C19" s="48"/>
      <c r="D19" s="48"/>
      <c r="E19" s="49"/>
      <c r="H19" s="105">
        <f>SUM(H26:H176)</f>
        <v>0</v>
      </c>
      <c r="I19" s="105"/>
      <c r="J19" s="105">
        <f>SUM(J26:J176)</f>
        <v>0</v>
      </c>
      <c r="AD19" s="37" t="s">
        <v>78</v>
      </c>
      <c r="AE19" t="s">
        <v>79</v>
      </c>
      <c r="AF19" t="s">
        <v>80</v>
      </c>
      <c r="AG19">
        <v>0</v>
      </c>
      <c r="AH19">
        <v>-1</v>
      </c>
      <c r="AI19">
        <v>-20</v>
      </c>
      <c r="AJ19">
        <v>0</v>
      </c>
    </row>
    <row r="20" spans="1:36" x14ac:dyDescent="0.25">
      <c r="A20" s="60"/>
      <c r="B20" s="61"/>
      <c r="C20" s="61"/>
      <c r="D20" s="61"/>
      <c r="E20" s="62"/>
      <c r="AD20" s="37" t="s">
        <v>81</v>
      </c>
      <c r="AE20" t="s">
        <v>82</v>
      </c>
      <c r="AF20" t="s">
        <v>83</v>
      </c>
      <c r="AG20">
        <v>0</v>
      </c>
      <c r="AH20">
        <v>-5</v>
      </c>
      <c r="AI20">
        <v>0</v>
      </c>
      <c r="AJ20">
        <v>30</v>
      </c>
    </row>
    <row r="21" spans="1:36" ht="21" customHeight="1" x14ac:dyDescent="0.25">
      <c r="A21" s="63" t="str" cm="1">
        <f t="array" ref="A21">INDEX(Dialogs,$S$2,1)</f>
        <v>While you were wandering you noticed some footsteps. Upon closer inspection the footsteps lead into the deep forest. Will you follow the footsteps?</v>
      </c>
      <c r="B21" s="63"/>
      <c r="C21" s="63"/>
      <c r="D21" s="63"/>
      <c r="E21" s="63"/>
      <c r="F21" s="63"/>
      <c r="G21" s="63"/>
    </row>
    <row r="22" spans="1:36" ht="26.25" customHeight="1" x14ac:dyDescent="0.25">
      <c r="A22" s="63"/>
      <c r="B22" s="63"/>
      <c r="C22" s="63"/>
      <c r="D22" s="63"/>
      <c r="E22" s="63"/>
      <c r="F22" s="63"/>
      <c r="G22" s="63"/>
    </row>
    <row r="23" spans="1:36" ht="25.5" customHeight="1" thickBot="1" x14ac:dyDescent="0.3">
      <c r="A23" s="63"/>
      <c r="B23" s="63"/>
      <c r="C23" s="63"/>
      <c r="D23" s="63"/>
      <c r="E23" s="64"/>
      <c r="F23" s="63"/>
      <c r="G23" s="63"/>
    </row>
    <row r="24" spans="1:36" ht="15.75" thickBot="1" x14ac:dyDescent="0.3">
      <c r="A24" s="65" t="s">
        <v>23</v>
      </c>
      <c r="B24" s="65"/>
      <c r="C24" s="44" t="s">
        <v>24</v>
      </c>
      <c r="D24" s="44"/>
      <c r="E24" s="10" t="s">
        <v>41</v>
      </c>
    </row>
    <row r="25" spans="1:36" ht="15.75" thickBot="1" x14ac:dyDescent="0.3">
      <c r="A25" s="57" t="s">
        <v>25</v>
      </c>
      <c r="B25" s="57"/>
      <c r="C25" s="57"/>
      <c r="D25" s="57"/>
      <c r="E25" s="57"/>
    </row>
    <row r="26" spans="1:36" ht="15.75" thickBot="1" x14ac:dyDescent="0.3">
      <c r="A26" s="42" t="str" cm="1">
        <f t="array" ref="A26">IF($E$24=0,INDEX($AE$5:$AE$20,$S$2,1),IF($E$24=1,INDEX($AF$5:$AF$20,$S$2,1),""))</f>
        <v/>
      </c>
      <c r="B26" s="42"/>
      <c r="C26" s="42"/>
      <c r="D26" s="42"/>
      <c r="E26" s="42"/>
      <c r="F26" s="11" t="s">
        <v>26</v>
      </c>
      <c r="G26" s="14" t="s">
        <v>17</v>
      </c>
      <c r="H26" s="40" t="str" cm="1">
        <f t="array" ref="H26">IF($E$24=1,INDEX($AH$5:$AH$20,$S$2,1),IF($E$24=0,INDEX($AG$5:$AG$20,$S$2,1),""))</f>
        <v/>
      </c>
      <c r="I26" s="14" t="s">
        <v>35</v>
      </c>
      <c r="J26" s="40" t="str" cm="1">
        <f t="array" ref="J26">IF($E$24=1,INDEX($AJ$5:$AJ$20,$S$2,1),IF($E$24=0,INDEX($AI$5:$AI$20,$S$2,1),""))</f>
        <v/>
      </c>
    </row>
    <row r="27" spans="1:36" x14ac:dyDescent="0.25">
      <c r="A27" s="42"/>
      <c r="B27" s="42"/>
      <c r="C27" s="42"/>
      <c r="D27" s="42"/>
      <c r="E27" s="42"/>
      <c r="F27" s="56" t="str">
        <f>IF($H$26="","","Proceed to the next act!")</f>
        <v/>
      </c>
      <c r="G27" s="56"/>
      <c r="H27" s="38"/>
      <c r="I27" s="38"/>
      <c r="J27" s="38"/>
    </row>
    <row r="28" spans="1:36" ht="15.75" thickBot="1" x14ac:dyDescent="0.3">
      <c r="A28" s="42"/>
      <c r="B28" s="42"/>
      <c r="C28" s="42"/>
      <c r="D28" s="42"/>
      <c r="E28" s="42"/>
      <c r="F28" s="56"/>
      <c r="G28" s="56"/>
      <c r="H28" s="39"/>
      <c r="I28" s="39"/>
      <c r="J28" s="39"/>
    </row>
    <row r="29" spans="1:36" ht="15" customHeight="1" x14ac:dyDescent="0.25">
      <c r="A29" s="47" t="s">
        <v>84</v>
      </c>
      <c r="B29" s="48"/>
      <c r="C29" s="48"/>
      <c r="D29" s="48"/>
      <c r="E29" s="49"/>
    </row>
    <row r="30" spans="1:36" ht="15.75" customHeight="1" x14ac:dyDescent="0.25">
      <c r="A30" s="60"/>
      <c r="B30" s="61"/>
      <c r="C30" s="61"/>
      <c r="D30" s="61"/>
      <c r="E30" s="62"/>
    </row>
    <row r="31" spans="1:36" x14ac:dyDescent="0.25">
      <c r="A31" s="63" t="str" cm="1">
        <f t="array" ref="A31">INDEX(Dialogs,$S$3,1)</f>
        <v>You come across a dying dog. Will you give him 25 bananas?</v>
      </c>
      <c r="B31" s="63"/>
      <c r="C31" s="63"/>
      <c r="D31" s="63"/>
      <c r="E31" s="63"/>
      <c r="F31" s="63"/>
      <c r="G31" s="63"/>
    </row>
    <row r="32" spans="1:36" x14ac:dyDescent="0.25">
      <c r="A32" s="63"/>
      <c r="B32" s="63"/>
      <c r="C32" s="63"/>
      <c r="D32" s="63"/>
      <c r="E32" s="63"/>
      <c r="F32" s="63"/>
      <c r="G32" s="63"/>
    </row>
    <row r="33" spans="1:10" ht="15.75" thickBot="1" x14ac:dyDescent="0.3">
      <c r="A33" s="63"/>
      <c r="B33" s="63"/>
      <c r="C33" s="63"/>
      <c r="D33" s="63"/>
      <c r="E33" s="64"/>
      <c r="F33" s="63"/>
      <c r="G33" s="63"/>
    </row>
    <row r="34" spans="1:10" ht="15.75" thickBot="1" x14ac:dyDescent="0.3">
      <c r="A34" s="65" t="s">
        <v>23</v>
      </c>
      <c r="B34" s="65"/>
      <c r="C34" s="44" t="s">
        <v>24</v>
      </c>
      <c r="D34" s="44"/>
      <c r="E34" s="10" t="s">
        <v>41</v>
      </c>
    </row>
    <row r="35" spans="1:10" ht="15.75" thickBot="1" x14ac:dyDescent="0.3">
      <c r="A35" s="57" t="s">
        <v>25</v>
      </c>
      <c r="B35" s="57"/>
      <c r="C35" s="57"/>
      <c r="D35" s="57"/>
      <c r="E35" s="57"/>
    </row>
    <row r="36" spans="1:10" ht="15.75" thickBot="1" x14ac:dyDescent="0.3">
      <c r="A36" s="42" t="str" cm="1">
        <f t="array" ref="A36">IF($E$34=0,INDEX($AE$5:$AE$20,$S$3,1),IF($E$34=1,INDEX($AF$5:$AF$20,$S$3,1),""))</f>
        <v/>
      </c>
      <c r="B36" s="42"/>
      <c r="C36" s="42"/>
      <c r="D36" s="42"/>
      <c r="E36" s="42"/>
      <c r="F36" s="11" t="s">
        <v>26</v>
      </c>
      <c r="G36" s="14" t="s">
        <v>17</v>
      </c>
      <c r="H36" s="40" t="str" cm="1">
        <f t="array" ref="H36">IF($E$34=1,INDEX($AH$5:$AH$20,$S$3,1),IF($E$34=0,INDEX($AG$5:$AG$20,$S$3,1),""))</f>
        <v/>
      </c>
      <c r="I36" s="14" t="s">
        <v>35</v>
      </c>
      <c r="J36" s="40" t="str" cm="1">
        <f t="array" ref="J36">IF($E$34=1,INDEX($AJ$5:$AJ$20,$S$3,1),IF($E$34=0,INDEX($AI$5:$AI$20,$S$3,1),""))</f>
        <v/>
      </c>
    </row>
    <row r="37" spans="1:10" x14ac:dyDescent="0.25">
      <c r="A37" s="42"/>
      <c r="B37" s="42"/>
      <c r="C37" s="42"/>
      <c r="D37" s="42"/>
      <c r="E37" s="42"/>
      <c r="F37" s="56" t="str">
        <f>IF($H$36="","","Proceed to the next act!")</f>
        <v/>
      </c>
      <c r="G37" s="56"/>
      <c r="H37" s="38"/>
      <c r="I37" s="38"/>
      <c r="J37" s="38"/>
    </row>
    <row r="38" spans="1:10" ht="15.75" thickBot="1" x14ac:dyDescent="0.3">
      <c r="A38" s="42"/>
      <c r="B38" s="42"/>
      <c r="C38" s="42"/>
      <c r="D38" s="42"/>
      <c r="E38" s="42"/>
      <c r="F38" s="56"/>
      <c r="G38" s="56"/>
      <c r="H38" s="39"/>
      <c r="I38" s="39"/>
      <c r="J38" s="39"/>
    </row>
    <row r="39" spans="1:10" x14ac:dyDescent="0.25">
      <c r="A39" s="47" t="s">
        <v>85</v>
      </c>
      <c r="B39" s="48"/>
      <c r="C39" s="48"/>
      <c r="D39" s="48"/>
      <c r="E39" s="49"/>
    </row>
    <row r="40" spans="1:10" x14ac:dyDescent="0.25">
      <c r="A40" s="60"/>
      <c r="B40" s="61"/>
      <c r="C40" s="61"/>
      <c r="D40" s="61"/>
      <c r="E40" s="62"/>
    </row>
    <row r="41" spans="1:10" x14ac:dyDescent="0.25">
      <c r="A41" s="63" t="str" cm="1">
        <f t="array" ref="A41">INDEX(Dialogs,$S$4,1)</f>
        <v>A rival monkey meets you. He offers you to team up and find Terry Davis together. Will you team up with him?</v>
      </c>
      <c r="B41" s="63"/>
      <c r="C41" s="63"/>
      <c r="D41" s="63"/>
      <c r="E41" s="63"/>
      <c r="F41" s="63"/>
      <c r="G41" s="63"/>
    </row>
    <row r="42" spans="1:10" x14ac:dyDescent="0.25">
      <c r="A42" s="63"/>
      <c r="B42" s="63"/>
      <c r="C42" s="63"/>
      <c r="D42" s="63"/>
      <c r="E42" s="63"/>
      <c r="F42" s="63"/>
      <c r="G42" s="63"/>
    </row>
    <row r="43" spans="1:10" ht="15.75" thickBot="1" x14ac:dyDescent="0.3">
      <c r="A43" s="63"/>
      <c r="B43" s="63"/>
      <c r="C43" s="63"/>
      <c r="D43" s="63"/>
      <c r="E43" s="64"/>
      <c r="F43" s="63"/>
      <c r="G43" s="63"/>
    </row>
    <row r="44" spans="1:10" ht="15.75" thickBot="1" x14ac:dyDescent="0.3">
      <c r="A44" s="65" t="s">
        <v>23</v>
      </c>
      <c r="B44" s="65"/>
      <c r="C44" s="44" t="s">
        <v>24</v>
      </c>
      <c r="D44" s="44"/>
      <c r="E44" s="10" t="s">
        <v>41</v>
      </c>
    </row>
    <row r="45" spans="1:10" ht="15.75" thickBot="1" x14ac:dyDescent="0.3">
      <c r="A45" s="57" t="s">
        <v>25</v>
      </c>
      <c r="B45" s="57"/>
      <c r="C45" s="57"/>
      <c r="D45" s="57"/>
      <c r="E45" s="57"/>
    </row>
    <row r="46" spans="1:10" ht="15.75" thickBot="1" x14ac:dyDescent="0.3">
      <c r="A46" s="42" t="str" cm="1">
        <f t="array" ref="A46">IF($E$44=0,INDEX($AE$5:$AE$20,$S$4,1),IF($E$44=1,INDEX($AF$5:$AF$20,$S$4,1),""))</f>
        <v/>
      </c>
      <c r="B46" s="42"/>
      <c r="C46" s="42"/>
      <c r="D46" s="42"/>
      <c r="E46" s="42"/>
      <c r="F46" s="11" t="s">
        <v>26</v>
      </c>
      <c r="G46" s="14" t="s">
        <v>17</v>
      </c>
      <c r="H46" s="40" t="str" cm="1">
        <f t="array" ref="H46">IF($E$44=1,INDEX($AH$5:$AH$20,$S$4,1),IF($E$44=0,INDEX($AG$5:$AG$20,$S$4,1),""))</f>
        <v/>
      </c>
      <c r="I46" s="14" t="s">
        <v>35</v>
      </c>
      <c r="J46" s="40" t="str" cm="1">
        <f t="array" ref="J46">IF($E$44=1,INDEX($AJ$5:$AJ$20,$S$4,1),IF($E$44=0,INDEX($AI$5:$AI$20,$S$4,1),""))</f>
        <v/>
      </c>
    </row>
    <row r="47" spans="1:10" x14ac:dyDescent="0.25">
      <c r="A47" s="42"/>
      <c r="B47" s="42"/>
      <c r="C47" s="42"/>
      <c r="D47" s="42"/>
      <c r="E47" s="42"/>
      <c r="F47" s="56" t="str">
        <f>IF($H$46="","","Proceed to the next act!")</f>
        <v/>
      </c>
      <c r="G47" s="56"/>
      <c r="H47" s="38"/>
      <c r="I47" s="38"/>
      <c r="J47" s="38"/>
    </row>
    <row r="48" spans="1:10" ht="15.75" thickBot="1" x14ac:dyDescent="0.3">
      <c r="A48" s="42"/>
      <c r="B48" s="42"/>
      <c r="C48" s="42"/>
      <c r="D48" s="42"/>
      <c r="E48" s="42"/>
      <c r="F48" s="56"/>
      <c r="G48" s="56"/>
      <c r="H48" s="39"/>
      <c r="I48" s="39"/>
      <c r="J48" s="39"/>
    </row>
    <row r="49" spans="1:10" x14ac:dyDescent="0.25">
      <c r="A49" s="47" t="s">
        <v>86</v>
      </c>
      <c r="B49" s="48"/>
      <c r="C49" s="48"/>
      <c r="D49" s="48"/>
      <c r="E49" s="49"/>
    </row>
    <row r="50" spans="1:10" x14ac:dyDescent="0.25">
      <c r="A50" s="60"/>
      <c r="B50" s="61"/>
      <c r="C50" s="61"/>
      <c r="D50" s="61"/>
      <c r="E50" s="62"/>
    </row>
    <row r="51" spans="1:10" x14ac:dyDescent="0.25">
      <c r="A51" s="63" t="str" cm="1">
        <f t="array" ref="A51">INDEX(Dialogs,$S$5,1)</f>
        <v>You arrived near a pond. You have the choice to pick some more bananas or make haste and face Terry Davis earlier. Will you pick some bananas?</v>
      </c>
      <c r="B51" s="63"/>
      <c r="C51" s="63"/>
      <c r="D51" s="63"/>
      <c r="E51" s="63"/>
      <c r="F51" s="63"/>
      <c r="G51" s="63"/>
    </row>
    <row r="52" spans="1:10" x14ac:dyDescent="0.25">
      <c r="A52" s="63"/>
      <c r="B52" s="63"/>
      <c r="C52" s="63"/>
      <c r="D52" s="63"/>
      <c r="E52" s="63"/>
      <c r="F52" s="63"/>
      <c r="G52" s="63"/>
    </row>
    <row r="53" spans="1:10" ht="15.75" thickBot="1" x14ac:dyDescent="0.3">
      <c r="A53" s="63"/>
      <c r="B53" s="63"/>
      <c r="C53" s="63"/>
      <c r="D53" s="63"/>
      <c r="E53" s="64"/>
      <c r="F53" s="63"/>
      <c r="G53" s="63"/>
    </row>
    <row r="54" spans="1:10" ht="15.75" thickBot="1" x14ac:dyDescent="0.3">
      <c r="A54" s="65" t="s">
        <v>23</v>
      </c>
      <c r="B54" s="65"/>
      <c r="C54" s="44" t="s">
        <v>24</v>
      </c>
      <c r="D54" s="44"/>
      <c r="E54" s="10" t="s">
        <v>41</v>
      </c>
    </row>
    <row r="55" spans="1:10" ht="15.75" thickBot="1" x14ac:dyDescent="0.3">
      <c r="A55" s="57" t="s">
        <v>25</v>
      </c>
      <c r="B55" s="57"/>
      <c r="C55" s="57"/>
      <c r="D55" s="57"/>
      <c r="E55" s="57"/>
    </row>
    <row r="56" spans="1:10" ht="15.75" thickBot="1" x14ac:dyDescent="0.3">
      <c r="A56" s="42" t="str" cm="1">
        <f t="array" ref="A56">IF($E$54=0,INDEX($AE$5:$AE$20,$S$5,1),IF($E$54=1,INDEX($AF$5:$AF$20,$S$5,1),""))</f>
        <v/>
      </c>
      <c r="B56" s="42"/>
      <c r="C56" s="42"/>
      <c r="D56" s="42"/>
      <c r="E56" s="42"/>
      <c r="F56" s="11" t="s">
        <v>26</v>
      </c>
      <c r="G56" s="14" t="s">
        <v>17</v>
      </c>
      <c r="H56" s="40" t="str" cm="1">
        <f t="array" ref="H56">IF($E$54=1,INDEX($AH$5:$AH$20,$S$5,1),IF($E$54=0,INDEX($AG$5:$AG$20,$S$5,1),""))</f>
        <v/>
      </c>
      <c r="I56" s="14" t="s">
        <v>35</v>
      </c>
      <c r="J56" s="40" t="str" cm="1">
        <f t="array" ref="J56">IF($E$54=1,INDEX($AJ$5:$AJ$20,$S$5,1),IF($E$54=0,INDEX($AI$5:$AI$20,$S$5,1),""))</f>
        <v/>
      </c>
    </row>
    <row r="57" spans="1:10" x14ac:dyDescent="0.25">
      <c r="A57" s="42"/>
      <c r="B57" s="42"/>
      <c r="C57" s="42"/>
      <c r="D57" s="42"/>
      <c r="E57" s="42"/>
      <c r="F57" s="56" t="str">
        <f>IF($H$56="","","Proceed to the next act!")</f>
        <v/>
      </c>
      <c r="G57" s="56"/>
      <c r="H57" s="38"/>
      <c r="I57" s="38"/>
      <c r="J57" s="38"/>
    </row>
    <row r="58" spans="1:10" ht="15.75" thickBot="1" x14ac:dyDescent="0.3">
      <c r="A58" s="42"/>
      <c r="B58" s="42"/>
      <c r="C58" s="42"/>
      <c r="D58" s="42"/>
      <c r="E58" s="42"/>
      <c r="F58" s="56"/>
      <c r="G58" s="56"/>
      <c r="H58" s="39"/>
      <c r="I58" s="39"/>
      <c r="J58" s="39"/>
    </row>
    <row r="59" spans="1:10" x14ac:dyDescent="0.25">
      <c r="A59" s="47" t="s">
        <v>87</v>
      </c>
      <c r="B59" s="48"/>
      <c r="C59" s="48"/>
      <c r="D59" s="48"/>
      <c r="E59" s="49"/>
    </row>
    <row r="60" spans="1:10" x14ac:dyDescent="0.25">
      <c r="A60" s="60"/>
      <c r="B60" s="61"/>
      <c r="C60" s="61"/>
      <c r="D60" s="61"/>
      <c r="E60" s="62"/>
    </row>
    <row r="61" spans="1:10" x14ac:dyDescent="0.25">
      <c r="A61" s="63" t="str" cm="1">
        <f t="array" ref="A61">INDEX(Dialogs,$S$6,1)</f>
        <v>Your back is itching. Will you scratch it?</v>
      </c>
      <c r="B61" s="63"/>
      <c r="C61" s="63"/>
      <c r="D61" s="63"/>
      <c r="E61" s="63"/>
      <c r="F61" s="63"/>
      <c r="G61" s="63"/>
    </row>
    <row r="62" spans="1:10" x14ac:dyDescent="0.25">
      <c r="A62" s="63"/>
      <c r="B62" s="63"/>
      <c r="C62" s="63"/>
      <c r="D62" s="63"/>
      <c r="E62" s="63"/>
      <c r="F62" s="63"/>
      <c r="G62" s="63"/>
    </row>
    <row r="63" spans="1:10" ht="15.75" thickBot="1" x14ac:dyDescent="0.3">
      <c r="A63" s="63"/>
      <c r="B63" s="63"/>
      <c r="C63" s="63"/>
      <c r="D63" s="63"/>
      <c r="E63" s="64"/>
      <c r="F63" s="63"/>
      <c r="G63" s="63"/>
    </row>
    <row r="64" spans="1:10" ht="15.75" thickBot="1" x14ac:dyDescent="0.3">
      <c r="A64" s="65" t="s">
        <v>23</v>
      </c>
      <c r="B64" s="65"/>
      <c r="C64" s="44" t="s">
        <v>24</v>
      </c>
      <c r="D64" s="44"/>
      <c r="E64" s="10" t="s">
        <v>41</v>
      </c>
    </row>
    <row r="65" spans="1:10" ht="15.75" thickBot="1" x14ac:dyDescent="0.3">
      <c r="A65" s="57" t="s">
        <v>25</v>
      </c>
      <c r="B65" s="57"/>
      <c r="C65" s="57"/>
      <c r="D65" s="57"/>
      <c r="E65" s="57"/>
    </row>
    <row r="66" spans="1:10" ht="15.75" thickBot="1" x14ac:dyDescent="0.3">
      <c r="A66" s="42" t="str" cm="1">
        <f t="array" ref="A66">IF($E$64=0,INDEX($AE$5:$AE$20,$S$6,1),IF($E$64=1,INDEX($AF$5:$AF$20,$S$6,1),""))</f>
        <v/>
      </c>
      <c r="B66" s="42"/>
      <c r="C66" s="42"/>
      <c r="D66" s="42"/>
      <c r="E66" s="42"/>
      <c r="F66" s="11" t="s">
        <v>26</v>
      </c>
      <c r="G66" s="14" t="s">
        <v>17</v>
      </c>
      <c r="H66" s="40" t="str" cm="1">
        <f t="array" ref="H66">IF($E$64=1,INDEX($AH$5:$AH$20,$S$6,1),IF($E$64=0,INDEX($AG$5:$AG$20,$S$6,1),""))</f>
        <v/>
      </c>
      <c r="I66" s="14" t="s">
        <v>35</v>
      </c>
      <c r="J66" s="40" t="str" cm="1">
        <f t="array" ref="J66">IF($E$64=1,INDEX($AJ$5:$AJ$20,$S$6,1),IF($E$64=0,INDEX($AI$5:$AI$20,$S$6,1),""))</f>
        <v/>
      </c>
    </row>
    <row r="67" spans="1:10" x14ac:dyDescent="0.25">
      <c r="A67" s="42"/>
      <c r="B67" s="42"/>
      <c r="C67" s="42"/>
      <c r="D67" s="42"/>
      <c r="E67" s="42"/>
      <c r="F67" s="56" t="str">
        <f>IF($H$66="","","Proceed to the next act!")</f>
        <v/>
      </c>
      <c r="G67" s="56"/>
      <c r="H67" s="38"/>
      <c r="I67" s="38"/>
      <c r="J67" s="38"/>
    </row>
    <row r="68" spans="1:10" ht="15.75" thickBot="1" x14ac:dyDescent="0.3">
      <c r="A68" s="42"/>
      <c r="B68" s="42"/>
      <c r="C68" s="42"/>
      <c r="D68" s="42"/>
      <c r="E68" s="42"/>
      <c r="F68" s="56"/>
      <c r="G68" s="56"/>
      <c r="H68" s="39"/>
      <c r="I68" s="39"/>
      <c r="J68" s="39"/>
    </row>
    <row r="69" spans="1:10" x14ac:dyDescent="0.25">
      <c r="A69" s="47" t="s">
        <v>88</v>
      </c>
      <c r="B69" s="48"/>
      <c r="C69" s="48"/>
      <c r="D69" s="48"/>
      <c r="E69" s="49"/>
    </row>
    <row r="70" spans="1:10" x14ac:dyDescent="0.25">
      <c r="A70" s="60"/>
      <c r="B70" s="61"/>
      <c r="C70" s="61"/>
      <c r="D70" s="61"/>
      <c r="E70" s="62"/>
    </row>
    <row r="71" spans="1:10" x14ac:dyDescent="0.25">
      <c r="A71" s="63" t="str" cm="1">
        <f t="array" ref="A71">INDEX(Dialogs,$S$7,1)</f>
        <v>You meet a merchant. He says he can turn 15 of your bananas to 150 score. Do you accept the deal?</v>
      </c>
      <c r="B71" s="63"/>
      <c r="C71" s="63"/>
      <c r="D71" s="63"/>
      <c r="E71" s="63"/>
      <c r="F71" s="63"/>
      <c r="G71" s="63"/>
    </row>
    <row r="72" spans="1:10" x14ac:dyDescent="0.25">
      <c r="A72" s="63"/>
      <c r="B72" s="63"/>
      <c r="C72" s="63"/>
      <c r="D72" s="63"/>
      <c r="E72" s="63"/>
      <c r="F72" s="63"/>
      <c r="G72" s="63"/>
    </row>
    <row r="73" spans="1:10" ht="15.75" thickBot="1" x14ac:dyDescent="0.3">
      <c r="A73" s="63"/>
      <c r="B73" s="63"/>
      <c r="C73" s="63"/>
      <c r="D73" s="63"/>
      <c r="E73" s="64"/>
      <c r="F73" s="63"/>
      <c r="G73" s="63"/>
    </row>
    <row r="74" spans="1:10" ht="15.75" thickBot="1" x14ac:dyDescent="0.3">
      <c r="A74" s="65" t="s">
        <v>23</v>
      </c>
      <c r="B74" s="65"/>
      <c r="C74" s="44" t="s">
        <v>24</v>
      </c>
      <c r="D74" s="44"/>
      <c r="E74" s="10" t="s">
        <v>41</v>
      </c>
    </row>
    <row r="75" spans="1:10" ht="15.75" thickBot="1" x14ac:dyDescent="0.3">
      <c r="A75" s="57" t="s">
        <v>25</v>
      </c>
      <c r="B75" s="57"/>
      <c r="C75" s="57"/>
      <c r="D75" s="57"/>
      <c r="E75" s="57"/>
    </row>
    <row r="76" spans="1:10" ht="15.75" thickBot="1" x14ac:dyDescent="0.3">
      <c r="A76" s="42" t="str" cm="1">
        <f t="array" ref="A76">IF($E$74=0,INDEX($AE$5:$AE$20,$S$7,1),IF($E$74=1,INDEX($AF$5:$AF$20,$S$7,1),""))</f>
        <v/>
      </c>
      <c r="B76" s="42"/>
      <c r="C76" s="42"/>
      <c r="D76" s="42"/>
      <c r="E76" s="42"/>
      <c r="F76" s="11" t="s">
        <v>26</v>
      </c>
      <c r="G76" s="14" t="s">
        <v>17</v>
      </c>
      <c r="H76" s="40" t="str" cm="1">
        <f t="array" ref="H76">IF($E$74=1,INDEX($AH$5:$AH$20,$S$7,1),IF($E$74=0,INDEX($AG$5:$AG$20,$S$7,1),""))</f>
        <v/>
      </c>
      <c r="I76" s="14" t="s">
        <v>35</v>
      </c>
      <c r="J76" s="40" t="str" cm="1">
        <f t="array" ref="J76">IF($E$74=1,INDEX($AJ$5:$AJ$20,$S$7,1),IF($E$74=0,INDEX($AI$5:$AI$20,$S$7,1),""))</f>
        <v/>
      </c>
    </row>
    <row r="77" spans="1:10" x14ac:dyDescent="0.25">
      <c r="A77" s="42"/>
      <c r="B77" s="42"/>
      <c r="C77" s="42"/>
      <c r="D77" s="42"/>
      <c r="E77" s="42"/>
      <c r="F77" s="56" t="str">
        <f>IF($H$76="","","Proceed to the next act!")</f>
        <v/>
      </c>
      <c r="G77" s="56"/>
      <c r="H77" s="38"/>
      <c r="I77" s="38"/>
      <c r="J77" s="38"/>
    </row>
    <row r="78" spans="1:10" ht="15.75" thickBot="1" x14ac:dyDescent="0.3">
      <c r="A78" s="42"/>
      <c r="B78" s="42"/>
      <c r="C78" s="42"/>
      <c r="D78" s="42"/>
      <c r="E78" s="42"/>
      <c r="F78" s="56"/>
      <c r="G78" s="56"/>
      <c r="H78" s="39"/>
      <c r="I78" s="39"/>
      <c r="J78" s="39"/>
    </row>
    <row r="79" spans="1:10" x14ac:dyDescent="0.25">
      <c r="A79" s="47" t="s">
        <v>90</v>
      </c>
      <c r="B79" s="48"/>
      <c r="C79" s="48"/>
      <c r="D79" s="48"/>
      <c r="E79" s="49"/>
    </row>
    <row r="80" spans="1:10" x14ac:dyDescent="0.25">
      <c r="A80" s="60"/>
      <c r="B80" s="61"/>
      <c r="C80" s="61"/>
      <c r="D80" s="61"/>
      <c r="E80" s="62"/>
    </row>
    <row r="81" spans="1:10" x14ac:dyDescent="0.25">
      <c r="A81" s="63" t="str" cm="1">
        <f t="array" ref="A81">INDEX(Dialogs,$S$8,1)</f>
        <v>You arrive near a volcano. You can cook one banana and make it worth 2. Will you cook the banana?</v>
      </c>
      <c r="B81" s="63"/>
      <c r="C81" s="63"/>
      <c r="D81" s="63"/>
      <c r="E81" s="63"/>
      <c r="F81" s="63"/>
      <c r="G81" s="63"/>
    </row>
    <row r="82" spans="1:10" x14ac:dyDescent="0.25">
      <c r="A82" s="63"/>
      <c r="B82" s="63"/>
      <c r="C82" s="63"/>
      <c r="D82" s="63"/>
      <c r="E82" s="63"/>
      <c r="F82" s="63"/>
      <c r="G82" s="63"/>
    </row>
    <row r="83" spans="1:10" ht="15.75" thickBot="1" x14ac:dyDescent="0.3">
      <c r="A83" s="63"/>
      <c r="B83" s="63"/>
      <c r="C83" s="63"/>
      <c r="D83" s="63"/>
      <c r="E83" s="64"/>
      <c r="F83" s="63"/>
      <c r="G83" s="63"/>
    </row>
    <row r="84" spans="1:10" ht="15.75" thickBot="1" x14ac:dyDescent="0.3">
      <c r="A84" s="65" t="s">
        <v>23</v>
      </c>
      <c r="B84" s="65"/>
      <c r="C84" s="44" t="s">
        <v>24</v>
      </c>
      <c r="D84" s="44"/>
      <c r="E84" s="10" t="s">
        <v>41</v>
      </c>
    </row>
    <row r="85" spans="1:10" ht="15.75" thickBot="1" x14ac:dyDescent="0.3">
      <c r="A85" s="57" t="s">
        <v>25</v>
      </c>
      <c r="B85" s="57"/>
      <c r="C85" s="57"/>
      <c r="D85" s="57"/>
      <c r="E85" s="57"/>
    </row>
    <row r="86" spans="1:10" ht="15.75" thickBot="1" x14ac:dyDescent="0.3">
      <c r="A86" s="42" t="str" cm="1">
        <f t="array" ref="A86">IF($E$84=0,INDEX($AE$5:$AE$20,$S$8,1),IF($E$84=1,INDEX($AF$5:$AF$20,$S$8,1),""))</f>
        <v/>
      </c>
      <c r="B86" s="42"/>
      <c r="C86" s="42"/>
      <c r="D86" s="42"/>
      <c r="E86" s="42"/>
      <c r="F86" s="11" t="s">
        <v>26</v>
      </c>
      <c r="G86" s="14" t="s">
        <v>17</v>
      </c>
      <c r="H86" s="40" t="str" cm="1">
        <f t="array" ref="H86">IF($E$84=1,INDEX($AH$5:$AH$20,$S$8,1),IF($E$84=0,INDEX($AG$5:$AG$20,$S$8,1),""))</f>
        <v/>
      </c>
      <c r="I86" s="14" t="s">
        <v>35</v>
      </c>
      <c r="J86" s="40" t="str" cm="1">
        <f t="array" ref="J86">IF($E$84=1,INDEX($AJ$5:$AJ$20,$S$8,1),IF($E$84=0,INDEX($AI$5:$AI$20,$S$8,1),""))</f>
        <v/>
      </c>
    </row>
    <row r="87" spans="1:10" x14ac:dyDescent="0.25">
      <c r="A87" s="42"/>
      <c r="B87" s="42"/>
      <c r="C87" s="42"/>
      <c r="D87" s="42"/>
      <c r="E87" s="42"/>
      <c r="F87" s="56" t="str">
        <f>IF($H$86="","","Proceed to the next act!")</f>
        <v/>
      </c>
      <c r="G87" s="56"/>
      <c r="H87" s="38"/>
      <c r="I87" s="38"/>
      <c r="J87" s="38"/>
    </row>
    <row r="88" spans="1:10" ht="15.75" thickBot="1" x14ac:dyDescent="0.3">
      <c r="A88" s="42"/>
      <c r="B88" s="42"/>
      <c r="C88" s="42"/>
      <c r="D88" s="42"/>
      <c r="E88" s="42"/>
      <c r="F88" s="56"/>
      <c r="G88" s="56"/>
      <c r="H88" s="39"/>
      <c r="I88" s="39"/>
      <c r="J88" s="39"/>
    </row>
    <row r="89" spans="1:10" x14ac:dyDescent="0.25">
      <c r="A89" s="47" t="s">
        <v>91</v>
      </c>
      <c r="B89" s="48"/>
      <c r="C89" s="48"/>
      <c r="D89" s="48"/>
      <c r="E89" s="49"/>
    </row>
    <row r="90" spans="1:10" x14ac:dyDescent="0.25">
      <c r="A90" s="60"/>
      <c r="B90" s="61"/>
      <c r="C90" s="61"/>
      <c r="D90" s="61"/>
      <c r="E90" s="62"/>
    </row>
    <row r="91" spans="1:10" x14ac:dyDescent="0.25">
      <c r="A91" s="63" t="str" cm="1">
        <f t="array" ref="A91">INDEX(Dialogs,$S$9,1)</f>
        <v>You are hungry! Will you eat your own banana or steal from the nearby banana plantations?</v>
      </c>
      <c r="B91" s="63"/>
      <c r="C91" s="63"/>
      <c r="D91" s="63"/>
      <c r="E91" s="63"/>
      <c r="F91" s="63"/>
      <c r="G91" s="63"/>
    </row>
    <row r="92" spans="1:10" x14ac:dyDescent="0.25">
      <c r="A92" s="63"/>
      <c r="B92" s="63"/>
      <c r="C92" s="63"/>
      <c r="D92" s="63"/>
      <c r="E92" s="63"/>
      <c r="F92" s="63"/>
      <c r="G92" s="63"/>
    </row>
    <row r="93" spans="1:10" ht="15.75" thickBot="1" x14ac:dyDescent="0.3">
      <c r="A93" s="63"/>
      <c r="B93" s="63"/>
      <c r="C93" s="63"/>
      <c r="D93" s="63"/>
      <c r="E93" s="64"/>
      <c r="F93" s="63"/>
      <c r="G93" s="63"/>
    </row>
    <row r="94" spans="1:10" ht="15.75" thickBot="1" x14ac:dyDescent="0.3">
      <c r="A94" s="65" t="s">
        <v>23</v>
      </c>
      <c r="B94" s="65"/>
      <c r="C94" s="44" t="s">
        <v>24</v>
      </c>
      <c r="D94" s="44"/>
      <c r="E94" s="10" t="s">
        <v>41</v>
      </c>
    </row>
    <row r="95" spans="1:10" ht="15.75" thickBot="1" x14ac:dyDescent="0.3">
      <c r="A95" s="57" t="s">
        <v>25</v>
      </c>
      <c r="B95" s="57"/>
      <c r="C95" s="57"/>
      <c r="D95" s="57"/>
      <c r="E95" s="57"/>
    </row>
    <row r="96" spans="1:10" ht="15.75" thickBot="1" x14ac:dyDescent="0.3">
      <c r="A96" s="42" t="str" cm="1">
        <f t="array" ref="A96">IF($E$94=0,INDEX($AE$5:$AE$20,$S$9,1),IF($E$94=1,INDEX($AF$5:$AF$20,$S$9,1),""))</f>
        <v/>
      </c>
      <c r="B96" s="42"/>
      <c r="C96" s="42"/>
      <c r="D96" s="42"/>
      <c r="E96" s="42"/>
      <c r="F96" s="11" t="s">
        <v>26</v>
      </c>
      <c r="G96" s="14" t="s">
        <v>17</v>
      </c>
      <c r="H96" s="40" t="str" cm="1">
        <f t="array" ref="H96">IF($E$94=1,INDEX($AH$5:$AH$20,$S$9,1),IF($E$94=0,INDEX($AG$5:$AG$20,$S$9,1),""))</f>
        <v/>
      </c>
      <c r="I96" s="14" t="s">
        <v>35</v>
      </c>
      <c r="J96" s="40" t="str" cm="1">
        <f t="array" ref="J96">IF($E$94=1,INDEX($AJ$5:$AJ$20,$S$9,1),IF($E$94=0,INDEX($AI$5:$AI$20,$S$9,1),""))</f>
        <v/>
      </c>
    </row>
    <row r="97" spans="1:10" x14ac:dyDescent="0.25">
      <c r="A97" s="42"/>
      <c r="B97" s="42"/>
      <c r="C97" s="42"/>
      <c r="D97" s="42"/>
      <c r="E97" s="42"/>
      <c r="F97" s="56" t="str">
        <f>IF($H$96="","","Proceed to the next act!")</f>
        <v/>
      </c>
      <c r="G97" s="56"/>
      <c r="H97" s="38"/>
      <c r="I97" s="38"/>
      <c r="J97" s="38"/>
    </row>
    <row r="98" spans="1:10" ht="15.75" thickBot="1" x14ac:dyDescent="0.3">
      <c r="A98" s="42"/>
      <c r="B98" s="42"/>
      <c r="C98" s="42"/>
      <c r="D98" s="42"/>
      <c r="E98" s="42"/>
      <c r="F98" s="56"/>
      <c r="G98" s="56"/>
      <c r="H98" s="39"/>
      <c r="I98" s="39"/>
      <c r="J98" s="39"/>
    </row>
    <row r="99" spans="1:10" x14ac:dyDescent="0.25">
      <c r="A99" s="47" t="s">
        <v>92</v>
      </c>
      <c r="B99" s="48"/>
      <c r="C99" s="48"/>
      <c r="D99" s="48"/>
      <c r="E99" s="49"/>
    </row>
    <row r="100" spans="1:10" x14ac:dyDescent="0.25">
      <c r="A100" s="60"/>
      <c r="B100" s="61"/>
      <c r="C100" s="61"/>
      <c r="D100" s="61"/>
      <c r="E100" s="62"/>
    </row>
    <row r="101" spans="1:10" x14ac:dyDescent="0.25">
      <c r="A101" s="63" t="str" cm="1">
        <f t="array" ref="A101">INDEX(Dialogs,$S$10,1)</f>
        <v>You arrive at a road branch. The first branch is shorter but there are more obstacles, the second is longer but easier to take. Will you take the second branch?</v>
      </c>
      <c r="B101" s="63"/>
      <c r="C101" s="63"/>
      <c r="D101" s="63"/>
      <c r="E101" s="63"/>
      <c r="F101" s="63"/>
      <c r="G101" s="63"/>
    </row>
    <row r="102" spans="1:10" x14ac:dyDescent="0.25">
      <c r="A102" s="63"/>
      <c r="B102" s="63"/>
      <c r="C102" s="63"/>
      <c r="D102" s="63"/>
      <c r="E102" s="63"/>
      <c r="F102" s="63"/>
      <c r="G102" s="63"/>
    </row>
    <row r="103" spans="1:10" ht="15.75" thickBot="1" x14ac:dyDescent="0.3">
      <c r="A103" s="63"/>
      <c r="B103" s="63"/>
      <c r="C103" s="63"/>
      <c r="D103" s="63"/>
      <c r="E103" s="64"/>
      <c r="F103" s="63"/>
      <c r="G103" s="63"/>
    </row>
    <row r="104" spans="1:10" ht="15.75" thickBot="1" x14ac:dyDescent="0.3">
      <c r="A104" s="65" t="s">
        <v>23</v>
      </c>
      <c r="B104" s="65"/>
      <c r="C104" s="44" t="s">
        <v>24</v>
      </c>
      <c r="D104" s="44"/>
      <c r="E104" s="10" t="s">
        <v>41</v>
      </c>
    </row>
    <row r="105" spans="1:10" ht="15.75" thickBot="1" x14ac:dyDescent="0.3">
      <c r="A105" s="57" t="s">
        <v>25</v>
      </c>
      <c r="B105" s="57"/>
      <c r="C105" s="57"/>
      <c r="D105" s="57"/>
      <c r="E105" s="57"/>
    </row>
    <row r="106" spans="1:10" ht="15.75" thickBot="1" x14ac:dyDescent="0.3">
      <c r="A106" s="42" t="str" cm="1">
        <f t="array" ref="A106">IF($E$104=0,INDEX($AE$5:$AE$20,$S$10,1),IF($E$104=1,INDEX($AF$5:$AF$20,$S$10,1),""))</f>
        <v/>
      </c>
      <c r="B106" s="42"/>
      <c r="C106" s="42"/>
      <c r="D106" s="42"/>
      <c r="E106" s="42"/>
      <c r="F106" s="11" t="s">
        <v>26</v>
      </c>
      <c r="G106" s="14" t="s">
        <v>17</v>
      </c>
      <c r="H106" s="40" t="str" cm="1">
        <f t="array" ref="H106">IF($E$104=1,INDEX($AH$5:$AH$20,$S$10,1),IF($E$104=0,INDEX($AG$5:$AG$20,$S$10,1),""))</f>
        <v/>
      </c>
      <c r="I106" s="14" t="s">
        <v>35</v>
      </c>
      <c r="J106" s="40" t="str" cm="1">
        <f t="array" ref="J106">IF($E$104=1,INDEX($AJ$5:$AJ$20,$S$10,1),IF($E$104=0,INDEX($AI$5:$AI$20,$S$10,1),""))</f>
        <v/>
      </c>
    </row>
    <row r="107" spans="1:10" x14ac:dyDescent="0.25">
      <c r="A107" s="42"/>
      <c r="B107" s="42"/>
      <c r="C107" s="42"/>
      <c r="D107" s="42"/>
      <c r="E107" s="42"/>
      <c r="F107" s="56" t="str">
        <f>IF($H$106="","","Proceed to the next act!")</f>
        <v/>
      </c>
      <c r="G107" s="56"/>
      <c r="H107" s="38"/>
      <c r="I107" s="38"/>
      <c r="J107" s="38"/>
    </row>
    <row r="108" spans="1:10" ht="15.75" thickBot="1" x14ac:dyDescent="0.3">
      <c r="A108" s="42"/>
      <c r="B108" s="42"/>
      <c r="C108" s="42"/>
      <c r="D108" s="42"/>
      <c r="E108" s="42"/>
      <c r="F108" s="56"/>
      <c r="G108" s="56"/>
      <c r="H108" s="39"/>
      <c r="I108" s="39"/>
      <c r="J108" s="39"/>
    </row>
    <row r="109" spans="1:10" x14ac:dyDescent="0.25">
      <c r="A109" s="47" t="s">
        <v>93</v>
      </c>
      <c r="B109" s="48"/>
      <c r="C109" s="48"/>
      <c r="D109" s="48"/>
      <c r="E109" s="49"/>
    </row>
    <row r="110" spans="1:10" x14ac:dyDescent="0.25">
      <c r="A110" s="60"/>
      <c r="B110" s="61"/>
      <c r="C110" s="61"/>
      <c r="D110" s="61"/>
      <c r="E110" s="62"/>
    </row>
    <row r="111" spans="1:10" x14ac:dyDescent="0.25">
      <c r="A111" s="63" t="str" cm="1">
        <f t="array" ref="A111">INDEX(Dialogs,$S$11,1)</f>
        <v>A bird lands near you. He stares at your bananas, but tells you if you don't engage him he won't stole your bananas. Will you engage him?</v>
      </c>
      <c r="B111" s="63"/>
      <c r="C111" s="63"/>
      <c r="D111" s="63"/>
      <c r="E111" s="63"/>
      <c r="F111" s="63"/>
      <c r="G111" s="63"/>
    </row>
    <row r="112" spans="1:10" x14ac:dyDescent="0.25">
      <c r="A112" s="63"/>
      <c r="B112" s="63"/>
      <c r="C112" s="63"/>
      <c r="D112" s="63"/>
      <c r="E112" s="63"/>
      <c r="F112" s="63"/>
      <c r="G112" s="63"/>
    </row>
    <row r="113" spans="1:10" ht="15.75" thickBot="1" x14ac:dyDescent="0.3">
      <c r="A113" s="63"/>
      <c r="B113" s="63"/>
      <c r="C113" s="63"/>
      <c r="D113" s="63"/>
      <c r="E113" s="64"/>
      <c r="F113" s="63"/>
      <c r="G113" s="63"/>
    </row>
    <row r="114" spans="1:10" ht="15.75" thickBot="1" x14ac:dyDescent="0.3">
      <c r="A114" s="65" t="s">
        <v>23</v>
      </c>
      <c r="B114" s="65"/>
      <c r="C114" s="44" t="s">
        <v>24</v>
      </c>
      <c r="D114" s="44"/>
      <c r="E114" s="10" t="s">
        <v>41</v>
      </c>
    </row>
    <row r="115" spans="1:10" ht="15.75" thickBot="1" x14ac:dyDescent="0.3">
      <c r="A115" s="57" t="s">
        <v>25</v>
      </c>
      <c r="B115" s="57"/>
      <c r="C115" s="57"/>
      <c r="D115" s="57"/>
      <c r="E115" s="57"/>
    </row>
    <row r="116" spans="1:10" ht="15.75" thickBot="1" x14ac:dyDescent="0.3">
      <c r="A116" s="42" t="str" cm="1">
        <f t="array" ref="A116">IF($E$114=0,INDEX($AE$5:$AE$20,$S$11,1),IF($E$114=1,INDEX($AF$5:$AF$20,$S$11,1),""))</f>
        <v/>
      </c>
      <c r="B116" s="42"/>
      <c r="C116" s="42"/>
      <c r="D116" s="42"/>
      <c r="E116" s="42"/>
      <c r="F116" s="11" t="s">
        <v>26</v>
      </c>
      <c r="G116" s="14" t="s">
        <v>17</v>
      </c>
      <c r="H116" s="40" t="str" cm="1">
        <f t="array" ref="H116">IF($E$114=1,INDEX($AH$5:$AH$20,$S$11,1),IF($E$114=0,INDEX($AG$5:$AG$20,$S$11,1),""))</f>
        <v/>
      </c>
      <c r="I116" s="14" t="s">
        <v>35</v>
      </c>
      <c r="J116" s="40" t="str" cm="1">
        <f t="array" ref="J116">IF($E$114=1,INDEX($AJ$5:$AJ$20,$S$11,1),IF($E$114=0,INDEX($AI$5:$AI$20,$S$11,1),""))</f>
        <v/>
      </c>
    </row>
    <row r="117" spans="1:10" x14ac:dyDescent="0.25">
      <c r="A117" s="42"/>
      <c r="B117" s="42"/>
      <c r="C117" s="42"/>
      <c r="D117" s="42"/>
      <c r="E117" s="42"/>
      <c r="F117" s="56" t="str">
        <f>IF($H$116="","","Proceed to the next act!")</f>
        <v/>
      </c>
      <c r="G117" s="56"/>
      <c r="H117" s="38"/>
      <c r="I117" s="38"/>
      <c r="J117" s="38"/>
    </row>
    <row r="118" spans="1:10" ht="15.75" thickBot="1" x14ac:dyDescent="0.3">
      <c r="A118" s="42"/>
      <c r="B118" s="42"/>
      <c r="C118" s="42"/>
      <c r="D118" s="42"/>
      <c r="E118" s="42"/>
      <c r="F118" s="56"/>
      <c r="G118" s="56"/>
      <c r="H118" s="39"/>
      <c r="I118" s="39"/>
      <c r="J118" s="39"/>
    </row>
    <row r="119" spans="1:10" x14ac:dyDescent="0.25">
      <c r="A119" s="47" t="s">
        <v>94</v>
      </c>
      <c r="B119" s="48"/>
      <c r="C119" s="48"/>
      <c r="D119" s="48"/>
      <c r="E119" s="49"/>
    </row>
    <row r="120" spans="1:10" x14ac:dyDescent="0.25">
      <c r="A120" s="60"/>
      <c r="B120" s="61"/>
      <c r="C120" s="61"/>
      <c r="D120" s="61"/>
      <c r="E120" s="62"/>
    </row>
    <row r="121" spans="1:10" x14ac:dyDescent="0.25">
      <c r="A121" s="63" t="str" cm="1">
        <f t="array" ref="A121">INDEX(Dialogs,$S$12,1)</f>
        <v>A travelling merchant arrives near you. He offers you a box, which contains log2(32)*3 minus 10 bananas. Will you take the box?</v>
      </c>
      <c r="B121" s="63"/>
      <c r="C121" s="63"/>
      <c r="D121" s="63"/>
      <c r="E121" s="63"/>
      <c r="F121" s="63"/>
      <c r="G121" s="63"/>
    </row>
    <row r="122" spans="1:10" x14ac:dyDescent="0.25">
      <c r="A122" s="63"/>
      <c r="B122" s="63"/>
      <c r="C122" s="63"/>
      <c r="D122" s="63"/>
      <c r="E122" s="63"/>
      <c r="F122" s="63"/>
      <c r="G122" s="63"/>
    </row>
    <row r="123" spans="1:10" ht="15.75" thickBot="1" x14ac:dyDescent="0.3">
      <c r="A123" s="63"/>
      <c r="B123" s="63"/>
      <c r="C123" s="63"/>
      <c r="D123" s="63"/>
      <c r="E123" s="64"/>
      <c r="F123" s="63"/>
      <c r="G123" s="63"/>
    </row>
    <row r="124" spans="1:10" ht="15.75" thickBot="1" x14ac:dyDescent="0.3">
      <c r="A124" s="65" t="s">
        <v>23</v>
      </c>
      <c r="B124" s="65"/>
      <c r="C124" s="44" t="s">
        <v>24</v>
      </c>
      <c r="D124" s="44"/>
      <c r="E124" s="10" t="s">
        <v>41</v>
      </c>
    </row>
    <row r="125" spans="1:10" ht="15.75" thickBot="1" x14ac:dyDescent="0.3">
      <c r="A125" s="57" t="s">
        <v>25</v>
      </c>
      <c r="B125" s="57"/>
      <c r="C125" s="57"/>
      <c r="D125" s="57"/>
      <c r="E125" s="57"/>
    </row>
    <row r="126" spans="1:10" ht="15.75" thickBot="1" x14ac:dyDescent="0.3">
      <c r="A126" s="42" t="str" cm="1">
        <f t="array" ref="A126">IF($E$124=0,INDEX($AE$5:$AE$20,$S$12,1),IF($E$124=1,INDEX($AF$5:$AF$20,$S$12,1),""))</f>
        <v/>
      </c>
      <c r="B126" s="42"/>
      <c r="C126" s="42"/>
      <c r="D126" s="42"/>
      <c r="E126" s="42"/>
      <c r="F126" s="11" t="s">
        <v>26</v>
      </c>
      <c r="G126" s="14" t="s">
        <v>17</v>
      </c>
      <c r="H126" s="40" t="str" cm="1">
        <f t="array" ref="H126">IF($E$124=1,INDEX($AH$5:$AH$20,$S$12,1),IF($E$124=0,INDEX($AG$5:$AG$20,$S$12,1),""))</f>
        <v/>
      </c>
      <c r="I126" s="14" t="s">
        <v>35</v>
      </c>
      <c r="J126" s="40" t="str" cm="1">
        <f t="array" ref="J126">IF($E$124=1,INDEX($AJ$5:$AJ$20,$S$12,1),IF($E$124=0,INDEX($AI$5:$AI$20,$S$12,1),""))</f>
        <v/>
      </c>
    </row>
    <row r="127" spans="1:10" x14ac:dyDescent="0.25">
      <c r="A127" s="42"/>
      <c r="B127" s="42"/>
      <c r="C127" s="42"/>
      <c r="D127" s="42"/>
      <c r="E127" s="42"/>
      <c r="F127" s="56" t="str">
        <f>IF($H$126="","","Proceed to the next act!")</f>
        <v/>
      </c>
      <c r="G127" s="56"/>
      <c r="H127" s="38"/>
      <c r="I127" s="38"/>
      <c r="J127" s="38"/>
    </row>
    <row r="128" spans="1:10" ht="15.75" thickBot="1" x14ac:dyDescent="0.3">
      <c r="A128" s="42"/>
      <c r="B128" s="42"/>
      <c r="C128" s="42"/>
      <c r="D128" s="42"/>
      <c r="E128" s="42"/>
      <c r="F128" s="56"/>
      <c r="G128" s="56"/>
      <c r="H128" s="39"/>
      <c r="I128" s="39"/>
      <c r="J128" s="39"/>
    </row>
    <row r="129" spans="1:10" x14ac:dyDescent="0.25">
      <c r="A129" s="47" t="s">
        <v>96</v>
      </c>
      <c r="B129" s="48"/>
      <c r="C129" s="48"/>
      <c r="D129" s="48"/>
      <c r="E129" s="49"/>
    </row>
    <row r="130" spans="1:10" x14ac:dyDescent="0.25">
      <c r="A130" s="60"/>
      <c r="B130" s="61"/>
      <c r="C130" s="61"/>
      <c r="D130" s="61"/>
      <c r="E130" s="62"/>
    </row>
    <row r="131" spans="1:10" x14ac:dyDescent="0.25">
      <c r="A131" s="63" t="str" cm="1">
        <f t="array" ref="A131">INDEX(Dialogs,$S$13,1)</f>
        <v>You stumble into a trap Terry Davis left you there. You see 25 bananas on a scale. You can pull a lever X times. If you stop pulling at a second, third or fifth pull the bananas will get plunged. You have the chance to pull it 51 times. Will you accept this chance?</v>
      </c>
      <c r="B131" s="63"/>
      <c r="C131" s="63"/>
      <c r="D131" s="63"/>
      <c r="E131" s="63"/>
      <c r="F131" s="63"/>
      <c r="G131" s="63"/>
    </row>
    <row r="132" spans="1:10" x14ac:dyDescent="0.25">
      <c r="A132" s="63"/>
      <c r="B132" s="63"/>
      <c r="C132" s="63"/>
      <c r="D132" s="63"/>
      <c r="E132" s="63"/>
      <c r="F132" s="63"/>
      <c r="G132" s="63"/>
    </row>
    <row r="133" spans="1:10" ht="15.75" thickBot="1" x14ac:dyDescent="0.3">
      <c r="A133" s="63"/>
      <c r="B133" s="63"/>
      <c r="C133" s="63"/>
      <c r="D133" s="63"/>
      <c r="E133" s="64"/>
      <c r="F133" s="63"/>
      <c r="G133" s="63"/>
    </row>
    <row r="134" spans="1:10" ht="15.75" thickBot="1" x14ac:dyDescent="0.3">
      <c r="A134" s="65" t="s">
        <v>23</v>
      </c>
      <c r="B134" s="65"/>
      <c r="C134" s="44" t="s">
        <v>24</v>
      </c>
      <c r="D134" s="44"/>
      <c r="E134" s="10" t="s">
        <v>41</v>
      </c>
    </row>
    <row r="135" spans="1:10" ht="15.75" thickBot="1" x14ac:dyDescent="0.3">
      <c r="A135" s="57" t="s">
        <v>25</v>
      </c>
      <c r="B135" s="57"/>
      <c r="C135" s="57"/>
      <c r="D135" s="57"/>
      <c r="E135" s="57"/>
    </row>
    <row r="136" spans="1:10" ht="15.75" thickBot="1" x14ac:dyDescent="0.3">
      <c r="A136" s="42" t="str" cm="1">
        <f t="array" ref="A136">IF($E$134=0,INDEX($AE$5:$AE$20,$S$13,1),IF($E$134=1,INDEX($AF$5:$AF$20,$S$13,1),""))</f>
        <v/>
      </c>
      <c r="B136" s="42"/>
      <c r="C136" s="42"/>
      <c r="D136" s="42"/>
      <c r="E136" s="42"/>
      <c r="F136" s="11" t="s">
        <v>26</v>
      </c>
      <c r="G136" s="14" t="s">
        <v>17</v>
      </c>
      <c r="H136" s="40" t="str" cm="1">
        <f t="array" ref="H136">IF($E$134=1,INDEX($AH$5:$AH$20,$S$13,1),IF($E$134=0,INDEX($AG$5:$AG$20,$S$13,1),""))</f>
        <v/>
      </c>
      <c r="I136" s="14" t="s">
        <v>35</v>
      </c>
      <c r="J136" s="40" t="str" cm="1">
        <f t="array" ref="J136">IF($E$134=1,INDEX($AJ$5:$AJ$20,$S$13,1),IF($E$134=0,INDEX($AI$5:$AI$20,$S$13,1),""))</f>
        <v/>
      </c>
    </row>
    <row r="137" spans="1:10" x14ac:dyDescent="0.25">
      <c r="A137" s="42"/>
      <c r="B137" s="42"/>
      <c r="C137" s="42"/>
      <c r="D137" s="42"/>
      <c r="E137" s="42"/>
      <c r="F137" s="56" t="str">
        <f>IF($H$136="","","Proceed to the next act!")</f>
        <v/>
      </c>
      <c r="G137" s="56"/>
      <c r="H137" s="38"/>
      <c r="I137" s="38"/>
      <c r="J137" s="38"/>
    </row>
    <row r="138" spans="1:10" ht="15.75" thickBot="1" x14ac:dyDescent="0.3">
      <c r="A138" s="42"/>
      <c r="B138" s="42"/>
      <c r="C138" s="42"/>
      <c r="D138" s="42"/>
      <c r="E138" s="42"/>
      <c r="F138" s="56"/>
      <c r="G138" s="56"/>
      <c r="H138" s="39"/>
      <c r="I138" s="39"/>
      <c r="J138" s="39"/>
    </row>
    <row r="139" spans="1:10" x14ac:dyDescent="0.25">
      <c r="A139" s="47" t="s">
        <v>99</v>
      </c>
      <c r="B139" s="48"/>
      <c r="C139" s="48"/>
      <c r="D139" s="48"/>
      <c r="E139" s="49"/>
    </row>
    <row r="140" spans="1:10" x14ac:dyDescent="0.25">
      <c r="A140" s="60"/>
      <c r="B140" s="61"/>
      <c r="C140" s="61"/>
      <c r="D140" s="61"/>
      <c r="E140" s="62"/>
    </row>
    <row r="141" spans="1:10" x14ac:dyDescent="0.25">
      <c r="A141" s="63" t="str" cm="1">
        <f t="array" ref="A141">INDEX(Dialogs,$S$14,1)</f>
        <v>You stumble upon a rat. He says no matter what you choose he will snatch 10 bananas from you.</v>
      </c>
      <c r="B141" s="63"/>
      <c r="C141" s="63"/>
      <c r="D141" s="63"/>
      <c r="E141" s="63"/>
      <c r="F141" s="63"/>
      <c r="G141" s="63"/>
    </row>
    <row r="142" spans="1:10" x14ac:dyDescent="0.25">
      <c r="A142" s="63"/>
      <c r="B142" s="63"/>
      <c r="C142" s="63"/>
      <c r="D142" s="63"/>
      <c r="E142" s="63"/>
      <c r="F142" s="63"/>
      <c r="G142" s="63"/>
    </row>
    <row r="143" spans="1:10" ht="15.75" thickBot="1" x14ac:dyDescent="0.3">
      <c r="A143" s="63"/>
      <c r="B143" s="63"/>
      <c r="C143" s="63"/>
      <c r="D143" s="63"/>
      <c r="E143" s="64"/>
      <c r="F143" s="63"/>
      <c r="G143" s="63"/>
    </row>
    <row r="144" spans="1:10" ht="15.75" thickBot="1" x14ac:dyDescent="0.3">
      <c r="A144" s="65" t="s">
        <v>23</v>
      </c>
      <c r="B144" s="65"/>
      <c r="C144" s="44" t="s">
        <v>24</v>
      </c>
      <c r="D144" s="44"/>
      <c r="E144" s="10" t="s">
        <v>41</v>
      </c>
    </row>
    <row r="145" spans="1:10" ht="15.75" thickBot="1" x14ac:dyDescent="0.3">
      <c r="A145" s="57" t="s">
        <v>25</v>
      </c>
      <c r="B145" s="57"/>
      <c r="C145" s="57"/>
      <c r="D145" s="57"/>
      <c r="E145" s="57"/>
    </row>
    <row r="146" spans="1:10" ht="15.75" thickBot="1" x14ac:dyDescent="0.3">
      <c r="A146" s="42" t="str" cm="1">
        <f t="array" ref="A146">IF($E$144=0,INDEX($AE$5:$AE$20,$S$14,1),IF($E$144=1,INDEX($AF$5:$AF$20,$S$14,1),""))</f>
        <v/>
      </c>
      <c r="B146" s="42"/>
      <c r="C146" s="42"/>
      <c r="D146" s="42"/>
      <c r="E146" s="42"/>
      <c r="F146" s="11" t="s">
        <v>26</v>
      </c>
      <c r="G146" s="14" t="s">
        <v>17</v>
      </c>
      <c r="H146" s="40" t="str" cm="1">
        <f t="array" ref="H146">IF($E$144=1,INDEX($AH$5:$AH$20,$S$14,1),IF($E$144=0,INDEX($AG$5:$AG$20,$S$14,1),""))</f>
        <v/>
      </c>
      <c r="I146" s="14" t="s">
        <v>35</v>
      </c>
      <c r="J146" s="40" t="str" cm="1">
        <f t="array" ref="J146">IF($E$144=1,INDEX($AJ$5:$AJ$20,$S$14,1),IF($E$144=0,INDEX($AI$5:$AI$20,$S$14,1),""))</f>
        <v/>
      </c>
    </row>
    <row r="147" spans="1:10" x14ac:dyDescent="0.25">
      <c r="A147" s="42"/>
      <c r="B147" s="42"/>
      <c r="C147" s="42"/>
      <c r="D147" s="42"/>
      <c r="E147" s="42"/>
      <c r="F147" s="56" t="str">
        <f>IF($H$146="","","Proceed to the next act!")</f>
        <v/>
      </c>
      <c r="G147" s="56"/>
      <c r="H147" s="38"/>
      <c r="I147" s="38"/>
      <c r="J147" s="38"/>
    </row>
    <row r="148" spans="1:10" ht="15.75" thickBot="1" x14ac:dyDescent="0.3">
      <c r="A148" s="42"/>
      <c r="B148" s="42"/>
      <c r="C148" s="42"/>
      <c r="D148" s="42"/>
      <c r="E148" s="42"/>
      <c r="F148" s="56"/>
      <c r="G148" s="56"/>
      <c r="H148" s="39"/>
      <c r="I148" s="39"/>
      <c r="J148" s="39"/>
    </row>
    <row r="149" spans="1:10" x14ac:dyDescent="0.25">
      <c r="A149" s="47" t="s">
        <v>100</v>
      </c>
      <c r="B149" s="48"/>
      <c r="C149" s="48"/>
      <c r="D149" s="48"/>
      <c r="E149" s="49"/>
    </row>
    <row r="150" spans="1:10" x14ac:dyDescent="0.25">
      <c r="A150" s="60"/>
      <c r="B150" s="61"/>
      <c r="C150" s="61"/>
      <c r="D150" s="61"/>
      <c r="E150" s="62"/>
    </row>
    <row r="151" spans="1:10" x14ac:dyDescent="0.25">
      <c r="A151" s="63" t="str" cm="1">
        <f t="array" ref="A151">INDEX(Dialogs,$S$15,1)</f>
        <v>A wizard crosses your path. He tells you he has X bananas for you. You can calculate X by taking the cosine of 42 and multiplying it by 100. Will you accept the bananas?</v>
      </c>
      <c r="B151" s="63"/>
      <c r="C151" s="63"/>
      <c r="D151" s="63"/>
      <c r="E151" s="63"/>
      <c r="F151" s="63"/>
      <c r="G151" s="63"/>
    </row>
    <row r="152" spans="1:10" x14ac:dyDescent="0.25">
      <c r="A152" s="63"/>
      <c r="B152" s="63"/>
      <c r="C152" s="63"/>
      <c r="D152" s="63"/>
      <c r="E152" s="63"/>
      <c r="F152" s="63"/>
      <c r="G152" s="63"/>
    </row>
    <row r="153" spans="1:10" ht="15.75" thickBot="1" x14ac:dyDescent="0.3">
      <c r="A153" s="63"/>
      <c r="B153" s="63"/>
      <c r="C153" s="63"/>
      <c r="D153" s="63"/>
      <c r="E153" s="64"/>
      <c r="F153" s="63"/>
      <c r="G153" s="63"/>
    </row>
    <row r="154" spans="1:10" ht="15.75" thickBot="1" x14ac:dyDescent="0.3">
      <c r="A154" s="65" t="s">
        <v>23</v>
      </c>
      <c r="B154" s="65"/>
      <c r="C154" s="44" t="s">
        <v>24</v>
      </c>
      <c r="D154" s="44"/>
      <c r="E154" s="10" t="s">
        <v>41</v>
      </c>
    </row>
    <row r="155" spans="1:10" ht="15.75" thickBot="1" x14ac:dyDescent="0.3">
      <c r="A155" s="57" t="s">
        <v>25</v>
      </c>
      <c r="B155" s="57"/>
      <c r="C155" s="57"/>
      <c r="D155" s="57"/>
      <c r="E155" s="57"/>
    </row>
    <row r="156" spans="1:10" ht="15.75" thickBot="1" x14ac:dyDescent="0.3">
      <c r="A156" s="42" t="str" cm="1">
        <f t="array" ref="A156">IF($E$154=0,INDEX($AE$5:$AE$20,$S$15,1),IF($E$154=1,INDEX($AF$5:$AF$20,$S$15,1),""))</f>
        <v/>
      </c>
      <c r="B156" s="42"/>
      <c r="C156" s="42"/>
      <c r="D156" s="42"/>
      <c r="E156" s="42"/>
      <c r="F156" s="11" t="s">
        <v>26</v>
      </c>
      <c r="G156" s="14" t="s">
        <v>17</v>
      </c>
      <c r="H156" s="40" t="str" cm="1">
        <f t="array" ref="H156">IF($E$154=1,INDEX($AH$5:$AH$20,$S$15,1),IF($E$154=0,INDEX($AG$5:$AG$20,$S$15,1),""))</f>
        <v/>
      </c>
      <c r="I156" s="14" t="s">
        <v>35</v>
      </c>
      <c r="J156" s="40" t="str" cm="1">
        <f t="array" ref="J156">IF($E$154=1,INDEX($AJ$5:$AJ$20,$S$15,1),IF($E$154=0,INDEX($AI$5:$AI$20,$S$15,1),""))</f>
        <v/>
      </c>
    </row>
    <row r="157" spans="1:10" x14ac:dyDescent="0.25">
      <c r="A157" s="42"/>
      <c r="B157" s="42"/>
      <c r="C157" s="42"/>
      <c r="D157" s="42"/>
      <c r="E157" s="42"/>
      <c r="F157" s="56" t="str">
        <f>IF($H$156="","","Proceed to the next act!")</f>
        <v/>
      </c>
      <c r="G157" s="56"/>
      <c r="H157" s="38"/>
      <c r="I157" s="38"/>
      <c r="J157" s="38"/>
    </row>
    <row r="158" spans="1:10" ht="15.75" thickBot="1" x14ac:dyDescent="0.3">
      <c r="A158" s="42"/>
      <c r="B158" s="42"/>
      <c r="C158" s="42"/>
      <c r="D158" s="42"/>
      <c r="E158" s="42"/>
      <c r="F158" s="56"/>
      <c r="G158" s="56"/>
      <c r="H158" s="39"/>
      <c r="I158" s="39"/>
      <c r="J158" s="39"/>
    </row>
    <row r="159" spans="1:10" x14ac:dyDescent="0.25">
      <c r="A159" s="47" t="s">
        <v>101</v>
      </c>
      <c r="B159" s="48"/>
      <c r="C159" s="48"/>
      <c r="D159" s="48"/>
      <c r="E159" s="49"/>
    </row>
    <row r="160" spans="1:10" x14ac:dyDescent="0.25">
      <c r="A160" s="60"/>
      <c r="B160" s="61"/>
      <c r="C160" s="61"/>
      <c r="D160" s="61"/>
      <c r="E160" s="62"/>
    </row>
    <row r="161" spans="1:10" x14ac:dyDescent="0.25">
      <c r="A161" s="63" t="str" cm="1">
        <f t="array" ref="A161">INDEX(Dialogs,$S$16,1)</f>
        <v>You arrive at a cinema. They will be playing Karate kid! Will you watch the movie for 5 bananas?</v>
      </c>
      <c r="B161" s="63"/>
      <c r="C161" s="63"/>
      <c r="D161" s="63"/>
      <c r="E161" s="63"/>
      <c r="F161" s="63"/>
      <c r="G161" s="63"/>
    </row>
    <row r="162" spans="1:10" x14ac:dyDescent="0.25">
      <c r="A162" s="63"/>
      <c r="B162" s="63"/>
      <c r="C162" s="63"/>
      <c r="D162" s="63"/>
      <c r="E162" s="63"/>
      <c r="F162" s="63"/>
      <c r="G162" s="63"/>
    </row>
    <row r="163" spans="1:10" ht="15.75" thickBot="1" x14ac:dyDescent="0.3">
      <c r="A163" s="63"/>
      <c r="B163" s="63"/>
      <c r="C163" s="63"/>
      <c r="D163" s="63"/>
      <c r="E163" s="64"/>
      <c r="F163" s="63"/>
      <c r="G163" s="63"/>
    </row>
    <row r="164" spans="1:10" ht="15.75" thickBot="1" x14ac:dyDescent="0.3">
      <c r="A164" s="65" t="s">
        <v>23</v>
      </c>
      <c r="B164" s="65"/>
      <c r="C164" s="44" t="s">
        <v>24</v>
      </c>
      <c r="D164" s="44"/>
      <c r="E164" s="10" t="s">
        <v>41</v>
      </c>
    </row>
    <row r="165" spans="1:10" ht="15.75" thickBot="1" x14ac:dyDescent="0.3">
      <c r="A165" s="57" t="s">
        <v>25</v>
      </c>
      <c r="B165" s="57"/>
      <c r="C165" s="57"/>
      <c r="D165" s="57"/>
      <c r="E165" s="57"/>
    </row>
    <row r="166" spans="1:10" ht="15.75" thickBot="1" x14ac:dyDescent="0.3">
      <c r="A166" s="42" t="str" cm="1">
        <f t="array" ref="A166">IF($E$164=0,INDEX($AE$5:$AE$20,$S$16,1),IF($E$164=1,INDEX($AF$5:$AF$20,$S$16,1),""))</f>
        <v/>
      </c>
      <c r="B166" s="42"/>
      <c r="C166" s="42"/>
      <c r="D166" s="42"/>
      <c r="E166" s="42"/>
      <c r="F166" s="11" t="s">
        <v>26</v>
      </c>
      <c r="G166" s="14" t="s">
        <v>17</v>
      </c>
      <c r="H166" s="40" t="str" cm="1">
        <f t="array" ref="H166">IF($E$164=1,INDEX($AH$5:$AH$20,$S$16,1),IF($E$164=0,INDEX($AG$5:$AG$20,$S$16,1),""))</f>
        <v/>
      </c>
      <c r="I166" s="14" t="s">
        <v>35</v>
      </c>
      <c r="J166" s="40" t="str" cm="1">
        <f t="array" ref="J166">IF($E$164=1,INDEX($AJ$5:$AJ$20,$S$16,1),IF($E$164=0,INDEX($AI$5:$AI$20,$S$16,1),""))</f>
        <v/>
      </c>
    </row>
    <row r="167" spans="1:10" x14ac:dyDescent="0.25">
      <c r="A167" s="42"/>
      <c r="B167" s="42"/>
      <c r="C167" s="42"/>
      <c r="D167" s="42"/>
      <c r="E167" s="42"/>
      <c r="F167" s="56" t="str">
        <f>IF($H$166="","","Proceed to the next act!")</f>
        <v/>
      </c>
      <c r="G167" s="56"/>
      <c r="H167" s="38"/>
      <c r="I167" s="38"/>
      <c r="J167" s="38"/>
    </row>
    <row r="168" spans="1:10" ht="15.75" thickBot="1" x14ac:dyDescent="0.3">
      <c r="A168" s="42"/>
      <c r="B168" s="42"/>
      <c r="C168" s="42"/>
      <c r="D168" s="42"/>
      <c r="E168" s="42"/>
      <c r="F168" s="56"/>
      <c r="G168" s="56"/>
      <c r="H168" s="39"/>
      <c r="I168" s="39"/>
      <c r="J168" s="39"/>
    </row>
    <row r="169" spans="1:10" x14ac:dyDescent="0.25">
      <c r="A169" s="47" t="s">
        <v>102</v>
      </c>
      <c r="B169" s="48"/>
      <c r="C169" s="48"/>
      <c r="D169" s="48"/>
      <c r="E169" s="49"/>
    </row>
    <row r="170" spans="1:10" x14ac:dyDescent="0.25">
      <c r="A170" s="60"/>
      <c r="B170" s="61"/>
      <c r="C170" s="61"/>
      <c r="D170" s="61"/>
      <c r="E170" s="62"/>
    </row>
    <row r="171" spans="1:10" x14ac:dyDescent="0.25">
      <c r="A171" s="63" t="str" cm="1">
        <f t="array" ref="A171">INDEX(Dialogs,$S$17,1)</f>
        <v>You arrive near a collapsed bridge. You can repair the bridge with a hefty (40) amount of bananas… Or find another way. Will you repair it?</v>
      </c>
      <c r="B171" s="63"/>
      <c r="C171" s="63"/>
      <c r="D171" s="63"/>
      <c r="E171" s="63"/>
      <c r="F171" s="63"/>
      <c r="G171" s="63"/>
    </row>
    <row r="172" spans="1:10" x14ac:dyDescent="0.25">
      <c r="A172" s="63"/>
      <c r="B172" s="63"/>
      <c r="C172" s="63"/>
      <c r="D172" s="63"/>
      <c r="E172" s="63"/>
      <c r="F172" s="63"/>
      <c r="G172" s="63"/>
    </row>
    <row r="173" spans="1:10" ht="15.75" thickBot="1" x14ac:dyDescent="0.3">
      <c r="A173" s="63"/>
      <c r="B173" s="63"/>
      <c r="C173" s="63"/>
      <c r="D173" s="63"/>
      <c r="E173" s="64"/>
      <c r="F173" s="63"/>
      <c r="G173" s="63"/>
    </row>
    <row r="174" spans="1:10" ht="15.75" thickBot="1" x14ac:dyDescent="0.3">
      <c r="A174" s="65" t="s">
        <v>23</v>
      </c>
      <c r="B174" s="65"/>
      <c r="C174" s="44" t="s">
        <v>24</v>
      </c>
      <c r="D174" s="44"/>
      <c r="E174" s="10" t="s">
        <v>41</v>
      </c>
    </row>
    <row r="175" spans="1:10" ht="15.75" thickBot="1" x14ac:dyDescent="0.3">
      <c r="A175" s="57" t="s">
        <v>25</v>
      </c>
      <c r="B175" s="57"/>
      <c r="C175" s="57"/>
      <c r="D175" s="57"/>
      <c r="E175" s="57"/>
    </row>
    <row r="176" spans="1:10" ht="15.75" thickBot="1" x14ac:dyDescent="0.3">
      <c r="A176" s="42" t="str" cm="1">
        <f t="array" ref="A176">IF($E$174=0,INDEX($AE$5:$AE$20,$S$17,1),IF($E$174=1,INDEX($AF$5:$AF$20,$S$17,1),""))</f>
        <v/>
      </c>
      <c r="B176" s="42"/>
      <c r="C176" s="42"/>
      <c r="D176" s="42"/>
      <c r="E176" s="42"/>
      <c r="F176" s="11" t="s">
        <v>26</v>
      </c>
      <c r="G176" s="14" t="s">
        <v>17</v>
      </c>
      <c r="H176" s="40" t="str" cm="1">
        <f t="array" ref="H176">IF($E$174=1,INDEX($AH$5:$AH$20,$S$17,1),IF($E$174=0,INDEX($AG$5:$AG$20,$S$17,1),""))</f>
        <v/>
      </c>
      <c r="I176" s="14" t="s">
        <v>35</v>
      </c>
      <c r="J176" s="40" t="str" cm="1">
        <f t="array" ref="J176">IF($E$174=1,INDEX($AJ$5:$AJ$20,$S$17,1),IF($E$174=0,INDEX($AI$5:$AI$20,$S$17,1),""))</f>
        <v/>
      </c>
    </row>
    <row r="177" spans="1:18" x14ac:dyDescent="0.25">
      <c r="A177" s="42"/>
      <c r="B177" s="42"/>
      <c r="C177" s="42"/>
      <c r="D177" s="42"/>
      <c r="E177" s="42"/>
      <c r="F177" s="56" t="str">
        <f>IF($H$176="","","Proceed to the next act!")</f>
        <v/>
      </c>
      <c r="G177" s="56"/>
      <c r="H177" s="38"/>
      <c r="I177" s="38"/>
      <c r="J177" s="38"/>
    </row>
    <row r="178" spans="1:18" x14ac:dyDescent="0.25">
      <c r="A178" s="42"/>
      <c r="B178" s="42"/>
      <c r="C178" s="42"/>
      <c r="D178" s="42"/>
      <c r="E178" s="42"/>
      <c r="F178" s="56"/>
      <c r="G178" s="56"/>
      <c r="H178" s="39"/>
      <c r="I178" s="39"/>
      <c r="J178" s="39"/>
    </row>
    <row r="179" spans="1:18" ht="15.75" thickBot="1" x14ac:dyDescent="0.3"/>
    <row r="180" spans="1:18" x14ac:dyDescent="0.25">
      <c r="A180" s="66" t="s">
        <v>103</v>
      </c>
      <c r="B180" s="67"/>
      <c r="C180" s="67"/>
      <c r="D180" s="67"/>
      <c r="E180" s="67"/>
      <c r="F180" s="67"/>
      <c r="G180" s="67"/>
      <c r="H180" s="67"/>
      <c r="I180" s="67"/>
      <c r="J180" s="68"/>
      <c r="L180" s="95"/>
      <c r="M180" s="96"/>
      <c r="N180" s="96"/>
      <c r="O180" s="96"/>
      <c r="P180" s="96"/>
      <c r="Q180" s="96"/>
      <c r="R180" s="97"/>
    </row>
    <row r="181" spans="1:18" ht="15.75" thickBot="1" x14ac:dyDescent="0.3">
      <c r="A181" s="69"/>
      <c r="B181" s="70"/>
      <c r="C181" s="70"/>
      <c r="D181" s="70"/>
      <c r="E181" s="70"/>
      <c r="F181" s="70"/>
      <c r="G181" s="70"/>
      <c r="H181" s="70"/>
      <c r="I181" s="70"/>
      <c r="J181" s="71"/>
      <c r="L181" s="98"/>
      <c r="M181" s="99"/>
      <c r="N181" s="99"/>
      <c r="O181" s="100"/>
      <c r="P181" s="99"/>
      <c r="Q181" s="99"/>
      <c r="R181" s="101"/>
    </row>
    <row r="182" spans="1:18" x14ac:dyDescent="0.25">
      <c r="L182" s="98"/>
      <c r="M182" s="99"/>
      <c r="N182" s="100"/>
      <c r="O182" s="99"/>
      <c r="P182" s="100"/>
      <c r="Q182" s="99"/>
      <c r="R182" s="101"/>
    </row>
    <row r="183" spans="1:18" x14ac:dyDescent="0.25">
      <c r="A183" s="42" t="s">
        <v>104</v>
      </c>
      <c r="B183" s="42"/>
      <c r="C183" s="42"/>
      <c r="D183" s="42"/>
      <c r="E183" s="42"/>
      <c r="F183" s="42"/>
      <c r="G183" s="42"/>
      <c r="H183" s="42"/>
      <c r="I183" s="42"/>
      <c r="J183" s="42"/>
      <c r="L183" s="98"/>
      <c r="M183" s="99"/>
      <c r="N183" s="100"/>
      <c r="O183" s="100"/>
      <c r="P183" s="100"/>
      <c r="Q183" s="99"/>
      <c r="R183" s="101"/>
    </row>
    <row r="184" spans="1:18" x14ac:dyDescent="0.25">
      <c r="A184" s="42"/>
      <c r="B184" s="42"/>
      <c r="C184" s="42"/>
      <c r="D184" s="42"/>
      <c r="E184" s="42"/>
      <c r="F184" s="42"/>
      <c r="G184" s="42"/>
      <c r="H184" s="42"/>
      <c r="I184" s="42"/>
      <c r="J184" s="42"/>
      <c r="L184" s="98"/>
      <c r="M184" s="99"/>
      <c r="N184" s="100"/>
      <c r="O184" s="100"/>
      <c r="P184" s="100"/>
      <c r="Q184" s="99"/>
      <c r="R184" s="101"/>
    </row>
    <row r="185" spans="1:18" x14ac:dyDescent="0.25">
      <c r="A185" s="42"/>
      <c r="B185" s="42"/>
      <c r="C185" s="42"/>
      <c r="D185" s="42"/>
      <c r="E185" s="42"/>
      <c r="F185" s="42"/>
      <c r="G185" s="42"/>
      <c r="H185" s="42"/>
      <c r="I185" s="42"/>
      <c r="J185" s="42"/>
      <c r="L185" s="98"/>
      <c r="M185" s="99"/>
      <c r="N185" s="100"/>
      <c r="O185" s="100"/>
      <c r="P185" s="100"/>
      <c r="Q185" s="99"/>
      <c r="R185" s="101"/>
    </row>
    <row r="186" spans="1:18" x14ac:dyDescent="0.25">
      <c r="A186" s="42"/>
      <c r="B186" s="42"/>
      <c r="C186" s="42"/>
      <c r="D186" s="42"/>
      <c r="E186" s="42"/>
      <c r="F186" s="42"/>
      <c r="G186" s="42"/>
      <c r="H186" s="42"/>
      <c r="I186" s="42"/>
      <c r="J186" s="42"/>
      <c r="L186" s="98"/>
      <c r="M186" s="99"/>
      <c r="N186" s="100"/>
      <c r="O186" s="100"/>
      <c r="P186" s="100"/>
      <c r="Q186" s="99"/>
      <c r="R186" s="101"/>
    </row>
    <row r="187" spans="1:18" ht="15.75" thickBot="1" x14ac:dyDescent="0.3">
      <c r="A187" s="72" t="s">
        <v>10</v>
      </c>
      <c r="B187" s="73" t="s">
        <v>105</v>
      </c>
      <c r="C187" s="73"/>
      <c r="D187" s="73"/>
      <c r="E187" s="73"/>
      <c r="F187" s="73"/>
      <c r="G187" s="73"/>
      <c r="H187" s="73"/>
      <c r="I187" s="73"/>
      <c r="J187" s="73"/>
      <c r="L187" s="102"/>
      <c r="M187" s="103"/>
      <c r="N187" s="103"/>
      <c r="O187" s="103"/>
      <c r="P187" s="103"/>
      <c r="Q187" s="103"/>
      <c r="R187" s="104"/>
    </row>
    <row r="188" spans="1:18" ht="15.75" thickBot="1" x14ac:dyDescent="0.3"/>
    <row r="189" spans="1:18" x14ac:dyDescent="0.25">
      <c r="A189" s="80" t="s">
        <v>106</v>
      </c>
      <c r="B189" s="81">
        <v>1</v>
      </c>
      <c r="C189" s="81">
        <v>2</v>
      </c>
      <c r="D189" s="81">
        <v>3</v>
      </c>
      <c r="E189" s="81">
        <v>4</v>
      </c>
      <c r="F189" s="81">
        <v>5</v>
      </c>
      <c r="G189" s="81">
        <v>6</v>
      </c>
      <c r="H189" s="81">
        <v>7</v>
      </c>
      <c r="I189" s="81">
        <v>8</v>
      </c>
      <c r="J189" s="81">
        <v>9</v>
      </c>
      <c r="K189" s="82">
        <v>10</v>
      </c>
    </row>
    <row r="190" spans="1:18" x14ac:dyDescent="0.25">
      <c r="A190" s="76" t="s">
        <v>107</v>
      </c>
      <c r="B190" s="83"/>
      <c r="C190" s="83"/>
      <c r="D190" s="83"/>
      <c r="E190" s="83"/>
      <c r="F190" s="83"/>
      <c r="G190" s="83"/>
      <c r="H190" s="83"/>
      <c r="I190" s="83"/>
      <c r="J190" s="83"/>
      <c r="K190" s="84"/>
    </row>
    <row r="191" spans="1:18" ht="15.75" thickBot="1" x14ac:dyDescent="0.3">
      <c r="A191" s="77" t="s">
        <v>108</v>
      </c>
      <c r="B191" s="78" t="str">
        <f>IF(B190="","",AL6)</f>
        <v/>
      </c>
      <c r="C191" s="78" t="str">
        <f t="shared" ref="C191:K191" si="7">IF(C190="","",AM6)</f>
        <v/>
      </c>
      <c r="D191" s="78" t="str">
        <f t="shared" si="7"/>
        <v/>
      </c>
      <c r="E191" s="78" t="str">
        <f t="shared" si="7"/>
        <v/>
      </c>
      <c r="F191" s="78" t="str">
        <f t="shared" si="7"/>
        <v/>
      </c>
      <c r="G191" s="78" t="str">
        <f t="shared" si="7"/>
        <v/>
      </c>
      <c r="H191" s="78" t="str">
        <f t="shared" si="7"/>
        <v/>
      </c>
      <c r="I191" s="78" t="str">
        <f t="shared" si="7"/>
        <v/>
      </c>
      <c r="J191" s="78" t="str">
        <f t="shared" si="7"/>
        <v/>
      </c>
      <c r="K191" s="79" t="str">
        <f t="shared" si="7"/>
        <v/>
      </c>
    </row>
    <row r="192" spans="1:18" ht="15.75" thickBot="1" x14ac:dyDescent="0.3"/>
    <row r="193" spans="1:11" ht="15.75" thickBot="1" x14ac:dyDescent="0.3">
      <c r="A193" s="74" t="s">
        <v>109</v>
      </c>
      <c r="B193">
        <f>SUM(AL15:AU15)</f>
        <v>0</v>
      </c>
      <c r="D193" s="87" t="str">
        <f>IF(B193&gt;2,"You Won! Great!",IF(K190="","","You lost! All is lost!"))</f>
        <v/>
      </c>
      <c r="E193" s="88"/>
      <c r="G193" s="87" t="str">
        <f>IF(D193="","",IF(D193="You Won! Great!","Terry Davis gave all your bananas back and you lived happily until there were no bananas.","Terry Davis kept all the bananas. You go back to home sad and hungry."))</f>
        <v/>
      </c>
      <c r="H193" s="85"/>
      <c r="I193" s="85"/>
      <c r="J193" s="85"/>
      <c r="K193" s="88"/>
    </row>
    <row r="194" spans="1:11" ht="15.75" thickBot="1" x14ac:dyDescent="0.3">
      <c r="D194" s="89"/>
      <c r="E194" s="90"/>
      <c r="G194" s="91"/>
      <c r="H194" s="86"/>
      <c r="I194" s="86"/>
      <c r="J194" s="86"/>
      <c r="K194" s="92"/>
    </row>
    <row r="195" spans="1:11" x14ac:dyDescent="0.25">
      <c r="G195" s="91"/>
      <c r="H195" s="86"/>
      <c r="I195" s="86"/>
      <c r="J195" s="86"/>
      <c r="K195" s="92"/>
    </row>
    <row r="196" spans="1:11" x14ac:dyDescent="0.25">
      <c r="G196" s="91"/>
      <c r="H196" s="86"/>
      <c r="I196" s="86"/>
      <c r="J196" s="86"/>
      <c r="K196" s="92"/>
    </row>
    <row r="197" spans="1:11" x14ac:dyDescent="0.25">
      <c r="G197" s="91"/>
      <c r="H197" s="86"/>
      <c r="I197" s="86"/>
      <c r="J197" s="86"/>
      <c r="K197" s="92"/>
    </row>
    <row r="198" spans="1:11" ht="15.75" thickBot="1" x14ac:dyDescent="0.3">
      <c r="G198" s="89"/>
      <c r="H198" s="93"/>
      <c r="I198" s="93"/>
      <c r="J198" s="93"/>
      <c r="K198" s="90"/>
    </row>
    <row r="200" spans="1:11" x14ac:dyDescent="0.25">
      <c r="G200" s="44" t="s">
        <v>110</v>
      </c>
      <c r="H200" s="44"/>
      <c r="I200" s="94">
        <f>B3</f>
        <v>0</v>
      </c>
    </row>
  </sheetData>
  <mergeCells count="135">
    <mergeCell ref="B187:J187"/>
    <mergeCell ref="D193:E194"/>
    <mergeCell ref="G193:K198"/>
    <mergeCell ref="G200:H200"/>
    <mergeCell ref="A175:E175"/>
    <mergeCell ref="A176:E178"/>
    <mergeCell ref="F177:G178"/>
    <mergeCell ref="A180:J181"/>
    <mergeCell ref="A183:J186"/>
    <mergeCell ref="A166:E168"/>
    <mergeCell ref="F167:G168"/>
    <mergeCell ref="A169:E170"/>
    <mergeCell ref="A171:G173"/>
    <mergeCell ref="A174:B174"/>
    <mergeCell ref="C174:D174"/>
    <mergeCell ref="A159:E160"/>
    <mergeCell ref="A161:G163"/>
    <mergeCell ref="A164:B164"/>
    <mergeCell ref="C164:D164"/>
    <mergeCell ref="A165:E165"/>
    <mergeCell ref="A154:B154"/>
    <mergeCell ref="C154:D154"/>
    <mergeCell ref="A155:E155"/>
    <mergeCell ref="A156:E158"/>
    <mergeCell ref="F157:G158"/>
    <mergeCell ref="A145:E145"/>
    <mergeCell ref="A146:E148"/>
    <mergeCell ref="F147:G148"/>
    <mergeCell ref="A149:E150"/>
    <mergeCell ref="A151:G153"/>
    <mergeCell ref="A136:E138"/>
    <mergeCell ref="F137:G138"/>
    <mergeCell ref="A139:E140"/>
    <mergeCell ref="A141:G143"/>
    <mergeCell ref="A144:B144"/>
    <mergeCell ref="C144:D144"/>
    <mergeCell ref="A129:E130"/>
    <mergeCell ref="A131:G133"/>
    <mergeCell ref="A134:B134"/>
    <mergeCell ref="C134:D134"/>
    <mergeCell ref="A135:E135"/>
    <mergeCell ref="A124:B124"/>
    <mergeCell ref="C124:D124"/>
    <mergeCell ref="A125:E125"/>
    <mergeCell ref="A126:E128"/>
    <mergeCell ref="F127:G128"/>
    <mergeCell ref="A115:E115"/>
    <mergeCell ref="A116:E118"/>
    <mergeCell ref="F117:G118"/>
    <mergeCell ref="A119:E120"/>
    <mergeCell ref="A121:G123"/>
    <mergeCell ref="A106:E108"/>
    <mergeCell ref="F107:G108"/>
    <mergeCell ref="A109:E110"/>
    <mergeCell ref="A111:G113"/>
    <mergeCell ref="A114:B114"/>
    <mergeCell ref="C114:D114"/>
    <mergeCell ref="A99:E100"/>
    <mergeCell ref="A101:G103"/>
    <mergeCell ref="A104:B104"/>
    <mergeCell ref="C104:D104"/>
    <mergeCell ref="A105:E105"/>
    <mergeCell ref="A94:B94"/>
    <mergeCell ref="C94:D94"/>
    <mergeCell ref="A95:E95"/>
    <mergeCell ref="A96:E98"/>
    <mergeCell ref="F97:G98"/>
    <mergeCell ref="A85:E85"/>
    <mergeCell ref="A86:E88"/>
    <mergeCell ref="F87:G88"/>
    <mergeCell ref="A89:E90"/>
    <mergeCell ref="A91:G93"/>
    <mergeCell ref="A76:E78"/>
    <mergeCell ref="F77:G78"/>
    <mergeCell ref="A79:E80"/>
    <mergeCell ref="A81:G83"/>
    <mergeCell ref="A84:B84"/>
    <mergeCell ref="C84:D84"/>
    <mergeCell ref="A69:E70"/>
    <mergeCell ref="A71:G73"/>
    <mergeCell ref="A74:B74"/>
    <mergeCell ref="C74:D74"/>
    <mergeCell ref="A75:E75"/>
    <mergeCell ref="A64:B64"/>
    <mergeCell ref="C64:D64"/>
    <mergeCell ref="A65:E65"/>
    <mergeCell ref="A66:E68"/>
    <mergeCell ref="F67:G68"/>
    <mergeCell ref="A55:E55"/>
    <mergeCell ref="A56:E58"/>
    <mergeCell ref="F57:G58"/>
    <mergeCell ref="A59:E60"/>
    <mergeCell ref="A61:G63"/>
    <mergeCell ref="A46:E48"/>
    <mergeCell ref="F47:G48"/>
    <mergeCell ref="A49:E50"/>
    <mergeCell ref="A51:G53"/>
    <mergeCell ref="A54:B54"/>
    <mergeCell ref="C54:D54"/>
    <mergeCell ref="A39:E40"/>
    <mergeCell ref="A41:G43"/>
    <mergeCell ref="A44:B44"/>
    <mergeCell ref="C44:D44"/>
    <mergeCell ref="A45:E45"/>
    <mergeCell ref="A29:E30"/>
    <mergeCell ref="A31:G33"/>
    <mergeCell ref="C34:D34"/>
    <mergeCell ref="A35:E35"/>
    <mergeCell ref="A36:E38"/>
    <mergeCell ref="F37:G38"/>
    <mergeCell ref="A34:B34"/>
    <mergeCell ref="I6:N6"/>
    <mergeCell ref="T2:Y2"/>
    <mergeCell ref="F27:G28"/>
    <mergeCell ref="C24:D24"/>
    <mergeCell ref="A25:E25"/>
    <mergeCell ref="A26:E28"/>
    <mergeCell ref="T4:Y5"/>
    <mergeCell ref="A24:B24"/>
    <mergeCell ref="A21:G23"/>
    <mergeCell ref="Q1:R1"/>
    <mergeCell ref="I17:N17"/>
    <mergeCell ref="I18:N18"/>
    <mergeCell ref="A1:G1"/>
    <mergeCell ref="A19:E20"/>
    <mergeCell ref="I7:N11"/>
    <mergeCell ref="I12:N12"/>
    <mergeCell ref="I13:N13"/>
    <mergeCell ref="I14:N14"/>
    <mergeCell ref="I15:N15"/>
    <mergeCell ref="I16:N16"/>
    <mergeCell ref="K4:L4"/>
    <mergeCell ref="K5:L5"/>
    <mergeCell ref="I2:N2"/>
    <mergeCell ref="I1:N1"/>
  </mergeCells>
  <conditionalFormatting sqref="B4">
    <cfRule type="cellIs" dxfId="2" priority="4" operator="equal">
      <formula>"Game Over"</formula>
    </cfRule>
  </conditionalFormatting>
  <conditionalFormatting sqref="E24 E34 E44 E54 E64 E74 E84 E94 E104 E114 E124 E134 E144 E154 E164 E174">
    <cfRule type="cellIs" dxfId="1" priority="3" operator="between">
      <formula>0</formula>
      <formula>1</formula>
    </cfRule>
  </conditionalFormatting>
  <conditionalFormatting sqref="B190:K190">
    <cfRule type="cellIs" dxfId="0" priority="1" operator="equal">
      <formula>""</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Munkalapok</vt:lpstr>
      </vt:variant>
      <vt:variant>
        <vt:i4>1</vt:i4>
      </vt:variant>
      <vt:variant>
        <vt:lpstr>Névvel ellátott tartományok</vt:lpstr>
      </vt:variant>
      <vt:variant>
        <vt:i4>1</vt:i4>
      </vt:variant>
    </vt:vector>
  </HeadingPairs>
  <TitlesOfParts>
    <vt:vector size="2" baseType="lpstr">
      <vt:lpstr>Munka1</vt:lpstr>
      <vt:lpstr>Dialogs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terms:modified xsi:type="dcterms:W3CDTF">2024-05-12T09:58:29Z</dcterms:modified>
</cp:coreProperties>
</file>