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defaultThemeVersion="124226"/>
  <xr:revisionPtr revIDLastSave="0" documentId="13_ncr:1_{C0A96A45-A08B-4C91-84C2-F2143855C7B1}" xr6:coauthVersionLast="47" xr6:coauthVersionMax="47" xr10:uidLastSave="{00000000-0000-0000-0000-000000000000}"/>
  <bookViews>
    <workbookView xWindow="-110" yWindow="-110" windowWidth="22780" windowHeight="14540" tabRatio="533" activeTab="1" xr2:uid="{00000000-000D-0000-FFFF-FFFF00000000}"/>
  </bookViews>
  <sheets>
    <sheet name="START" sheetId="2" r:id="rId1"/>
    <sheet name="Tournament" sheetId="1" r:id="rId2"/>
    <sheet name="Win probabilities" sheetId="3" r:id="rId3"/>
  </sheets>
  <externalReferences>
    <externalReference r:id="rId4"/>
    <externalReference r:id="rId5"/>
  </externalReferences>
  <definedNames>
    <definedName name="Overtime_hrs">SUM('[1]YEARLY TIMESHEET'!$I$11+'[1]YEARLY TIMESHEET'!$I$22+'[1]YEARLY TIMESHEET'!$I$33+'[1]YEARLY TIMESHEET'!$I$44)</definedName>
    <definedName name="_xlnm.Print_Area" localSheetId="1">Tournament!$A$2:$K$19</definedName>
    <definedName name="RegularHrs">SUM('[1]YEARLY TIMESHEET'!$F$11+'[1]YEARLY TIMESHEET'!$F$22+'[1]YEARLY TIMESHEET'!$F$33+'[1]YEARLY TIMESHEET'!$F$44)</definedName>
    <definedName name="Total_Overtime_hrs">SUM('[2]YEARLY TIMESHEET'!$I$12,'[2]YEARLY TIMESHEET'!$I$23,'[2]YEARLY TIMESHEET'!$I$34,'[2]YEARLY TIMESHEET'!$I$46,'[2]YEARLY TIMESHEET'!$I$57,'[2]YEARLY TIMESHEET'!$I$68,'[2]YEARLY TIMESHEET'!$I$80,'[2]YEARLY TIMESHEET'!$I$91,'[2]YEARLY TIMESHEET'!$I$102,'[2]YEARLY TIMESHEET'!$I$114,'[2]YEARLY TIMESHEET'!$I$125,'[2]YEARLY TIMESHEET'!$I$136)</definedName>
    <definedName name="Total_Regular_hrs">SUM('[2]YEARLY TIMESHEET'!$G$12,'[2]YEARLY TIMESHEET'!$G$23,'[2]YEARLY TIMESHEET'!$G$34,'[2]YEARLY TIMESHEET'!$G$46,'[2]YEARLY TIMESHEET'!$G$57,'[2]YEARLY TIMESHEET'!$G$68,'[2]YEARLY TIMESHEET'!$G$80,'[2]YEARLY TIMESHEET'!$G$91,'[2]YEARLY TIMESHEET'!$G$102,'[2]YEARLY TIMESHEET'!$G$114,'[2]YEARLY TIMESHEET'!$G$125,'[2]YEARLY TIMESHEET'!$G$136)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I7" i="1" s="1"/>
  <c r="K16" i="1"/>
  <c r="K12" i="1"/>
  <c r="I12" i="1" s="1"/>
  <c r="K3" i="1"/>
  <c r="I3" i="1" s="1"/>
  <c r="A3" i="1"/>
  <c r="A16" i="1"/>
  <c r="C16" i="1" s="1"/>
  <c r="A12" i="1"/>
  <c r="C12" i="1" s="1"/>
  <c r="C3" i="1"/>
  <c r="A7" i="1"/>
  <c r="C7" i="1" s="1"/>
  <c r="I16" i="1" l="1"/>
  <c r="J15" i="1" s="1"/>
  <c r="I15" i="1" s="1"/>
  <c r="J6" i="1"/>
  <c r="I6" i="1" s="1"/>
  <c r="J8" i="1"/>
  <c r="I8" i="1" s="1"/>
  <c r="J2" i="1"/>
  <c r="I2" i="1" s="1"/>
  <c r="J4" i="1"/>
  <c r="I4" i="1" s="1"/>
  <c r="B13" i="1"/>
  <c r="C13" i="1" s="1"/>
  <c r="B17" i="1"/>
  <c r="C17" i="1" s="1"/>
  <c r="B11" i="1"/>
  <c r="C11" i="1" s="1"/>
  <c r="B15" i="1"/>
  <c r="C15" i="1" s="1"/>
  <c r="B6" i="1"/>
  <c r="C6" i="1" s="1"/>
  <c r="B8" i="1"/>
  <c r="C8" i="1" s="1"/>
  <c r="B2" i="1"/>
  <c r="B4" i="1"/>
  <c r="C4" i="1" s="1"/>
  <c r="J17" i="1" l="1"/>
  <c r="I17" i="1" s="1"/>
  <c r="J11" i="1"/>
  <c r="I11" i="1" s="1"/>
  <c r="J13" i="1"/>
  <c r="I13" i="1" s="1"/>
  <c r="E14" i="1"/>
  <c r="C14" i="1"/>
  <c r="I5" i="1"/>
  <c r="G5" i="1"/>
  <c r="C2" i="1"/>
  <c r="C5" i="1" s="1"/>
  <c r="I14" i="1" l="1"/>
  <c r="G14" i="1"/>
  <c r="J21" i="1" s="1"/>
  <c r="G12" i="1" s="1"/>
  <c r="E5" i="1"/>
  <c r="D21" i="1" s="1"/>
  <c r="K20" i="1" l="1"/>
  <c r="G9" i="1" s="1"/>
  <c r="I22" i="1"/>
  <c r="G16" i="1" s="1"/>
  <c r="J20" i="1"/>
  <c r="G8" i="1" s="1"/>
  <c r="I21" i="1"/>
  <c r="G11" i="1" s="1"/>
  <c r="H20" i="1"/>
  <c r="G6" i="1" s="1"/>
  <c r="K21" i="1"/>
  <c r="G13" i="1" s="1"/>
  <c r="K22" i="1"/>
  <c r="G18" i="1" s="1"/>
  <c r="J22" i="1"/>
  <c r="G17" i="1" s="1"/>
  <c r="K19" i="1"/>
  <c r="G4" i="1" s="1"/>
  <c r="H19" i="1"/>
  <c r="G1" i="1" s="1"/>
  <c r="H22" i="1"/>
  <c r="G15" i="1" s="1"/>
  <c r="H21" i="1"/>
  <c r="G10" i="1" s="1"/>
  <c r="J19" i="1"/>
  <c r="G3" i="1" s="1"/>
  <c r="I20" i="1"/>
  <c r="G7" i="1" s="1"/>
  <c r="I19" i="1"/>
  <c r="G2" i="1" s="1"/>
  <c r="D22" i="1"/>
  <c r="E18" i="1" s="1"/>
  <c r="C22" i="1"/>
  <c r="E17" i="1" s="1"/>
  <c r="B22" i="1"/>
  <c r="F15" i="1" s="1"/>
  <c r="C21" i="1"/>
  <c r="E12" i="1" s="1"/>
  <c r="A22" i="1"/>
  <c r="E15" i="1" s="1"/>
  <c r="B21" i="1"/>
  <c r="E11" i="1" s="1"/>
  <c r="D20" i="1"/>
  <c r="E9" i="1" s="1"/>
  <c r="A21" i="1"/>
  <c r="E10" i="1" s="1"/>
  <c r="B20" i="1"/>
  <c r="E7" i="1" s="1"/>
  <c r="C20" i="1"/>
  <c r="E8" i="1" s="1"/>
  <c r="D19" i="1"/>
  <c r="E4" i="1" s="1"/>
  <c r="A20" i="1"/>
  <c r="E6" i="1" s="1"/>
  <c r="B19" i="1"/>
  <c r="E2" i="1" s="1"/>
  <c r="C19" i="1"/>
  <c r="E3" i="1" s="1"/>
  <c r="A19" i="1"/>
  <c r="E1" i="1" s="1"/>
  <c r="E13" i="1"/>
  <c r="H9" i="1" l="1"/>
  <c r="F11" i="1"/>
  <c r="E16" i="1"/>
  <c r="D9" i="1" s="1"/>
  <c r="F9" i="1" l="1"/>
  <c r="H30" i="1" l="1"/>
  <c r="H39" i="1" s="1"/>
  <c r="H31" i="1"/>
  <c r="H40" i="1" s="1"/>
  <c r="H28" i="1"/>
  <c r="H37" i="1" s="1"/>
  <c r="H29" i="1"/>
  <c r="H38" i="1" s="1"/>
  <c r="H26" i="1"/>
  <c r="H35" i="1" s="1"/>
  <c r="H27" i="1"/>
  <c r="H36" i="1" s="1"/>
  <c r="H24" i="1"/>
  <c r="H33" i="1" s="1"/>
  <c r="H25" i="1"/>
  <c r="H34" i="1" s="1"/>
  <c r="G30" i="1"/>
  <c r="G39" i="1" s="1"/>
  <c r="G31" i="1"/>
  <c r="G40" i="1" s="1"/>
  <c r="G28" i="1"/>
  <c r="G37" i="1" s="1"/>
  <c r="G29" i="1"/>
  <c r="G38" i="1" s="1"/>
  <c r="G26" i="1"/>
  <c r="G35" i="1" s="1"/>
  <c r="G27" i="1"/>
  <c r="G36" i="1" s="1"/>
  <c r="G24" i="1"/>
  <c r="G33" i="1" s="1"/>
  <c r="G25" i="1"/>
  <c r="G34" i="1" s="1"/>
  <c r="F30" i="1"/>
  <c r="F39" i="1" s="1"/>
  <c r="F31" i="1"/>
  <c r="F40" i="1" s="1"/>
  <c r="F28" i="1"/>
  <c r="F37" i="1" s="1"/>
  <c r="F29" i="1"/>
  <c r="F38" i="1" s="1"/>
  <c r="F26" i="1"/>
  <c r="F35" i="1" s="1"/>
  <c r="F27" i="1"/>
  <c r="F36" i="1" s="1"/>
  <c r="F24" i="1"/>
  <c r="F33" i="1" s="1"/>
  <c r="F25" i="1"/>
  <c r="F34" i="1" s="1"/>
  <c r="E30" i="1"/>
  <c r="E39" i="1" s="1"/>
  <c r="E31" i="1"/>
  <c r="E40" i="1" s="1"/>
  <c r="E28" i="1"/>
  <c r="E37" i="1" s="1"/>
  <c r="E29" i="1"/>
  <c r="E38" i="1" s="1"/>
  <c r="E26" i="1"/>
  <c r="E35" i="1" s="1"/>
  <c r="E27" i="1"/>
  <c r="E36" i="1" s="1"/>
  <c r="E24" i="1"/>
  <c r="E33" i="1" s="1"/>
  <c r="E25" i="1"/>
  <c r="E34" i="1" s="1"/>
  <c r="D30" i="1"/>
  <c r="D39" i="1" s="1"/>
  <c r="D31" i="1"/>
  <c r="D40" i="1" s="1"/>
  <c r="D28" i="1"/>
  <c r="D37" i="1" s="1"/>
  <c r="D29" i="1"/>
  <c r="D38" i="1" s="1"/>
  <c r="D26" i="1"/>
  <c r="D35" i="1" s="1"/>
  <c r="D27" i="1"/>
  <c r="D36" i="1" s="1"/>
  <c r="D24" i="1"/>
  <c r="D33" i="1" s="1"/>
  <c r="D25" i="1"/>
  <c r="D34" i="1" s="1"/>
  <c r="C30" i="1"/>
  <c r="C39" i="1" s="1"/>
  <c r="C31" i="1"/>
  <c r="C40" i="1" s="1"/>
  <c r="C28" i="1"/>
  <c r="C37" i="1" s="1"/>
  <c r="C29" i="1"/>
  <c r="C38" i="1" s="1"/>
  <c r="C26" i="1"/>
  <c r="C35" i="1" s="1"/>
  <c r="C27" i="1"/>
  <c r="C36" i="1" s="1"/>
  <c r="C24" i="1"/>
  <c r="C33" i="1" s="1"/>
  <c r="C25" i="1"/>
  <c r="C34" i="1" s="1"/>
  <c r="B30" i="1"/>
  <c r="B39" i="1" s="1"/>
  <c r="B31" i="1"/>
  <c r="B40" i="1" s="1"/>
  <c r="B28" i="1"/>
  <c r="B37" i="1" s="1"/>
  <c r="B29" i="1"/>
  <c r="B38" i="1" s="1"/>
  <c r="B26" i="1"/>
  <c r="B35" i="1" s="1"/>
  <c r="B27" i="1"/>
  <c r="B36" i="1" s="1"/>
  <c r="B24" i="1"/>
  <c r="B33" i="1" s="1"/>
  <c r="B25" i="1"/>
  <c r="B34" i="1" s="1"/>
  <c r="A30" i="1"/>
  <c r="A39" i="1" s="1"/>
  <c r="A31" i="1"/>
  <c r="A40" i="1" s="1"/>
  <c r="A28" i="1"/>
  <c r="A37" i="1" s="1"/>
  <c r="A29" i="1"/>
  <c r="A38" i="1" s="1"/>
  <c r="A26" i="1"/>
  <c r="A35" i="1" s="1"/>
  <c r="A27" i="1"/>
  <c r="A36" i="1" s="1"/>
  <c r="A24" i="1"/>
  <c r="A33" i="1" s="1"/>
  <c r="A25" i="1"/>
  <c r="A34" i="1" s="1"/>
  <c r="F10" i="1" l="1"/>
  <c r="F7" i="1" s="1"/>
</calcChain>
</file>

<file path=xl/sharedStrings.xml><?xml version="1.0" encoding="utf-8"?>
<sst xmlns="http://schemas.openxmlformats.org/spreadsheetml/2006/main" count="75" uniqueCount="5">
  <si>
    <t>ABOUT THIS TEMPLATE</t>
  </si>
  <si>
    <t>Use this blank tournament bracket template for any type of competition with 16 teams that uses a knockout format.</t>
  </si>
  <si>
    <t>Fill in the teams that are playing, and as winners are determined, complete the bracket until the champion is crowned.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</si>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</sst>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24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2"/>
      <color theme="0"/>
      <name val="Cambria"/>
      <family val="2"/>
      <scheme val="major"/>
    </font>
    <font>
      <sz val="24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medium">
        <color indexed="43"/>
      </left>
      <right style="medium">
        <color indexed="43"/>
      </right>
      <top style="medium">
        <color indexed="43"/>
      </top>
      <bottom style="medium">
        <color indexed="43"/>
      </bottom>
      <diagonal/>
    </border>
    <border>
      <left style="medium">
        <color theme="3" tint="-0.24994659260841701"/>
      </left>
      <right/>
      <top/>
      <bottom style="thick">
        <color theme="3" tint="0.39994506668294322"/>
      </bottom>
      <diagonal/>
    </border>
  </borders>
  <cellStyleXfs count="3">
    <xf numFmtId="0" fontId="0" fillId="0" borderId="0"/>
    <xf numFmtId="0" fontId="4" fillId="0" borderId="0">
      <alignment wrapText="1"/>
    </xf>
    <xf numFmtId="0" fontId="5" fillId="5" borderId="3" applyNumberFormat="0" applyProtection="0">
      <alignment horizont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>
      <alignment wrapText="1"/>
    </xf>
    <xf numFmtId="0" fontId="5" fillId="5" borderId="3" xfId="2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Protection="1"/>
    <xf numFmtId="0" fontId="2" fillId="0" borderId="0" xfId="0" applyFont="1" applyProtection="1"/>
    <xf numFmtId="0" fontId="1" fillId="0" borderId="0" xfId="0" applyFont="1" applyProtection="1"/>
    <xf numFmtId="0" fontId="6" fillId="0" borderId="0" xfId="0" applyFont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6" borderId="2" xfId="0" applyFont="1" applyFill="1" applyBorder="1" applyAlignment="1" applyProtection="1">
      <alignment horizontal="center"/>
    </xf>
    <xf numFmtId="0" fontId="3" fillId="0" borderId="0" xfId="0" applyFont="1" applyProtection="1"/>
    <xf numFmtId="0" fontId="3" fillId="2" borderId="1" xfId="0" applyFont="1" applyFill="1" applyBorder="1" applyAlignment="1" applyProtection="1">
      <alignment horizontal="center"/>
      <protection locked="0"/>
    </xf>
    <xf numFmtId="0" fontId="6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1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</cellXfs>
  <cellStyles count="3">
    <cellStyle name="Heading 2 2" xfId="2" xr:uid="{816C1F22-910F-4B91-A00B-7D31A264BF92}"/>
    <cellStyle name="Normal" xfId="0" builtinId="0"/>
    <cellStyle name="Normal 2" xfId="1" xr:uid="{0FC1D866-5E80-4F9C-AE84-CDEB12E2BBA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3E7EF"/>
      <rgbColor rgb="000000FF"/>
      <rgbColor rgb="00F1F3F7"/>
      <rgbColor rgb="00FF00FF"/>
      <rgbColor rgb="00D3D9EC"/>
      <rgbColor rgb="00800000"/>
      <rgbColor rgb="00008000"/>
      <rgbColor rgb="00000080"/>
      <rgbColor rgb="00808000"/>
      <rgbColor rgb="00800080"/>
      <rgbColor rgb="00B2B2B2"/>
      <rgbColor rgb="00969696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4D80C"/>
      <rgbColor rgb="0000FFFF"/>
      <rgbColor rgb="00800080"/>
      <rgbColor rgb="00800000"/>
      <rgbColor rgb="00008080"/>
      <rgbColor rgb="000000FF"/>
      <rgbColor rgb="00C2CADC"/>
      <rgbColor rgb="00A0C4C2"/>
      <rgbColor rgb="00B0CEC5"/>
      <rgbColor rgb="00C2CBDC"/>
      <rgbColor rgb="0097BCC2"/>
      <rgbColor rgb="00FF99CC"/>
      <rgbColor rgb="00CC99FF"/>
      <rgbColor rgb="00FFCC99"/>
      <rgbColor rgb="003366FF"/>
      <rgbColor rgb="0033CCCC"/>
      <rgbColor rgb="0099CC00"/>
      <rgbColor rgb="00FAFBFC"/>
      <rgbColor rgb="00FF9900"/>
      <rgbColor rgb="00FF6600"/>
      <rgbColor rgb="00D6E8F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</xdr:colOff>
      <xdr:row>1</xdr:row>
      <xdr:rowOff>214245</xdr:rowOff>
    </xdr:from>
    <xdr:to>
      <xdr:col>2</xdr:col>
      <xdr:colOff>2524</xdr:colOff>
      <xdr:row>3</xdr:row>
      <xdr:rowOff>214245</xdr:rowOff>
    </xdr:to>
    <xdr:grpSp>
      <xdr:nvGrpSpPr>
        <xdr:cNvPr id="1559" name="Group 535">
          <a:extLst>
            <a:ext uri="{FF2B5EF4-FFF2-40B4-BE49-F238E27FC236}">
              <a16:creationId xmlns:a16="http://schemas.microsoft.com/office/drawing/2014/main" id="{00000000-0008-0000-0000-000017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48526" y="710700"/>
          <a:ext cx="1248362" cy="992909"/>
          <a:chOff x="333" y="153"/>
          <a:chExt cx="67" cy="204"/>
        </a:xfrm>
      </xdr:grpSpPr>
      <xdr:cxnSp macro="">
        <xdr:nvCxnSpPr>
          <xdr:cNvPr id="1240" name="AutoShape 216">
            <a:extLst>
              <a:ext uri="{FF2B5EF4-FFF2-40B4-BE49-F238E27FC236}">
                <a16:creationId xmlns:a16="http://schemas.microsoft.com/office/drawing/2014/main" id="{00000000-0008-0000-0000-0000D8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1" name="AutoShape 217">
            <a:extLst>
              <a:ext uri="{FF2B5EF4-FFF2-40B4-BE49-F238E27FC236}">
                <a16:creationId xmlns:a16="http://schemas.microsoft.com/office/drawing/2014/main" id="{00000000-0008-0000-0000-0000D9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42" name="AutoShape 218">
            <a:extLst>
              <a:ext uri="{FF2B5EF4-FFF2-40B4-BE49-F238E27FC236}">
                <a16:creationId xmlns:a16="http://schemas.microsoft.com/office/drawing/2014/main" id="{00000000-0008-0000-00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4" y="256"/>
            <a:ext cx="36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</xdr:col>
      <xdr:colOff>2079169</xdr:colOff>
      <xdr:row>2</xdr:row>
      <xdr:rowOff>245370</xdr:rowOff>
    </xdr:from>
    <xdr:to>
      <xdr:col>4</xdr:col>
      <xdr:colOff>13854</xdr:colOff>
      <xdr:row>6</xdr:row>
      <xdr:rowOff>231954</xdr:rowOff>
    </xdr:to>
    <xdr:grpSp>
      <xdr:nvGrpSpPr>
        <xdr:cNvPr id="1492" name="Group 468">
          <a:extLst>
            <a:ext uri="{FF2B5EF4-FFF2-40B4-BE49-F238E27FC236}">
              <a16:creationId xmlns:a16="http://schemas.microsoft.com/office/drawing/2014/main" id="{00000000-0008-0000-0000-0000D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473533" y="1238279"/>
          <a:ext cx="1444503" cy="1972402"/>
          <a:chOff x="460" y="254"/>
          <a:chExt cx="69" cy="408"/>
        </a:xfrm>
      </xdr:grpSpPr>
      <xdr:cxnSp macro="">
        <xdr:nvCxnSpPr>
          <xdr:cNvPr id="1261" name="AutoShape 237">
            <a:extLst>
              <a:ext uri="{FF2B5EF4-FFF2-40B4-BE49-F238E27FC236}">
                <a16:creationId xmlns:a16="http://schemas.microsoft.com/office/drawing/2014/main" id="{00000000-0008-0000-0000-0000ED04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375" y="341"/>
            <a:ext cx="204" cy="30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2" name="AutoShape 238">
            <a:extLst>
              <a:ext uri="{FF2B5EF4-FFF2-40B4-BE49-F238E27FC236}">
                <a16:creationId xmlns:a16="http://schemas.microsoft.com/office/drawing/2014/main" id="{00000000-0008-0000-0000-0000EE04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374" y="544"/>
            <a:ext cx="2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63" name="AutoShape 239">
            <a:extLst>
              <a:ext uri="{FF2B5EF4-FFF2-40B4-BE49-F238E27FC236}">
                <a16:creationId xmlns:a16="http://schemas.microsoft.com/office/drawing/2014/main" id="{00000000-0008-0000-0000-0000E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92" y="458"/>
            <a:ext cx="37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4</xdr:col>
      <xdr:colOff>1046736</xdr:colOff>
      <xdr:row>5</xdr:row>
      <xdr:rowOff>19110</xdr:rowOff>
    </xdr:from>
    <xdr:to>
      <xdr:col>4</xdr:col>
      <xdr:colOff>1048564</xdr:colOff>
      <xdr:row>8</xdr:row>
      <xdr:rowOff>77355</xdr:rowOff>
    </xdr:to>
    <xdr:cxnSp macro="">
      <xdr:nvCxnSpPr>
        <xdr:cNvPr id="1300" name="AutoShape 276">
          <a:extLst>
            <a:ext uri="{FF2B5EF4-FFF2-40B4-BE49-F238E27FC236}">
              <a16:creationId xmlns:a16="http://schemas.microsoft.com/office/drawing/2014/main" id="{00000000-0008-0000-0000-000014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0772" y="2512928"/>
          <a:ext cx="1828" cy="1554536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1039091</xdr:colOff>
      <xdr:row>8</xdr:row>
      <xdr:rowOff>235527</xdr:rowOff>
    </xdr:from>
    <xdr:to>
      <xdr:col>5</xdr:col>
      <xdr:colOff>0</xdr:colOff>
      <xdr:row>8</xdr:row>
      <xdr:rowOff>245165</xdr:rowOff>
    </xdr:to>
    <xdr:cxnSp macro="">
      <xdr:nvCxnSpPr>
        <xdr:cNvPr id="1301" name="AutoShape 277">
          <a:extLst>
            <a:ext uri="{FF2B5EF4-FFF2-40B4-BE49-F238E27FC236}">
              <a16:creationId xmlns:a16="http://schemas.microsoft.com/office/drawing/2014/main" id="{00000000-0008-0000-0000-000015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 flipH="1" flipV="1">
          <a:off x="7703127" y="4225636"/>
          <a:ext cx="1066800" cy="9638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1047173</xdr:colOff>
      <xdr:row>8</xdr:row>
      <xdr:rowOff>63500</xdr:rowOff>
    </xdr:from>
    <xdr:to>
      <xdr:col>4</xdr:col>
      <xdr:colOff>1047173</xdr:colOff>
      <xdr:row>13</xdr:row>
      <xdr:rowOff>0</xdr:rowOff>
    </xdr:to>
    <xdr:cxnSp macro="">
      <xdr:nvCxnSpPr>
        <xdr:cNvPr id="1302" name="AutoShape 278">
          <a:extLst>
            <a:ext uri="{FF2B5EF4-FFF2-40B4-BE49-F238E27FC236}">
              <a16:creationId xmlns:a16="http://schemas.microsoft.com/office/drawing/2014/main" id="{00000000-0008-0000-0000-000016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CxnSpPr>
          <a:cxnSpLocks noChangeShapeType="1"/>
        </xdr:cNvCxnSpPr>
      </xdr:nvCxnSpPr>
      <xdr:spPr bwMode="auto">
        <a:xfrm>
          <a:off x="7714673" y="4086860"/>
          <a:ext cx="0" cy="244348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</xdr:colOff>
      <xdr:row>5</xdr:row>
      <xdr:rowOff>0</xdr:rowOff>
    </xdr:from>
    <xdr:to>
      <xdr:col>6</xdr:col>
      <xdr:colOff>1074951</xdr:colOff>
      <xdr:row>13</xdr:row>
      <xdr:rowOff>0</xdr:rowOff>
    </xdr:to>
    <xdr:grpSp>
      <xdr:nvGrpSpPr>
        <xdr:cNvPr id="1309" name="Group 285">
          <a:extLst>
            <a:ext uri="{FF2B5EF4-FFF2-40B4-BE49-F238E27FC236}">
              <a16:creationId xmlns:a16="http://schemas.microsoft.com/office/drawing/2014/main" id="{00000000-0008-0000-0000-00001D05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1199092" y="2482273"/>
          <a:ext cx="1074950" cy="3971636"/>
          <a:chOff x="655" y="467"/>
          <a:chExt cx="42" cy="848"/>
        </a:xfrm>
      </xdr:grpSpPr>
      <xdr:cxnSp macro="">
        <xdr:nvCxnSpPr>
          <xdr:cNvPr id="1304" name="AutoShape 280">
            <a:extLst>
              <a:ext uri="{FF2B5EF4-FFF2-40B4-BE49-F238E27FC236}">
                <a16:creationId xmlns:a16="http://schemas.microsoft.com/office/drawing/2014/main" id="{00000000-0008-0000-0000-00001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467"/>
            <a:ext cx="0" cy="45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5" name="AutoShape 281">
            <a:extLst>
              <a:ext uri="{FF2B5EF4-FFF2-40B4-BE49-F238E27FC236}">
                <a16:creationId xmlns:a16="http://schemas.microsoft.com/office/drawing/2014/main" id="{00000000-0008-0000-0000-00001905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655" y="1055"/>
            <a:ext cx="4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08" name="AutoShape 284">
            <a:extLst>
              <a:ext uri="{FF2B5EF4-FFF2-40B4-BE49-F238E27FC236}">
                <a16:creationId xmlns:a16="http://schemas.microsoft.com/office/drawing/2014/main" id="{00000000-0008-0000-0000-00001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7" y="917"/>
            <a:ext cx="0" cy="398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0</xdr:colOff>
      <xdr:row>5</xdr:row>
      <xdr:rowOff>256236</xdr:rowOff>
    </xdr:from>
    <xdr:to>
      <xdr:col>2</xdr:col>
      <xdr:colOff>9526</xdr:colOff>
      <xdr:row>7</xdr:row>
      <xdr:rowOff>256236</xdr:rowOff>
    </xdr:to>
    <xdr:grpSp>
      <xdr:nvGrpSpPr>
        <xdr:cNvPr id="1560" name="Group 536">
          <a:extLst>
            <a:ext uri="{FF2B5EF4-FFF2-40B4-BE49-F238E27FC236}">
              <a16:creationId xmlns:a16="http://schemas.microsoft.com/office/drawing/2014/main" id="{00000000-0008-0000-0000-00001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47455" y="2738509"/>
          <a:ext cx="1256435" cy="992909"/>
          <a:chOff x="333" y="153"/>
          <a:chExt cx="65" cy="204"/>
        </a:xfrm>
      </xdr:grpSpPr>
      <xdr:cxnSp macro="">
        <xdr:nvCxnSpPr>
          <xdr:cNvPr id="1561" name="AutoShape 537">
            <a:extLst>
              <a:ext uri="{FF2B5EF4-FFF2-40B4-BE49-F238E27FC236}">
                <a16:creationId xmlns:a16="http://schemas.microsoft.com/office/drawing/2014/main" id="{00000000-0008-0000-0000-000019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2" name="AutoShape 538">
            <a:extLst>
              <a:ext uri="{FF2B5EF4-FFF2-40B4-BE49-F238E27FC236}">
                <a16:creationId xmlns:a16="http://schemas.microsoft.com/office/drawing/2014/main" id="{00000000-0008-0000-0000-00001A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3" name="AutoShape 539">
            <a:extLst>
              <a:ext uri="{FF2B5EF4-FFF2-40B4-BE49-F238E27FC236}">
                <a16:creationId xmlns:a16="http://schemas.microsoft.com/office/drawing/2014/main" id="{00000000-0008-0000-0000-00001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6"/>
            <a:ext cx="33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9525</xdr:colOff>
      <xdr:row>10</xdr:row>
      <xdr:rowOff>228600</xdr:rowOff>
    </xdr:from>
    <xdr:to>
      <xdr:col>2</xdr:col>
      <xdr:colOff>0</xdr:colOff>
      <xdr:row>12</xdr:row>
      <xdr:rowOff>252346</xdr:rowOff>
    </xdr:to>
    <xdr:grpSp>
      <xdr:nvGrpSpPr>
        <xdr:cNvPr id="1564" name="Group 540">
          <a:extLst>
            <a:ext uri="{FF2B5EF4-FFF2-40B4-BE49-F238E27FC236}">
              <a16:creationId xmlns:a16="http://schemas.microsoft.com/office/drawing/2014/main" id="{00000000-0008-0000-0000-00001C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56980" y="5193145"/>
          <a:ext cx="1237384" cy="1016656"/>
          <a:chOff x="333" y="153"/>
          <a:chExt cx="62" cy="204"/>
        </a:xfrm>
      </xdr:grpSpPr>
      <xdr:cxnSp macro="">
        <xdr:nvCxnSpPr>
          <xdr:cNvPr id="1565" name="AutoShape 541">
            <a:extLst>
              <a:ext uri="{FF2B5EF4-FFF2-40B4-BE49-F238E27FC236}">
                <a16:creationId xmlns:a16="http://schemas.microsoft.com/office/drawing/2014/main" id="{00000000-0008-0000-0000-00001D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6" name="AutoShape 542">
            <a:extLst>
              <a:ext uri="{FF2B5EF4-FFF2-40B4-BE49-F238E27FC236}">
                <a16:creationId xmlns:a16="http://schemas.microsoft.com/office/drawing/2014/main" id="{00000000-0008-0000-0000-00001E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67" name="AutoShape 543">
            <a:extLst>
              <a:ext uri="{FF2B5EF4-FFF2-40B4-BE49-F238E27FC236}">
                <a16:creationId xmlns:a16="http://schemas.microsoft.com/office/drawing/2014/main" id="{00000000-0008-0000-0000-00001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4" y="263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</xdr:col>
      <xdr:colOff>9524</xdr:colOff>
      <xdr:row>14</xdr:row>
      <xdr:rowOff>269651</xdr:rowOff>
    </xdr:from>
    <xdr:to>
      <xdr:col>2</xdr:col>
      <xdr:colOff>13678</xdr:colOff>
      <xdr:row>16</xdr:row>
      <xdr:rowOff>269651</xdr:rowOff>
    </xdr:to>
    <xdr:grpSp>
      <xdr:nvGrpSpPr>
        <xdr:cNvPr id="1568" name="Group 544">
          <a:extLst>
            <a:ext uri="{FF2B5EF4-FFF2-40B4-BE49-F238E27FC236}">
              <a16:creationId xmlns:a16="http://schemas.microsoft.com/office/drawing/2014/main" id="{00000000-0008-0000-0000-000020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2156979" y="7220015"/>
          <a:ext cx="1251063" cy="992909"/>
          <a:chOff x="333" y="153"/>
          <a:chExt cx="64" cy="204"/>
        </a:xfrm>
      </xdr:grpSpPr>
      <xdr:cxnSp macro="">
        <xdr:nvCxnSpPr>
          <xdr:cNvPr id="1569" name="AutoShape 545">
            <a:extLst>
              <a:ext uri="{FF2B5EF4-FFF2-40B4-BE49-F238E27FC236}">
                <a16:creationId xmlns:a16="http://schemas.microsoft.com/office/drawing/2014/main" id="{00000000-0008-0000-0000-000021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0" name="AutoShape 546">
            <a:extLst>
              <a:ext uri="{FF2B5EF4-FFF2-40B4-BE49-F238E27FC236}">
                <a16:creationId xmlns:a16="http://schemas.microsoft.com/office/drawing/2014/main" id="{00000000-0008-0000-0000-000022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571" name="AutoShape 547">
            <a:extLst>
              <a:ext uri="{FF2B5EF4-FFF2-40B4-BE49-F238E27FC236}">
                <a16:creationId xmlns:a16="http://schemas.microsoft.com/office/drawing/2014/main" id="{00000000-0008-0000-0000-00002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6" y="256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8291</xdr:colOff>
      <xdr:row>10</xdr:row>
      <xdr:rowOff>228600</xdr:rowOff>
    </xdr:from>
    <xdr:to>
      <xdr:col>10</xdr:col>
      <xdr:colOff>23208</xdr:colOff>
      <xdr:row>12</xdr:row>
      <xdr:rowOff>296482</xdr:rowOff>
    </xdr:to>
    <xdr:grpSp>
      <xdr:nvGrpSpPr>
        <xdr:cNvPr id="1599" name="Group 575">
          <a:extLst>
            <a:ext uri="{FF2B5EF4-FFF2-40B4-BE49-F238E27FC236}">
              <a16:creationId xmlns:a16="http://schemas.microsoft.com/office/drawing/2014/main" id="{00000000-0008-0000-0000-00003F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818473" y="5193145"/>
          <a:ext cx="1238735" cy="1060792"/>
          <a:chOff x="333" y="153"/>
          <a:chExt cx="64" cy="204"/>
        </a:xfrm>
      </xdr:grpSpPr>
      <xdr:cxnSp macro="">
        <xdr:nvCxnSpPr>
          <xdr:cNvPr id="1600" name="AutoShape 576">
            <a:extLst>
              <a:ext uri="{FF2B5EF4-FFF2-40B4-BE49-F238E27FC236}">
                <a16:creationId xmlns:a16="http://schemas.microsoft.com/office/drawing/2014/main" id="{00000000-0008-0000-0000-000040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1" name="AutoShape 577">
            <a:extLst>
              <a:ext uri="{FF2B5EF4-FFF2-40B4-BE49-F238E27FC236}">
                <a16:creationId xmlns:a16="http://schemas.microsoft.com/office/drawing/2014/main" id="{00000000-0008-0000-0000-000041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2" name="AutoShape 578">
            <a:extLst>
              <a:ext uri="{FF2B5EF4-FFF2-40B4-BE49-F238E27FC236}">
                <a16:creationId xmlns:a16="http://schemas.microsoft.com/office/drawing/2014/main" id="{00000000-0008-0000-0000-00004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65" y="256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13415</xdr:colOff>
      <xdr:row>14</xdr:row>
      <xdr:rowOff>269652</xdr:rowOff>
    </xdr:from>
    <xdr:to>
      <xdr:col>10</xdr:col>
      <xdr:colOff>9793</xdr:colOff>
      <xdr:row>16</xdr:row>
      <xdr:rowOff>269652</xdr:rowOff>
    </xdr:to>
    <xdr:grpSp>
      <xdr:nvGrpSpPr>
        <xdr:cNvPr id="1603" name="Group 579">
          <a:extLst>
            <a:ext uri="{FF2B5EF4-FFF2-40B4-BE49-F238E27FC236}">
              <a16:creationId xmlns:a16="http://schemas.microsoft.com/office/drawing/2014/main" id="{00000000-0008-0000-0000-000043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 flipH="1">
          <a:off x="16823597" y="7220016"/>
          <a:ext cx="1220196" cy="992909"/>
          <a:chOff x="333" y="153"/>
          <a:chExt cx="63" cy="204"/>
        </a:xfrm>
      </xdr:grpSpPr>
      <xdr:cxnSp macro="">
        <xdr:nvCxnSpPr>
          <xdr:cNvPr id="1604" name="AutoShape 580">
            <a:extLst>
              <a:ext uri="{FF2B5EF4-FFF2-40B4-BE49-F238E27FC236}">
                <a16:creationId xmlns:a16="http://schemas.microsoft.com/office/drawing/2014/main" id="{00000000-0008-0000-0000-000044060000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5" name="AutoShape 581">
            <a:extLst>
              <a:ext uri="{FF2B5EF4-FFF2-40B4-BE49-F238E27FC236}">
                <a16:creationId xmlns:a16="http://schemas.microsoft.com/office/drawing/2014/main" id="{00000000-0008-0000-0000-00004506000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06" name="AutoShape 582">
            <a:extLst>
              <a:ext uri="{FF2B5EF4-FFF2-40B4-BE49-F238E27FC236}">
                <a16:creationId xmlns:a16="http://schemas.microsoft.com/office/drawing/2014/main" id="{00000000-0008-0000-0000-00004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993</xdr:colOff>
      <xdr:row>1</xdr:row>
      <xdr:rowOff>256236</xdr:rowOff>
    </xdr:from>
    <xdr:to>
      <xdr:col>10</xdr:col>
      <xdr:colOff>4</xdr:colOff>
      <xdr:row>3</xdr:row>
      <xdr:rowOff>256236</xdr:rowOff>
    </xdr:to>
    <xdr:grpSp>
      <xdr:nvGrpSpPr>
        <xdr:cNvPr id="1684" name="Group 660">
          <a:extLst>
            <a:ext uri="{FF2B5EF4-FFF2-40B4-BE49-F238E27FC236}">
              <a16:creationId xmlns:a16="http://schemas.microsoft.com/office/drawing/2014/main" id="{00000000-0008-0000-0000-000094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811175" y="752691"/>
          <a:ext cx="1222829" cy="992909"/>
          <a:chOff x="861" y="153"/>
          <a:chExt cx="60" cy="204"/>
        </a:xfrm>
      </xdr:grpSpPr>
      <xdr:cxnSp macro="">
        <xdr:nvCxnSpPr>
          <xdr:cNvPr id="1685" name="AutoShape 661">
            <a:extLst>
              <a:ext uri="{FF2B5EF4-FFF2-40B4-BE49-F238E27FC236}">
                <a16:creationId xmlns:a16="http://schemas.microsoft.com/office/drawing/2014/main" id="{00000000-0008-0000-0000-00009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6" name="AutoShape 662">
            <a:extLst>
              <a:ext uri="{FF2B5EF4-FFF2-40B4-BE49-F238E27FC236}">
                <a16:creationId xmlns:a16="http://schemas.microsoft.com/office/drawing/2014/main" id="{00000000-0008-0000-0000-000096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87" name="AutoShape 663">
            <a:extLst>
              <a:ext uri="{FF2B5EF4-FFF2-40B4-BE49-F238E27FC236}">
                <a16:creationId xmlns:a16="http://schemas.microsoft.com/office/drawing/2014/main" id="{00000000-0008-0000-0000-000097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61" y="254"/>
            <a:ext cx="31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9</xdr:col>
      <xdr:colOff>12695</xdr:colOff>
      <xdr:row>5</xdr:row>
      <xdr:rowOff>269651</xdr:rowOff>
    </xdr:from>
    <xdr:to>
      <xdr:col>9</xdr:col>
      <xdr:colOff>1152241</xdr:colOff>
      <xdr:row>7</xdr:row>
      <xdr:rowOff>269651</xdr:rowOff>
    </xdr:to>
    <xdr:grpSp>
      <xdr:nvGrpSpPr>
        <xdr:cNvPr id="1688" name="Group 664">
          <a:extLst>
            <a:ext uri="{FF2B5EF4-FFF2-40B4-BE49-F238E27FC236}">
              <a16:creationId xmlns:a16="http://schemas.microsoft.com/office/drawing/2014/main" id="{00000000-0008-0000-0000-00009806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6822877" y="2751924"/>
          <a:ext cx="1139546" cy="992909"/>
          <a:chOff x="856" y="153"/>
          <a:chExt cx="65" cy="204"/>
        </a:xfrm>
      </xdr:grpSpPr>
      <xdr:cxnSp macro="">
        <xdr:nvCxnSpPr>
          <xdr:cNvPr id="1689" name="AutoShape 665">
            <a:extLst>
              <a:ext uri="{FF2B5EF4-FFF2-40B4-BE49-F238E27FC236}">
                <a16:creationId xmlns:a16="http://schemas.microsoft.com/office/drawing/2014/main" id="{00000000-0008-0000-0000-00009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0" name="AutoShape 666">
            <a:extLst>
              <a:ext uri="{FF2B5EF4-FFF2-40B4-BE49-F238E27FC236}">
                <a16:creationId xmlns:a16="http://schemas.microsoft.com/office/drawing/2014/main" id="{00000000-0008-0000-0000-00009A06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691" name="AutoShape 667">
            <a:extLst>
              <a:ext uri="{FF2B5EF4-FFF2-40B4-BE49-F238E27FC236}">
                <a16:creationId xmlns:a16="http://schemas.microsoft.com/office/drawing/2014/main" id="{00000000-0008-0000-0000-00009B06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856" y="253"/>
            <a:ext cx="35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3</xdr:col>
      <xdr:colOff>19050</xdr:colOff>
      <xdr:row>11</xdr:row>
      <xdr:rowOff>257175</xdr:rowOff>
    </xdr:from>
    <xdr:to>
      <xdr:col>4</xdr:col>
      <xdr:colOff>23204</xdr:colOff>
      <xdr:row>15</xdr:row>
      <xdr:rowOff>257175</xdr:rowOff>
    </xdr:to>
    <xdr:grpSp>
      <xdr:nvGrpSpPr>
        <xdr:cNvPr id="113" name="Group 544">
          <a:extLst>
            <a:ext uri="{FF2B5EF4-FFF2-40B4-BE49-F238E27FC236}">
              <a16:creationId xmlns:a16="http://schemas.microsoft.com/office/drawing/2014/main" id="{602B10C1-1D50-4E2E-9E20-CFE0FE9EFF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5572414" y="5718175"/>
          <a:ext cx="1354972" cy="1985818"/>
          <a:chOff x="333" y="153"/>
          <a:chExt cx="64" cy="204"/>
        </a:xfrm>
      </xdr:grpSpPr>
      <xdr:cxnSp macro="">
        <xdr:nvCxnSpPr>
          <xdr:cNvPr id="114" name="AutoShape 545">
            <a:extLst>
              <a:ext uri="{FF2B5EF4-FFF2-40B4-BE49-F238E27FC236}">
                <a16:creationId xmlns:a16="http://schemas.microsoft.com/office/drawing/2014/main" id="{2EEFFB4F-DE04-4848-918F-14258B6FF268}"/>
              </a:ext>
            </a:extLst>
          </xdr:cNvPr>
          <xdr:cNvCxnSpPr>
            <a:cxnSpLocks noChangeShapeType="1"/>
          </xdr:cNvCxnSpPr>
        </xdr:nvCxnSpPr>
        <xdr:spPr bwMode="auto">
          <a:xfrm rot="16200000" flipH="1">
            <a:off x="299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5" name="AutoShape 546">
            <a:extLst>
              <a:ext uri="{FF2B5EF4-FFF2-40B4-BE49-F238E27FC236}">
                <a16:creationId xmlns:a16="http://schemas.microsoft.com/office/drawing/2014/main" id="{B16AD6B9-2733-4ED0-A9F4-ABFB2AEA0220}"/>
              </a:ext>
            </a:extLst>
          </xdr:cNvPr>
          <xdr:cNvCxnSpPr>
            <a:cxnSpLocks noChangeShapeType="1"/>
          </xdr:cNvCxnSpPr>
        </xdr:nvCxnSpPr>
        <xdr:spPr bwMode="auto">
          <a:xfrm rot="16200000">
            <a:off x="297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" name="AutoShape 547">
            <a:extLst>
              <a:ext uri="{FF2B5EF4-FFF2-40B4-BE49-F238E27FC236}">
                <a16:creationId xmlns:a16="http://schemas.microsoft.com/office/drawing/2014/main" id="{E5DF0BB8-66C8-4C31-A888-2DB09145453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65" y="255"/>
            <a:ext cx="32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2</xdr:row>
      <xdr:rowOff>276225</xdr:rowOff>
    </xdr:from>
    <xdr:to>
      <xdr:col>8</xdr:col>
      <xdr:colOff>0</xdr:colOff>
      <xdr:row>6</xdr:row>
      <xdr:rowOff>257175</xdr:rowOff>
    </xdr:to>
    <xdr:grpSp>
      <xdr:nvGrpSpPr>
        <xdr:cNvPr id="120" name="Group 660">
          <a:extLst>
            <a:ext uri="{FF2B5EF4-FFF2-40B4-BE49-F238E27FC236}">
              <a16:creationId xmlns:a16="http://schemas.microsoft.com/office/drawing/2014/main" id="{ECD33E67-D233-4788-B6BD-800A84C31EF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277273" y="1269134"/>
          <a:ext cx="1385454" cy="1966768"/>
          <a:chOff x="861" y="153"/>
          <a:chExt cx="60" cy="204"/>
        </a:xfrm>
      </xdr:grpSpPr>
      <xdr:cxnSp macro="">
        <xdr:nvCxnSpPr>
          <xdr:cNvPr id="121" name="AutoShape 661">
            <a:extLst>
              <a:ext uri="{FF2B5EF4-FFF2-40B4-BE49-F238E27FC236}">
                <a16:creationId xmlns:a16="http://schemas.microsoft.com/office/drawing/2014/main" id="{3E561614-655F-4BFF-B710-4CC42B1CCB8C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2" name="AutoShape 662">
            <a:extLst>
              <a:ext uri="{FF2B5EF4-FFF2-40B4-BE49-F238E27FC236}">
                <a16:creationId xmlns:a16="http://schemas.microsoft.com/office/drawing/2014/main" id="{7D38F5ED-D7A6-415E-AE65-EEC2D23E3C54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3" name="AutoShape 663">
            <a:extLst>
              <a:ext uri="{FF2B5EF4-FFF2-40B4-BE49-F238E27FC236}">
                <a16:creationId xmlns:a16="http://schemas.microsoft.com/office/drawing/2014/main" id="{4BF2EFA6-8D5B-4279-83DD-82A0B9FA637A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7</xdr:col>
      <xdr:colOff>0</xdr:colOff>
      <xdr:row>11</xdr:row>
      <xdr:rowOff>276225</xdr:rowOff>
    </xdr:from>
    <xdr:to>
      <xdr:col>8</xdr:col>
      <xdr:colOff>0</xdr:colOff>
      <xdr:row>15</xdr:row>
      <xdr:rowOff>257175</xdr:rowOff>
    </xdr:to>
    <xdr:grpSp>
      <xdr:nvGrpSpPr>
        <xdr:cNvPr id="125" name="Group 660">
          <a:extLst>
            <a:ext uri="{FF2B5EF4-FFF2-40B4-BE49-F238E27FC236}">
              <a16:creationId xmlns:a16="http://schemas.microsoft.com/office/drawing/2014/main" id="{B3AE0C86-B417-4971-9D7E-E1E2E8E7B18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>
          <a:grpSpLocks/>
        </xdr:cNvGrpSpPr>
      </xdr:nvGrpSpPr>
      <xdr:grpSpPr bwMode="auto">
        <a:xfrm>
          <a:off x="13277273" y="5737225"/>
          <a:ext cx="1385454" cy="1966768"/>
          <a:chOff x="861" y="153"/>
          <a:chExt cx="60" cy="204"/>
        </a:xfrm>
      </xdr:grpSpPr>
      <xdr:cxnSp macro="">
        <xdr:nvCxnSpPr>
          <xdr:cNvPr id="126" name="AutoShape 661">
            <a:extLst>
              <a:ext uri="{FF2B5EF4-FFF2-40B4-BE49-F238E27FC236}">
                <a16:creationId xmlns:a16="http://schemas.microsoft.com/office/drawing/2014/main" id="{AC89469B-7B1F-4C65-8406-40B61C47DD08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856" y="187"/>
            <a:ext cx="100" cy="31"/>
          </a:xfrm>
          <a:prstGeom prst="bentConnector3">
            <a:avLst>
              <a:gd name="adj1" fmla="val -5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7" name="AutoShape 662">
            <a:extLst>
              <a:ext uri="{FF2B5EF4-FFF2-40B4-BE49-F238E27FC236}">
                <a16:creationId xmlns:a16="http://schemas.microsoft.com/office/drawing/2014/main" id="{6E63A946-ACFC-4621-B7A0-D954FA32C963}"/>
              </a:ext>
            </a:extLst>
          </xdr:cNvPr>
          <xdr:cNvCxnSpPr>
            <a:cxnSpLocks noChangeShapeType="1"/>
          </xdr:cNvCxnSpPr>
        </xdr:nvCxnSpPr>
        <xdr:spPr bwMode="auto">
          <a:xfrm rot="5400000" flipH="1">
            <a:off x="854" y="289"/>
            <a:ext cx="104" cy="31"/>
          </a:xfrm>
          <a:prstGeom prst="bentConnector3">
            <a:avLst>
              <a:gd name="adj1" fmla="val 0"/>
            </a:avLst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8" name="AutoShape 663">
            <a:extLst>
              <a:ext uri="{FF2B5EF4-FFF2-40B4-BE49-F238E27FC236}">
                <a16:creationId xmlns:a16="http://schemas.microsoft.com/office/drawing/2014/main" id="{3258DFA8-BC7B-4345-8ED9-CE08531B69F8}"/>
              </a:ext>
            </a:extLst>
          </xdr:cNvPr>
          <xdr:cNvCxnSpPr>
            <a:cxnSpLocks noChangeShapeType="1"/>
          </xdr:cNvCxnSpPr>
        </xdr:nvCxnSpPr>
        <xdr:spPr bwMode="auto">
          <a:xfrm flipH="1" flipV="1">
            <a:off x="861" y="254"/>
            <a:ext cx="3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redh/AppData/Local/Microsoft/Windows/INetCache/Content.Outlook/NKF60Z0U/Time%20Shee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ime%20sheet%20(weekly,%20monthly,%20yearly)%20-%20IMs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1">
          <cell r="F11">
            <v>16</v>
          </cell>
          <cell r="I11">
            <v>2</v>
          </cell>
        </row>
        <row r="22">
          <cell r="F22">
            <v>15</v>
          </cell>
          <cell r="I22">
            <v>2</v>
          </cell>
        </row>
        <row r="33">
          <cell r="F33">
            <v>0</v>
          </cell>
          <cell r="I33">
            <v>0</v>
          </cell>
        </row>
        <row r="44">
          <cell r="F44">
            <v>0</v>
          </cell>
          <cell r="I4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YEARLY TIMESHEET"/>
    </sheetNames>
    <sheetDataSet>
      <sheetData sheetId="0"/>
      <sheetData sheetId="1">
        <row r="12">
          <cell r="G12">
            <v>16</v>
          </cell>
          <cell r="I12">
            <v>2</v>
          </cell>
        </row>
        <row r="23">
          <cell r="G23">
            <v>15</v>
          </cell>
          <cell r="I23">
            <v>2</v>
          </cell>
        </row>
        <row r="34">
          <cell r="G34">
            <v>0</v>
          </cell>
          <cell r="I34">
            <v>0</v>
          </cell>
        </row>
        <row r="46">
          <cell r="G46">
            <v>0</v>
          </cell>
          <cell r="I46">
            <v>0</v>
          </cell>
        </row>
        <row r="57">
          <cell r="G57">
            <v>0</v>
          </cell>
          <cell r="I57">
            <v>0</v>
          </cell>
        </row>
        <row r="68">
          <cell r="G68">
            <v>0</v>
          </cell>
          <cell r="I68">
            <v>0</v>
          </cell>
        </row>
        <row r="80">
          <cell r="G80">
            <v>0</v>
          </cell>
          <cell r="I80">
            <v>0</v>
          </cell>
        </row>
        <row r="91">
          <cell r="G91">
            <v>0</v>
          </cell>
          <cell r="I91">
            <v>0</v>
          </cell>
        </row>
        <row r="102">
          <cell r="G102">
            <v>0</v>
          </cell>
          <cell r="I102">
            <v>0</v>
          </cell>
        </row>
        <row r="114">
          <cell r="G114">
            <v>0</v>
          </cell>
          <cell r="I114">
            <v>0</v>
          </cell>
        </row>
        <row r="125">
          <cell r="G125">
            <v>0</v>
          </cell>
          <cell r="I125">
            <v>0</v>
          </cell>
        </row>
        <row r="136">
          <cell r="G136">
            <v>0</v>
          </cell>
          <cell r="I1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9B4E-A1A9-4078-98D2-A32D1C6C1DA6}">
  <dimension ref="B1:B3"/>
  <sheetViews>
    <sheetView showGridLines="0" workbookViewId="0"/>
  </sheetViews>
  <sheetFormatPr defaultColWidth="8.81640625" defaultRowHeight="30" customHeight="1" x14ac:dyDescent="0.3"/>
  <cols>
    <col min="1" max="1" width="2.81640625" style="4" customWidth="1"/>
    <col min="2" max="2" width="82.08984375" style="4" customWidth="1"/>
    <col min="3" max="3" width="2.81640625" style="4" customWidth="1"/>
    <col min="4" max="16384" width="8.81640625" style="4"/>
  </cols>
  <sheetData>
    <row r="1" spans="2:2" ht="30" customHeight="1" thickBot="1" x14ac:dyDescent="0.35">
      <c r="B1" s="5" t="s">
        <v>0</v>
      </c>
    </row>
    <row r="2" spans="2:2" ht="30" customHeight="1" thickTop="1" x14ac:dyDescent="0.3">
      <c r="B2" s="4" t="s">
        <v>1</v>
      </c>
    </row>
    <row r="3" spans="2:2" ht="30" customHeight="1" x14ac:dyDescent="0.3">
      <c r="B3" s="4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R40"/>
  <sheetViews>
    <sheetView showGridLines="0" tabSelected="1" zoomScale="55" zoomScaleNormal="55" workbookViewId="0">
      <selection activeCell="M8" sqref="M8"/>
    </sheetView>
  </sheetViews>
  <sheetFormatPr defaultColWidth="16.90625" defaultRowHeight="39.75" customHeight="1" x14ac:dyDescent="0.3"/>
  <cols>
    <col min="1" max="1" width="30.81640625" style="1" customWidth="1"/>
    <col min="2" max="2" width="17.81640625" style="1" customWidth="1"/>
    <col min="3" max="3" width="30.90625" style="1" customWidth="1"/>
    <col min="4" max="4" width="19.36328125" style="1" customWidth="1"/>
    <col min="5" max="6" width="30.81640625" style="1" customWidth="1"/>
    <col min="7" max="7" width="29.81640625" style="1" customWidth="1"/>
    <col min="8" max="8" width="19.81640625" style="1" customWidth="1"/>
    <col min="9" max="9" width="30.81640625" style="1" customWidth="1"/>
    <col min="10" max="10" width="17.54296875" style="1" customWidth="1"/>
    <col min="11" max="11" width="30.81640625" style="1" customWidth="1"/>
    <col min="12" max="15" width="16.90625" style="19"/>
    <col min="16" max="16384" width="16.90625" style="1"/>
  </cols>
  <sheetData>
    <row r="1" spans="1:18" ht="39.75" customHeight="1" x14ac:dyDescent="0.7">
      <c r="A1" s="15"/>
      <c r="B1" s="7"/>
      <c r="C1" s="15"/>
      <c r="D1" s="15"/>
      <c r="E1" s="7" t="str">
        <f ca="1">IF(A19=TRUE,'Win probabilities'!A5,"")</f>
        <v/>
      </c>
      <c r="F1" s="15" t="s">
        <v>3</v>
      </c>
      <c r="G1" s="7" t="str">
        <f ca="1">IF(H19=TRUE,'Win probabilities'!I13,"")</f>
        <v/>
      </c>
      <c r="H1" s="15"/>
      <c r="I1" s="15"/>
      <c r="J1" s="7"/>
      <c r="K1" s="15"/>
      <c r="L1" s="19" t="s">
        <v>3</v>
      </c>
      <c r="P1" s="9"/>
      <c r="Q1" s="9"/>
      <c r="R1" s="9"/>
    </row>
    <row r="2" spans="1:18" s="3" customFormat="1" ht="39.75" customHeight="1" x14ac:dyDescent="0.7">
      <c r="A2" s="16">
        <v>1</v>
      </c>
      <c r="B2" s="10" t="b">
        <f ca="1">AND(C3=A2,C7=A6)</f>
        <v>0</v>
      </c>
      <c r="C2" s="10" t="str">
        <f ca="1">IF(B2=TRUE,'Win probabilities'!A3," ")</f>
        <v xml:space="preserve"> </v>
      </c>
      <c r="D2" s="6"/>
      <c r="E2" s="7" t="str">
        <f ca="1">IF(B19=TRUE,'Win probabilities'!A6,"")</f>
        <v/>
      </c>
      <c r="F2" s="6" t="s">
        <v>3</v>
      </c>
      <c r="G2" s="7" t="str">
        <f ca="1">IF(I19=TRUE,'Win probabilities'!I14,"")</f>
        <v/>
      </c>
      <c r="H2" s="6"/>
      <c r="I2" s="10" t="str">
        <f ca="1">IF(J2=TRUE,'Win probabilities'!I11," ")</f>
        <v xml:space="preserve"> </v>
      </c>
      <c r="J2" s="10" t="b">
        <f ca="1">AND(I3=K2,I7=K6)</f>
        <v>0</v>
      </c>
      <c r="K2" s="16">
        <v>9</v>
      </c>
      <c r="L2" s="20" t="s">
        <v>3</v>
      </c>
      <c r="M2" s="20" t="s">
        <v>3</v>
      </c>
      <c r="N2" s="20"/>
      <c r="O2" s="20"/>
      <c r="P2" s="6"/>
      <c r="Q2" s="6"/>
      <c r="R2" s="6"/>
    </row>
    <row r="3" spans="1:18" s="3" customFormat="1" ht="39.75" customHeight="1" x14ac:dyDescent="0.7">
      <c r="A3" s="6">
        <f>'Win probabilities'!A2</f>
        <v>0.98278630377518839</v>
      </c>
      <c r="B3" s="10"/>
      <c r="C3" s="11">
        <f ca="1">IF(RAND()&lt;A3,A2,A4)</f>
        <v>1</v>
      </c>
      <c r="D3" s="6"/>
      <c r="E3" s="7" t="str">
        <f ca="1">IF(C19=TRUE,'Win probabilities'!A7,"")</f>
        <v/>
      </c>
      <c r="F3" s="6" t="s">
        <v>3</v>
      </c>
      <c r="G3" s="7" t="str">
        <f ca="1">IF(J19=TRUE,'Win probabilities'!I15,"")</f>
        <v/>
      </c>
      <c r="H3" s="6"/>
      <c r="I3" s="11">
        <f ca="1">IF(RAND()&lt;K3,K2,K4)</f>
        <v>10</v>
      </c>
      <c r="J3" s="10"/>
      <c r="K3" s="6">
        <f>'Win probabilities'!I10</f>
        <v>0.39616573899800145</v>
      </c>
      <c r="L3" s="20" t="s">
        <v>3</v>
      </c>
      <c r="M3" s="20"/>
      <c r="N3" s="20" t="s">
        <v>3</v>
      </c>
      <c r="O3" s="20"/>
      <c r="P3" s="6"/>
      <c r="Q3" s="6"/>
      <c r="R3" s="6"/>
    </row>
    <row r="4" spans="1:18" s="3" customFormat="1" ht="39.75" customHeight="1" x14ac:dyDescent="0.7">
      <c r="A4" s="16">
        <v>2</v>
      </c>
      <c r="B4" s="10" t="b">
        <f ca="1">AND(C3=A4,C7=A6)</f>
        <v>0</v>
      </c>
      <c r="C4" s="10" t="str">
        <f ca="1">IF(B4=TRUE,'Win probabilities'!B3," ")</f>
        <v xml:space="preserve"> </v>
      </c>
      <c r="D4" s="6"/>
      <c r="E4" s="7">
        <f ca="1">IF(D19=TRUE,'Win probabilities'!A8,"")</f>
        <v>0.58523501761644969</v>
      </c>
      <c r="F4" s="6" t="s">
        <v>3</v>
      </c>
      <c r="G4" s="7" t="str">
        <f ca="1">IF(K19=TRUE,'Win probabilities'!I16,"")</f>
        <v/>
      </c>
      <c r="H4" s="6"/>
      <c r="I4" s="10" t="str">
        <f ca="1">IF(J4=TRUE,'Win probabilities'!J11," ")</f>
        <v xml:space="preserve"> </v>
      </c>
      <c r="J4" s="10" t="b">
        <f ca="1">AND(I3=K4,I7=K6)</f>
        <v>0</v>
      </c>
      <c r="K4" s="16">
        <v>10</v>
      </c>
      <c r="L4" s="20" t="s">
        <v>3</v>
      </c>
      <c r="M4" s="20"/>
      <c r="N4" s="20" t="s">
        <v>3</v>
      </c>
      <c r="O4" s="20"/>
      <c r="P4" s="6"/>
      <c r="Q4" s="6"/>
      <c r="R4" s="6"/>
    </row>
    <row r="5" spans="1:18" s="3" customFormat="1" ht="39.75" customHeight="1" x14ac:dyDescent="0.7">
      <c r="A5" s="6"/>
      <c r="B5" s="10"/>
      <c r="C5" s="6">
        <f ca="1">SUM(C2,C4,C6,C8)</f>
        <v>0.73397479367659013</v>
      </c>
      <c r="D5" s="6"/>
      <c r="E5" s="12">
        <f ca="1">IF(RAND()&lt;SUM(C2,C4,C6,C8),C3,C7)</f>
        <v>1</v>
      </c>
      <c r="F5" s="6" t="s">
        <v>3</v>
      </c>
      <c r="G5" s="12">
        <f ca="1">IF(RAND()&lt;SUM(I2,I4,I6,I8),I3,I7)</f>
        <v>10</v>
      </c>
      <c r="H5" s="6"/>
      <c r="I5" s="6">
        <f ca="1">SUM(I2,I4,I6,I8)</f>
        <v>0.45256965598969556</v>
      </c>
      <c r="J5" s="10"/>
      <c r="K5" s="6"/>
      <c r="L5" s="20" t="s">
        <v>3</v>
      </c>
      <c r="M5" s="20"/>
      <c r="N5" s="20"/>
      <c r="O5" s="20"/>
      <c r="P5" s="6"/>
      <c r="Q5" s="6"/>
      <c r="R5" s="6"/>
    </row>
    <row r="6" spans="1:18" s="3" customFormat="1" ht="39.75" customHeight="1" thickBot="1" x14ac:dyDescent="0.75">
      <c r="A6" s="16">
        <v>3</v>
      </c>
      <c r="B6" s="10" t="b">
        <f ca="1">AND(C3=A2,C7=A8)</f>
        <v>1</v>
      </c>
      <c r="C6" s="10">
        <f ca="1">IF(B6=TRUE,'Win probabilities'!A4," ")</f>
        <v>0.73397479367659013</v>
      </c>
      <c r="D6" s="6"/>
      <c r="E6" s="7" t="str">
        <f ca="1">IF(A20=TRUE,'Win probabilities'!B5,"")</f>
        <v/>
      </c>
      <c r="F6" s="6" t="s">
        <v>3</v>
      </c>
      <c r="G6" s="7">
        <f ca="1">IF(H20=TRUE,'Win probabilities'!J13,"")</f>
        <v>0.51246898889277914</v>
      </c>
      <c r="H6" s="6"/>
      <c r="I6" s="10" t="str">
        <f ca="1">IF(J6=TRUE,'Win probabilities'!I12," ")</f>
        <v xml:space="preserve"> </v>
      </c>
      <c r="J6" s="10" t="b">
        <f ca="1">AND(I3=K2,I7=K8)</f>
        <v>0</v>
      </c>
      <c r="K6" s="16">
        <v>11</v>
      </c>
      <c r="L6" s="20" t="s">
        <v>3</v>
      </c>
      <c r="M6" s="20" t="s">
        <v>3</v>
      </c>
      <c r="N6" s="20"/>
      <c r="O6" s="20"/>
      <c r="P6" s="6"/>
      <c r="Q6" s="6"/>
      <c r="R6" s="6"/>
    </row>
    <row r="7" spans="1:18" s="3" customFormat="1" ht="39.75" customHeight="1" thickBot="1" x14ac:dyDescent="0.75">
      <c r="A7" s="6">
        <f>'Win probabilities'!C4</f>
        <v>0.60284487256253583</v>
      </c>
      <c r="B7" s="10"/>
      <c r="C7" s="11">
        <f ca="1">IF(RAND()&lt;A7,A6,A8)</f>
        <v>4</v>
      </c>
      <c r="D7" s="6"/>
      <c r="E7" s="7" t="str">
        <f ca="1">IF(B20=TRUE,'Win probabilities'!B6,"")</f>
        <v/>
      </c>
      <c r="F7" s="14">
        <f ca="1">IF(RAND()&lt;F10,F9,F11)</f>
        <v>13</v>
      </c>
      <c r="G7" s="7" t="str">
        <f ca="1">IF(I20=TRUE,'Win probabilities'!J14,"")</f>
        <v/>
      </c>
      <c r="H7" s="6"/>
      <c r="I7" s="11">
        <f ca="1">IF(RAND()&lt;K7,K6,K8)</f>
        <v>12</v>
      </c>
      <c r="J7" s="10"/>
      <c r="K7" s="6">
        <f>'Win probabilities'!K12</f>
        <v>0.4483559984872707</v>
      </c>
      <c r="L7" s="20" t="s">
        <v>3</v>
      </c>
      <c r="M7" s="20" t="s">
        <v>3</v>
      </c>
      <c r="N7" s="20" t="s">
        <v>3</v>
      </c>
      <c r="O7" s="20"/>
      <c r="P7" s="6"/>
      <c r="Q7" s="6"/>
      <c r="R7" s="6"/>
    </row>
    <row r="8" spans="1:18" s="3" customFormat="1" ht="39.75" customHeight="1" thickBot="1" x14ac:dyDescent="0.75">
      <c r="A8" s="16">
        <v>4</v>
      </c>
      <c r="B8" s="10" t="b">
        <f ca="1">AND(C3=A4,C7=A8)</f>
        <v>0</v>
      </c>
      <c r="C8" s="10" t="str">
        <f ca="1">IF(B8=TRUE,'Win probabilities'!B4," ")</f>
        <v xml:space="preserve"> </v>
      </c>
      <c r="D8" s="6"/>
      <c r="E8" s="7" t="str">
        <f ca="1">IF(C20=TRUE,'Win probabilities'!B7,"")</f>
        <v/>
      </c>
      <c r="F8" s="6"/>
      <c r="G8" s="7" t="str">
        <f ca="1">IF(J20=TRUE,'Win probabilities'!J15,"")</f>
        <v/>
      </c>
      <c r="H8" s="6"/>
      <c r="I8" s="10">
        <f ca="1">IF(J8=TRUE,'Win probabilities'!J12," ")</f>
        <v>0.45256965598969556</v>
      </c>
      <c r="J8" s="10" t="b">
        <f ca="1">AND(I3=K4,I7=K8)</f>
        <v>1</v>
      </c>
      <c r="K8" s="16">
        <v>12</v>
      </c>
      <c r="L8" s="20" t="s">
        <v>3</v>
      </c>
      <c r="M8" s="20" t="s">
        <v>3</v>
      </c>
      <c r="N8" s="20" t="s">
        <v>3</v>
      </c>
      <c r="O8" s="20"/>
      <c r="P8" s="6"/>
      <c r="Q8" s="6"/>
      <c r="R8" s="6"/>
    </row>
    <row r="9" spans="1:18" s="3" customFormat="1" ht="39.75" customHeight="1" thickBot="1" x14ac:dyDescent="0.75">
      <c r="A9" s="6"/>
      <c r="B9" s="10"/>
      <c r="C9" s="6"/>
      <c r="D9" s="6">
        <f ca="1">SUM(E1:E4,E6:E13,E15:E18)</f>
        <v>0.58523501761644969</v>
      </c>
      <c r="E9" s="7" t="str">
        <f ca="1">IF(D20=TRUE,'Win probabilities'!B8,"")</f>
        <v/>
      </c>
      <c r="F9" s="13">
        <f ca="1">IF(RAND()&lt;SUM(E1:E4,E6:E13,E15:E18),E5,E14)</f>
        <v>8</v>
      </c>
      <c r="G9" s="7" t="str">
        <f ca="1">IF(K20=TRUE,'Win probabilities'!J16,"")</f>
        <v/>
      </c>
      <c r="H9" s="6">
        <f ca="1">SUM(G1:G4,G6:G13,G15:G18)</f>
        <v>0.51246898889277914</v>
      </c>
      <c r="I9" s="6"/>
      <c r="J9" s="10"/>
      <c r="K9" s="6"/>
      <c r="L9" s="20"/>
      <c r="M9" s="20"/>
      <c r="N9" s="20"/>
      <c r="O9" s="20" t="s">
        <v>3</v>
      </c>
      <c r="P9" s="6"/>
      <c r="Q9" s="6"/>
      <c r="R9" s="6"/>
    </row>
    <row r="10" spans="1:18" s="3" customFormat="1" ht="39.75" customHeight="1" thickBot="1" x14ac:dyDescent="0.75">
      <c r="A10" s="6"/>
      <c r="B10" s="10"/>
      <c r="C10" s="6"/>
      <c r="D10" s="6"/>
      <c r="E10" s="7" t="str">
        <f ca="1">IF(A21=TRUE,'Win probabilities'!C5,"")</f>
        <v/>
      </c>
      <c r="F10" s="6">
        <f ca="1">SUM(A33:H40)</f>
        <v>2.2172095415460502E-2</v>
      </c>
      <c r="G10" s="7" t="str">
        <f ca="1">IF(H21=TRUE,'Win probabilities'!K13,"")</f>
        <v/>
      </c>
      <c r="H10" s="6"/>
      <c r="I10" s="6"/>
      <c r="J10" s="10"/>
      <c r="K10" s="6"/>
      <c r="L10" s="20"/>
      <c r="M10" s="20"/>
      <c r="N10" s="20" t="s">
        <v>3</v>
      </c>
      <c r="O10" s="20"/>
      <c r="P10" s="6"/>
      <c r="Q10" s="6"/>
      <c r="R10" s="6"/>
    </row>
    <row r="11" spans="1:18" s="3" customFormat="1" ht="39" customHeight="1" thickBot="1" x14ac:dyDescent="0.75">
      <c r="A11" s="16">
        <v>5</v>
      </c>
      <c r="B11" s="10" t="b">
        <f ca="1">AND(C12=A11,C16=A15)</f>
        <v>0</v>
      </c>
      <c r="C11" s="10" t="str">
        <f ca="1">IF(B11=TRUE,'Win probabilities'!E7," ")</f>
        <v xml:space="preserve"> </v>
      </c>
      <c r="D11" s="6"/>
      <c r="E11" s="7" t="str">
        <f ca="1">IF(B21=TRUE,'Win probabilities'!C6,"")</f>
        <v/>
      </c>
      <c r="F11" s="13">
        <f ca="1">IF(RAND()&lt;SUM(G1:G4,G6:G13,G15:G18),G5,G14)</f>
        <v>13</v>
      </c>
      <c r="G11" s="7" t="str">
        <f ca="1">IF(I21=TRUE,'Win probabilities'!K14,"")</f>
        <v/>
      </c>
      <c r="H11" s="6"/>
      <c r="I11" s="10">
        <f ca="1">IF(J11=TRUE,'Win probabilities'!M15," ")</f>
        <v>0.7109082374162673</v>
      </c>
      <c r="J11" s="10" t="b">
        <f ca="1">AND(I12=K11,I16=K15)</f>
        <v>1</v>
      </c>
      <c r="K11" s="16">
        <v>13</v>
      </c>
      <c r="L11" s="20"/>
      <c r="M11" s="20"/>
      <c r="N11" s="20" t="s">
        <v>4</v>
      </c>
      <c r="O11" s="20"/>
      <c r="P11" s="6"/>
      <c r="Q11" s="6"/>
      <c r="R11" s="6"/>
    </row>
    <row r="12" spans="1:18" s="3" customFormat="1" ht="39.75" customHeight="1" x14ac:dyDescent="0.7">
      <c r="A12" s="6">
        <f>'Win probabilities'!E6</f>
        <v>0.99337376369869701</v>
      </c>
      <c r="B12" s="10"/>
      <c r="C12" s="11">
        <f ca="1">IF(RAND()&lt;A12,A11,A13)</f>
        <v>5</v>
      </c>
      <c r="D12" s="6"/>
      <c r="E12" s="7" t="str">
        <f ca="1">IF(C21=TRUE,'Win probabilities'!C7,"")</f>
        <v/>
      </c>
      <c r="F12" s="6" t="s">
        <v>3</v>
      </c>
      <c r="G12" s="7" t="str">
        <f ca="1">IF(J21=TRUE,'Win probabilities'!K15,"")</f>
        <v/>
      </c>
      <c r="H12" s="6"/>
      <c r="I12" s="11">
        <f ca="1">IF(RAND()&lt;K12,K11,K13)</f>
        <v>13</v>
      </c>
      <c r="J12" s="10"/>
      <c r="K12" s="6">
        <f>'Win probabilities'!M14</f>
        <v>0.58056027074821481</v>
      </c>
      <c r="L12" s="20"/>
      <c r="M12" s="20"/>
      <c r="N12" s="20"/>
      <c r="O12" s="20"/>
      <c r="P12" s="6"/>
      <c r="Q12" s="6"/>
      <c r="R12" s="6"/>
    </row>
    <row r="13" spans="1:18" s="3" customFormat="1" ht="39.75" customHeight="1" x14ac:dyDescent="0.7">
      <c r="A13" s="16">
        <v>6</v>
      </c>
      <c r="B13" s="10" t="b">
        <f ca="1">AND(C12=A13,C16=A15)</f>
        <v>0</v>
      </c>
      <c r="C13" s="10" t="str">
        <f ca="1">IF(B13=TRUE,'Win probabilities'!F7," ")</f>
        <v xml:space="preserve"> </v>
      </c>
      <c r="D13" s="6"/>
      <c r="E13" s="7" t="str">
        <f ca="1">IF(D21=TRUE,'Win probabilities'!C8,"")</f>
        <v/>
      </c>
      <c r="F13" s="6" t="s">
        <v>3</v>
      </c>
      <c r="G13" s="7" t="str">
        <f ca="1">IF(K21=TRUE,'Win probabilities'!K16,"")</f>
        <v/>
      </c>
      <c r="H13" s="6"/>
      <c r="I13" s="10" t="str">
        <f ca="1">IF(J13=TRUE,'Win probabilities'!N15," ")</f>
        <v xml:space="preserve"> </v>
      </c>
      <c r="J13" s="10" t="b">
        <f ca="1">AND(I12=K13,I16=K15)</f>
        <v>0</v>
      </c>
      <c r="K13" s="16">
        <v>14</v>
      </c>
      <c r="L13" s="20"/>
      <c r="M13" s="20"/>
      <c r="N13" s="20" t="s">
        <v>3</v>
      </c>
      <c r="O13" s="20"/>
      <c r="P13" s="6"/>
      <c r="Q13" s="6"/>
      <c r="R13" s="6"/>
    </row>
    <row r="14" spans="1:18" s="3" customFormat="1" ht="39.75" customHeight="1" x14ac:dyDescent="0.7">
      <c r="A14" s="6"/>
      <c r="B14" s="10"/>
      <c r="C14" s="6">
        <f ca="1">SUM(C11,C13,C15,C17)</f>
        <v>0.39975845501629426</v>
      </c>
      <c r="D14" s="6"/>
      <c r="E14" s="12">
        <f ca="1">IF(RAND()&lt;SUM(C11,C13,C15,C17),C12,C16)</f>
        <v>8</v>
      </c>
      <c r="F14" s="6" t="s">
        <v>3</v>
      </c>
      <c r="G14" s="12">
        <f ca="1">IF(RAND()&lt;SUM(I11,I13,I15,I17),I12,I16)</f>
        <v>13</v>
      </c>
      <c r="H14" s="6"/>
      <c r="I14" s="6">
        <f ca="1">SUM(I11,I13,I15,I17)</f>
        <v>0.7109082374162673</v>
      </c>
      <c r="J14" s="10"/>
      <c r="K14" s="6"/>
      <c r="L14" s="20"/>
      <c r="M14" s="20"/>
      <c r="N14" s="20" t="s">
        <v>3</v>
      </c>
      <c r="O14" s="20"/>
      <c r="P14" s="6"/>
      <c r="Q14" s="6"/>
      <c r="R14" s="6"/>
    </row>
    <row r="15" spans="1:18" s="3" customFormat="1" ht="39.75" customHeight="1" x14ac:dyDescent="0.7">
      <c r="A15" s="16">
        <v>7</v>
      </c>
      <c r="B15" s="10" t="b">
        <f ca="1">AND(C12=A11,C16=A17)</f>
        <v>1</v>
      </c>
      <c r="C15" s="10">
        <f ca="1">IF(B15=TRUE,'Win probabilities'!E8," ")</f>
        <v>0.39975845501629426</v>
      </c>
      <c r="D15" s="6"/>
      <c r="E15" s="7" t="str">
        <f ca="1">IF(A22=TRUE,'Win probabilities'!D5,"")</f>
        <v/>
      </c>
      <c r="F15" s="7" t="str">
        <f ca="1">IF(B22=TRUE,'Win probabilities'!E5,"")</f>
        <v/>
      </c>
      <c r="G15" s="7" t="str">
        <f ca="1">IF(H22=TRUE,'Win probabilities'!L13,"")</f>
        <v/>
      </c>
      <c r="H15" s="6"/>
      <c r="I15" s="10" t="str">
        <f ca="1">IF(J15=TRUE,'Win probabilities'!M16," ")</f>
        <v xml:space="preserve"> </v>
      </c>
      <c r="J15" s="10" t="b">
        <f ca="1">AND(I12=K11,I16=K17)</f>
        <v>0</v>
      </c>
      <c r="K15" s="16">
        <v>15</v>
      </c>
      <c r="L15" s="20"/>
      <c r="M15" s="20"/>
      <c r="N15" s="20" t="s">
        <v>3</v>
      </c>
      <c r="O15" s="20"/>
      <c r="P15" s="6" t="s">
        <v>3</v>
      </c>
      <c r="Q15" s="6"/>
      <c r="R15" s="6"/>
    </row>
    <row r="16" spans="1:18" s="3" customFormat="1" ht="39.75" customHeight="1" x14ac:dyDescent="0.7">
      <c r="A16" s="6">
        <f>'Win probabilities'!G8</f>
        <v>0.18390650213337789</v>
      </c>
      <c r="B16" s="10"/>
      <c r="C16" s="11">
        <f ca="1">IF(RAND()&lt;A16,A15,A17)</f>
        <v>8</v>
      </c>
      <c r="D16" s="6"/>
      <c r="E16" s="7" t="str">
        <f ca="1">IF(B22=TRUE,'Win probabilities'!D6,"")</f>
        <v/>
      </c>
      <c r="F16" s="6" t="s">
        <v>3</v>
      </c>
      <c r="G16" s="7" t="str">
        <f ca="1">IF(I22=TRUE,'Win probabilities'!L14,"")</f>
        <v/>
      </c>
      <c r="H16" s="6"/>
      <c r="I16" s="11">
        <f ca="1">IF(RAND()&lt;K16,K15,K17)</f>
        <v>15</v>
      </c>
      <c r="J16" s="10"/>
      <c r="K16" s="6">
        <f>'Win probabilities'!O16</f>
        <v>0.38692769695651974</v>
      </c>
      <c r="L16" s="20"/>
      <c r="M16" s="20"/>
      <c r="N16" s="20" t="s">
        <v>3</v>
      </c>
      <c r="O16" s="20"/>
      <c r="P16" s="6"/>
      <c r="Q16" s="6"/>
      <c r="R16" s="6"/>
    </row>
    <row r="17" spans="1:18" s="3" customFormat="1" ht="39.75" customHeight="1" x14ac:dyDescent="0.7">
      <c r="A17" s="16">
        <v>8</v>
      </c>
      <c r="B17" s="10" t="b">
        <f ca="1">AND(C12=A13,C16=A17)</f>
        <v>0</v>
      </c>
      <c r="C17" s="10" t="str">
        <f ca="1">IF(B17=TRUE,'Win probabilities'!F8," ")</f>
        <v xml:space="preserve"> </v>
      </c>
      <c r="D17" s="6"/>
      <c r="E17" s="7" t="str">
        <f ca="1">IF(C22=TRUE,'Win probabilities'!D7,"")</f>
        <v/>
      </c>
      <c r="F17" s="6" t="s">
        <v>3</v>
      </c>
      <c r="G17" s="7" t="str">
        <f ca="1">IF(J22=TRUE,'Win probabilities'!L15,"")</f>
        <v/>
      </c>
      <c r="H17" s="6"/>
      <c r="I17" s="10" t="str">
        <f ca="1">IF(J17=TRUE,'Win probabilities'!N16," ")</f>
        <v xml:space="preserve"> </v>
      </c>
      <c r="J17" s="10" t="b">
        <f ca="1">AND(I12=K13,I16=K17)</f>
        <v>0</v>
      </c>
      <c r="K17" s="16">
        <v>16</v>
      </c>
      <c r="L17" s="20"/>
      <c r="M17" s="20"/>
      <c r="N17" s="20"/>
      <c r="O17" s="20"/>
      <c r="P17" s="6"/>
      <c r="Q17" s="6"/>
      <c r="R17" s="6"/>
    </row>
    <row r="18" spans="1:18" s="3" customFormat="1" ht="39.75" customHeight="1" x14ac:dyDescent="0.7">
      <c r="A18" s="6"/>
      <c r="B18" s="6"/>
      <c r="C18" s="6"/>
      <c r="D18" s="6"/>
      <c r="E18" s="7" t="str">
        <f ca="1">IF(D22=TRUE,'Win probabilities'!D8,"")</f>
        <v/>
      </c>
      <c r="F18" s="6" t="s">
        <v>3</v>
      </c>
      <c r="G18" s="7" t="str">
        <f ca="1">IF(K22=TRUE,'Win probabilities'!L16,"")</f>
        <v/>
      </c>
      <c r="H18" s="6"/>
      <c r="I18" s="6"/>
      <c r="J18" s="6"/>
      <c r="K18" s="6"/>
      <c r="L18" s="20"/>
      <c r="M18" s="20"/>
      <c r="N18" s="20" t="s">
        <v>3</v>
      </c>
      <c r="O18" s="20"/>
      <c r="P18" s="6"/>
      <c r="Q18" s="6"/>
      <c r="R18" s="6"/>
    </row>
    <row r="19" spans="1:18" s="2" customFormat="1" ht="39.75" customHeight="1" x14ac:dyDescent="0.7">
      <c r="A19" s="17" t="b">
        <f ca="1">AND($E$5=A2,$E$14=A11)</f>
        <v>0</v>
      </c>
      <c r="B19" s="17" t="b">
        <f ca="1">AND($E$5=A2,$E$14=A13)</f>
        <v>0</v>
      </c>
      <c r="C19" s="17" t="b">
        <f ca="1">AND($E$5=A2,$E$14=A15)</f>
        <v>0</v>
      </c>
      <c r="D19" s="17" t="b">
        <f ca="1">AND($E$5=A2,$E$14=A17)</f>
        <v>1</v>
      </c>
      <c r="E19" s="17"/>
      <c r="F19" s="17" t="s">
        <v>3</v>
      </c>
      <c r="G19" s="17" t="s">
        <v>3</v>
      </c>
      <c r="H19" s="17" t="b">
        <f ca="1">AND(G5=K2,G14=K11)</f>
        <v>0</v>
      </c>
      <c r="I19" s="17" t="b">
        <f ca="1">AND(G5=K2,G14=K13)</f>
        <v>0</v>
      </c>
      <c r="J19" s="17" t="b">
        <f ca="1">AND(G5=K2,G14=K15)</f>
        <v>0</v>
      </c>
      <c r="K19" s="17" t="b">
        <f ca="1">AND(G5=K2,G14=K17)</f>
        <v>0</v>
      </c>
      <c r="L19" s="21"/>
      <c r="M19" s="21"/>
      <c r="N19" s="21" t="s">
        <v>3</v>
      </c>
      <c r="O19" s="21"/>
      <c r="P19" s="8"/>
      <c r="Q19" s="8"/>
      <c r="R19" s="8"/>
    </row>
    <row r="20" spans="1:18" s="2" customFormat="1" ht="39.75" customHeight="1" x14ac:dyDescent="0.7">
      <c r="A20" s="17" t="b">
        <f ca="1">AND($E$5=A4,$E$14=A11)</f>
        <v>0</v>
      </c>
      <c r="B20" s="17" t="b">
        <f ca="1">AND($E$5=A4,$E$14=A13)</f>
        <v>0</v>
      </c>
      <c r="C20" s="17" t="b">
        <f ca="1">AND($E$5=A4,$E$14=A15)</f>
        <v>0</v>
      </c>
      <c r="D20" s="17" t="b">
        <f ca="1">AND($E$5=A4,$E$14=A17)</f>
        <v>0</v>
      </c>
      <c r="E20" s="17"/>
      <c r="F20" s="17" t="s">
        <v>3</v>
      </c>
      <c r="G20" s="17" t="s">
        <v>3</v>
      </c>
      <c r="H20" s="17" t="b">
        <f ca="1">AND(G5=K4,G14=K11)</f>
        <v>1</v>
      </c>
      <c r="I20" s="17" t="b">
        <f ca="1">AND(G5=K4,G14=K13)</f>
        <v>0</v>
      </c>
      <c r="J20" s="17" t="b">
        <f ca="1">AND(G5=K4,G14=K15)</f>
        <v>0</v>
      </c>
      <c r="K20" s="17" t="b">
        <f ca="1">AND(G5=K4,G14=K17)</f>
        <v>0</v>
      </c>
      <c r="L20" s="21" t="s">
        <v>3</v>
      </c>
      <c r="M20" s="21" t="s">
        <v>3</v>
      </c>
      <c r="N20" s="21" t="s">
        <v>3</v>
      </c>
      <c r="O20" s="21" t="s">
        <v>3</v>
      </c>
      <c r="P20" s="8" t="s">
        <v>3</v>
      </c>
      <c r="Q20" s="8" t="s">
        <v>3</v>
      </c>
      <c r="R20" s="8" t="s">
        <v>3</v>
      </c>
    </row>
    <row r="21" spans="1:18" ht="39.75" customHeight="1" x14ac:dyDescent="0.7">
      <c r="A21" s="17" t="b">
        <f ca="1">AND($E$5=A6,$E$14=A11)</f>
        <v>0</v>
      </c>
      <c r="B21" s="17" t="b">
        <f ca="1">AND($E$5=A6,$E$14=A13)</f>
        <v>0</v>
      </c>
      <c r="C21" s="17" t="b">
        <f ca="1">AND($E$5=A6,$E$14=A15)</f>
        <v>0</v>
      </c>
      <c r="D21" s="17" t="b">
        <f ca="1">AND($E$5=A6,$E$14=A17)</f>
        <v>0</v>
      </c>
      <c r="E21" s="17"/>
      <c r="F21" s="17" t="s">
        <v>3</v>
      </c>
      <c r="G21" s="17" t="s">
        <v>3</v>
      </c>
      <c r="H21" s="17" t="b">
        <f ca="1">AND(G5=K6,G14=K11)</f>
        <v>0</v>
      </c>
      <c r="I21" s="17" t="b">
        <f ca="1">AND(G5=K6,G14=K13)</f>
        <v>0</v>
      </c>
      <c r="J21" s="17" t="b">
        <f ca="1">AND(G5=K6,G14=K15)</f>
        <v>0</v>
      </c>
      <c r="K21" s="17" t="b">
        <f ca="1">AND(G5=K6,G14=K17)</f>
        <v>0</v>
      </c>
      <c r="L21" s="19" t="s">
        <v>3</v>
      </c>
      <c r="P21" s="9"/>
      <c r="Q21" s="9"/>
      <c r="R21" s="9"/>
    </row>
    <row r="22" spans="1:18" ht="39.75" customHeight="1" x14ac:dyDescent="0.7">
      <c r="A22" s="17" t="b">
        <f ca="1">AND($E$5=A8,$E$14=A11)</f>
        <v>0</v>
      </c>
      <c r="B22" s="17" t="b">
        <f ca="1">AND($E$5=A8,$E$14=A13)</f>
        <v>0</v>
      </c>
      <c r="C22" s="17" t="b">
        <f ca="1">AND($E$5=A8,$E$14=A15)</f>
        <v>0</v>
      </c>
      <c r="D22" s="17" t="b">
        <f ca="1">AND($E$5=A8,$E$14=A17)</f>
        <v>0</v>
      </c>
      <c r="E22" s="17"/>
      <c r="F22" s="17" t="s">
        <v>3</v>
      </c>
      <c r="G22" s="17" t="s">
        <v>3</v>
      </c>
      <c r="H22" s="17" t="b">
        <f ca="1">AND(G5=K8,G14=K11)</f>
        <v>0</v>
      </c>
      <c r="I22" s="17" t="b">
        <f ca="1">AND(G5=K8,G14=K13)</f>
        <v>0</v>
      </c>
      <c r="J22" s="17" t="b">
        <f ca="1">AND(G5=K8,G14=K15)</f>
        <v>0</v>
      </c>
      <c r="K22" s="17" t="b">
        <f ca="1">AND(G5=K8,G14=K17)</f>
        <v>0</v>
      </c>
      <c r="P22" s="9"/>
      <c r="Q22" s="9"/>
      <c r="R22" s="9"/>
    </row>
    <row r="23" spans="1:18" ht="39.75" customHeight="1" x14ac:dyDescent="0.3">
      <c r="A23" s="18"/>
      <c r="B23" s="18"/>
      <c r="C23" s="18"/>
      <c r="D23" s="18"/>
      <c r="E23" s="18"/>
      <c r="F23" s="18" t="s">
        <v>3</v>
      </c>
      <c r="G23" s="18" t="s">
        <v>3</v>
      </c>
      <c r="H23" s="18" t="s">
        <v>3</v>
      </c>
      <c r="I23" s="18" t="s">
        <v>3</v>
      </c>
      <c r="J23" s="18" t="s">
        <v>3</v>
      </c>
      <c r="K23" s="18"/>
      <c r="P23" s="9"/>
      <c r="Q23" s="9"/>
      <c r="R23" s="9"/>
    </row>
    <row r="24" spans="1:18" ht="39.75" customHeight="1" x14ac:dyDescent="0.7">
      <c r="A24" s="17" t="b">
        <f ca="1">AND($F$9=A2,$F$11=K2)</f>
        <v>0</v>
      </c>
      <c r="B24" s="17" t="b">
        <f ca="1">AND($F$9=A2,$F$11=K4)</f>
        <v>0</v>
      </c>
      <c r="C24" s="17" t="b">
        <f ca="1">AND($F$9=A2,$F$11=K6)</f>
        <v>0</v>
      </c>
      <c r="D24" s="17" t="b">
        <f ca="1">AND($F$9=A2,$F$11=K8)</f>
        <v>0</v>
      </c>
      <c r="E24" s="17" t="b">
        <f ca="1">AND($F$9=A2,$F$11=K11)</f>
        <v>0</v>
      </c>
      <c r="F24" s="17" t="b">
        <f ca="1">AND($F$9=A2,$F$11=K13)</f>
        <v>0</v>
      </c>
      <c r="G24" s="17" t="b">
        <f ca="1">AND($F$9=A2,$F$11=K15)</f>
        <v>0</v>
      </c>
      <c r="H24" s="17" t="b">
        <f ca="1">AND($F$9=A2,$F$11=K17)</f>
        <v>0</v>
      </c>
      <c r="I24" s="17"/>
      <c r="J24" s="18"/>
      <c r="K24" s="18"/>
      <c r="P24" s="9"/>
      <c r="Q24" s="9"/>
      <c r="R24" s="9"/>
    </row>
    <row r="25" spans="1:18" ht="39.75" customHeight="1" x14ac:dyDescent="0.7">
      <c r="A25" s="17" t="b">
        <f ca="1">AND($F$9=A4,$F$11=K2)</f>
        <v>0</v>
      </c>
      <c r="B25" s="17" t="b">
        <f ca="1">AND($F$9=A4,$F$11=K4)</f>
        <v>0</v>
      </c>
      <c r="C25" s="17" t="b">
        <f ca="1">AND($F$9=A4,$F$11=K6)</f>
        <v>0</v>
      </c>
      <c r="D25" s="17" t="b">
        <f ca="1">AND($F$9=A4,$F$11=K8)</f>
        <v>0</v>
      </c>
      <c r="E25" s="17" t="b">
        <f ca="1">AND($F$9=A4,$F$11=K11)</f>
        <v>0</v>
      </c>
      <c r="F25" s="17" t="b">
        <f ca="1">AND($F$9=A4,$F$11=K13)</f>
        <v>0</v>
      </c>
      <c r="G25" s="17" t="b">
        <f ca="1">AND($F$9=A4,$F$11=K15)</f>
        <v>0</v>
      </c>
      <c r="H25" s="17" t="b">
        <f ca="1">AND($F$9=A4,$F$11=K17)</f>
        <v>0</v>
      </c>
      <c r="I25" s="18" t="s">
        <v>3</v>
      </c>
      <c r="J25" s="18" t="s">
        <v>3</v>
      </c>
      <c r="K25" s="18"/>
      <c r="P25" s="9"/>
      <c r="Q25" s="9"/>
      <c r="R25" s="9"/>
    </row>
    <row r="26" spans="1:18" ht="39.75" customHeight="1" x14ac:dyDescent="0.7">
      <c r="A26" s="17" t="b">
        <f ca="1">AND($F$9=A6,$F$11=K2)</f>
        <v>0</v>
      </c>
      <c r="B26" s="17" t="b">
        <f ca="1">AND($F$9=A6,$F$11=K4)</f>
        <v>0</v>
      </c>
      <c r="C26" s="17" t="b">
        <f ca="1">AND($F$9=A6,$F$11=K6)</f>
        <v>0</v>
      </c>
      <c r="D26" s="17" t="b">
        <f ca="1">AND($F$9=A6,$F$11=K8)</f>
        <v>0</v>
      </c>
      <c r="E26" s="17" t="b">
        <f ca="1">AND($F$9=A6,$F$11=K11)</f>
        <v>0</v>
      </c>
      <c r="F26" s="17" t="b">
        <f ca="1">AND($F$9=A6,$F$11=K13)</f>
        <v>0</v>
      </c>
      <c r="G26" s="17" t="b">
        <f ca="1">AND($F$9=A6,$F$11=K15)</f>
        <v>0</v>
      </c>
      <c r="H26" s="17" t="b">
        <f ca="1">AND($F$9=A6,$F$11=K17)</f>
        <v>0</v>
      </c>
      <c r="I26" s="18" t="s">
        <v>3</v>
      </c>
      <c r="J26" s="18"/>
      <c r="K26" s="18" t="s">
        <v>3</v>
      </c>
      <c r="P26" s="9"/>
      <c r="Q26" s="9"/>
      <c r="R26" s="9"/>
    </row>
    <row r="27" spans="1:18" ht="39.75" customHeight="1" x14ac:dyDescent="0.7">
      <c r="A27" s="17" t="b">
        <f ca="1">AND($F$9=A8,$F$11=K2)</f>
        <v>0</v>
      </c>
      <c r="B27" s="17" t="b">
        <f ca="1">AND($F$9=A8,$F$11=K4)</f>
        <v>0</v>
      </c>
      <c r="C27" s="17" t="b">
        <f ca="1">AND($F$9=A8,$F$11=K6)</f>
        <v>0</v>
      </c>
      <c r="D27" s="17" t="b">
        <f ca="1">AND($F$9=A8,$F$11=K8)</f>
        <v>0</v>
      </c>
      <c r="E27" s="17" t="b">
        <f ca="1">AND($F$9=A8,$F$11=K11)</f>
        <v>0</v>
      </c>
      <c r="F27" s="17" t="b">
        <f ca="1">AND($F$9=A8,$F$11=K13)</f>
        <v>0</v>
      </c>
      <c r="G27" s="17" t="b">
        <f ca="1">AND($F$9=A8,$F$11=K15)</f>
        <v>0</v>
      </c>
      <c r="H27" s="17" t="b">
        <f ca="1">AND($F$9=A8,$F$11=K17)</f>
        <v>0</v>
      </c>
      <c r="I27" s="18" t="s">
        <v>3</v>
      </c>
      <c r="J27" s="18"/>
      <c r="K27" s="18"/>
      <c r="L27" s="19" t="s">
        <v>3</v>
      </c>
      <c r="P27" s="9"/>
      <c r="Q27" s="9"/>
      <c r="R27" s="9"/>
    </row>
    <row r="28" spans="1:18" ht="39.75" customHeight="1" x14ac:dyDescent="0.7">
      <c r="A28" s="17" t="b">
        <f ca="1">AND($F$9=A11,$F$11=K2)</f>
        <v>0</v>
      </c>
      <c r="B28" s="17" t="b">
        <f ca="1">AND($F$9=A11,$F$11=K4)</f>
        <v>0</v>
      </c>
      <c r="C28" s="17" t="b">
        <f ca="1">AND($F$9=A11,$F$11=K6)</f>
        <v>0</v>
      </c>
      <c r="D28" s="17" t="b">
        <f ca="1">AND($F$9=A11,$F$11=K8)</f>
        <v>0</v>
      </c>
      <c r="E28" s="17" t="b">
        <f ca="1">AND($F$9=A11,$F$11=K11)</f>
        <v>0</v>
      </c>
      <c r="F28" s="17" t="b">
        <f ca="1">AND($F$9=A11,$F$11=K13)</f>
        <v>0</v>
      </c>
      <c r="G28" s="17" t="b">
        <f ca="1">AND($F$9=A11,$F$11=K15)</f>
        <v>0</v>
      </c>
      <c r="H28" s="17" t="b">
        <f ca="1">AND($F$9=A11,$F$11=K17)</f>
        <v>0</v>
      </c>
      <c r="I28" s="18" t="s">
        <v>3</v>
      </c>
      <c r="J28" s="18"/>
      <c r="K28" s="18"/>
      <c r="P28" s="9"/>
      <c r="Q28" s="9"/>
      <c r="R28" s="9"/>
    </row>
    <row r="29" spans="1:18" ht="39.75" customHeight="1" x14ac:dyDescent="0.7">
      <c r="A29" s="17" t="b">
        <f ca="1">AND($F$9=A13,$F$11=K2)</f>
        <v>0</v>
      </c>
      <c r="B29" s="17" t="b">
        <f ca="1">AND($F$9=A13,$F$11=K4)</f>
        <v>0</v>
      </c>
      <c r="C29" s="17" t="b">
        <f ca="1">AND($F$9=A13,$F$11=K6)</f>
        <v>0</v>
      </c>
      <c r="D29" s="17" t="b">
        <f ca="1">AND($F$9=A13,$F$11=K8)</f>
        <v>0</v>
      </c>
      <c r="E29" s="17" t="b">
        <f ca="1">AND($F$9=A13,$F$11=K11)</f>
        <v>0</v>
      </c>
      <c r="F29" s="17" t="b">
        <f ca="1">AND($F$9=A13,$F$11=K13)</f>
        <v>0</v>
      </c>
      <c r="G29" s="17" t="b">
        <f ca="1">AND($F$9=A13,$F$11=K15)</f>
        <v>0</v>
      </c>
      <c r="H29" s="17" t="b">
        <f ca="1">AND($F$9=A13,$F$11=K17)</f>
        <v>0</v>
      </c>
      <c r="I29" s="18" t="s">
        <v>3</v>
      </c>
      <c r="J29" s="18"/>
      <c r="K29" s="18"/>
      <c r="P29" s="9"/>
      <c r="Q29" s="9"/>
      <c r="R29" s="9"/>
    </row>
    <row r="30" spans="1:18" ht="39.75" customHeight="1" x14ac:dyDescent="0.7">
      <c r="A30" s="17" t="b">
        <f ca="1">AND($F$9=A15,$F$11=K2)</f>
        <v>0</v>
      </c>
      <c r="B30" s="17" t="b">
        <f ca="1">AND($F$9=A15,$F$11=K4)</f>
        <v>0</v>
      </c>
      <c r="C30" s="17" t="b">
        <f ca="1">AND($F$9=A15,$F$11=K6)</f>
        <v>0</v>
      </c>
      <c r="D30" s="17" t="b">
        <f ca="1">AND($F$9=A15,$F$11=K8)</f>
        <v>0</v>
      </c>
      <c r="E30" s="17" t="b">
        <f ca="1">AND($F$9=A15,$F$11=K11)</f>
        <v>0</v>
      </c>
      <c r="F30" s="17" t="b">
        <f ca="1">AND($F$9=A15,$F$11=K13)</f>
        <v>0</v>
      </c>
      <c r="G30" s="17" t="b">
        <f ca="1">AND($F$9=A15,$F$11=K15)</f>
        <v>0</v>
      </c>
      <c r="H30" s="17" t="b">
        <f ca="1">AND($F$9=A15,$F$11=K17)</f>
        <v>0</v>
      </c>
      <c r="I30" s="18" t="s">
        <v>3</v>
      </c>
      <c r="J30" s="18"/>
      <c r="K30" s="18"/>
      <c r="P30" s="9"/>
      <c r="Q30" s="9"/>
      <c r="R30" s="9"/>
    </row>
    <row r="31" spans="1:18" ht="39.75" customHeight="1" x14ac:dyDescent="0.7">
      <c r="A31" s="17" t="b">
        <f ca="1">AND($F$9=A17,$F$11=K2)</f>
        <v>0</v>
      </c>
      <c r="B31" s="17" t="b">
        <f ca="1">AND($F$9=A17,$F$11=K4)</f>
        <v>0</v>
      </c>
      <c r="C31" s="17" t="b">
        <f ca="1">AND($F$9=A17,$F$11=K6)</f>
        <v>0</v>
      </c>
      <c r="D31" s="17" t="b">
        <f ca="1">AND($F$9=A17,$F$11=K8)</f>
        <v>0</v>
      </c>
      <c r="E31" s="17" t="b">
        <f ca="1">AND($F$9=A17,$F$11=K11)</f>
        <v>1</v>
      </c>
      <c r="F31" s="17" t="b">
        <f ca="1">AND($F$9=A17,$F$11=K13)</f>
        <v>0</v>
      </c>
      <c r="G31" s="17" t="b">
        <f ca="1">AND($F$9=A17,$F$11=K15)</f>
        <v>0</v>
      </c>
      <c r="H31" s="17" t="b">
        <f ca="1">AND($F$9=A17,$F$11=K17)</f>
        <v>0</v>
      </c>
      <c r="I31" s="18" t="s">
        <v>3</v>
      </c>
      <c r="J31" s="18"/>
      <c r="K31" s="18"/>
      <c r="P31" s="9"/>
      <c r="Q31" s="9"/>
      <c r="R31" s="9"/>
    </row>
    <row r="32" spans="1:18" ht="39.75" customHeight="1" x14ac:dyDescent="0.3">
      <c r="A32" s="18"/>
      <c r="B32" s="18"/>
      <c r="C32" s="18"/>
      <c r="D32" s="18"/>
      <c r="E32" s="18"/>
      <c r="F32" s="18"/>
      <c r="G32" s="18"/>
      <c r="H32" s="18"/>
      <c r="I32" s="18" t="s">
        <v>3</v>
      </c>
      <c r="J32" s="18"/>
      <c r="K32" s="18"/>
      <c r="P32" s="9"/>
      <c r="Q32" s="9"/>
      <c r="R32" s="9"/>
    </row>
    <row r="33" spans="1:18" ht="39.75" customHeight="1" x14ac:dyDescent="0.7">
      <c r="A33" s="17" t="str">
        <f ca="1">IF(A24=TRUE,'Win probabilities'!A9,"-")</f>
        <v>-</v>
      </c>
      <c r="B33" s="17" t="str">
        <f ca="1">IF(B24=TRUE,'Win probabilities'!A10,"-")</f>
        <v>-</v>
      </c>
      <c r="C33" s="17" t="str">
        <f ca="1">IF(C24=TRUE,'Win probabilities'!A11,"-")</f>
        <v>-</v>
      </c>
      <c r="D33" s="17" t="str">
        <f ca="1">IF(D24=TRUE,'Win probabilities'!A12,"-")</f>
        <v>-</v>
      </c>
      <c r="E33" s="17" t="str">
        <f ca="1">IF(E24=TRUE,'Win probabilities'!A13,"-")</f>
        <v>-</v>
      </c>
      <c r="F33" s="17" t="str">
        <f ca="1">IF(F24=TRUE,'Win probabilities'!A14,"-")</f>
        <v>-</v>
      </c>
      <c r="G33" s="17" t="str">
        <f ca="1">IF(G24=TRUE,'Win probabilities'!A15,"-")</f>
        <v>-</v>
      </c>
      <c r="H33" s="17" t="str">
        <f ca="1">IF(H24=TRUE,'Win probabilities'!A16,"-")</f>
        <v>-</v>
      </c>
      <c r="I33" s="18" t="s">
        <v>3</v>
      </c>
      <c r="J33" s="18"/>
      <c r="K33" s="18"/>
      <c r="P33" s="9"/>
      <c r="Q33" s="9"/>
      <c r="R33" s="9"/>
    </row>
    <row r="34" spans="1:18" ht="39.75" customHeight="1" x14ac:dyDescent="0.7">
      <c r="A34" s="17" t="str">
        <f ca="1">IF(A25=TRUE,'Win probabilities'!B9,"-")</f>
        <v>-</v>
      </c>
      <c r="B34" s="17" t="str">
        <f ca="1">IF(B25=TRUE,'Win probabilities'!B10,"-")</f>
        <v>-</v>
      </c>
      <c r="C34" s="17" t="str">
        <f ca="1">IF(C25=TRUE,'Win probabilities'!B11,"-")</f>
        <v>-</v>
      </c>
      <c r="D34" s="17" t="str">
        <f ca="1">IF(D25=TRUE,'Win probabilities'!B12,"-")</f>
        <v>-</v>
      </c>
      <c r="E34" s="17" t="str">
        <f ca="1">IF(E25=TRUE,'Win probabilities'!B13,"-")</f>
        <v>-</v>
      </c>
      <c r="F34" s="17" t="str">
        <f ca="1">IF(F25=TRUE,'Win probabilities'!B14,"-")</f>
        <v>-</v>
      </c>
      <c r="G34" s="17" t="str">
        <f ca="1">IF(G25=TRUE,'Win probabilities'!B15,"-")</f>
        <v>-</v>
      </c>
      <c r="H34" s="17" t="str">
        <f ca="1">IF(H25=TRUE,'Win probabilities'!B16,"-")</f>
        <v>-</v>
      </c>
      <c r="I34" s="18" t="s">
        <v>3</v>
      </c>
      <c r="J34" s="18"/>
      <c r="K34" s="18"/>
      <c r="P34" s="9"/>
      <c r="Q34" s="9"/>
      <c r="R34" s="9"/>
    </row>
    <row r="35" spans="1:18" ht="39.75" customHeight="1" x14ac:dyDescent="0.7">
      <c r="A35" s="17" t="str">
        <f ca="1">IF(A26=TRUE,'Win probabilities'!C9,"-")</f>
        <v>-</v>
      </c>
      <c r="B35" s="17" t="str">
        <f ca="1">IF(B26=TRUE,'Win probabilities'!C10,"-")</f>
        <v>-</v>
      </c>
      <c r="C35" s="17" t="str">
        <f ca="1">IF(C26=TRUE,'Win probabilities'!C11,"-")</f>
        <v>-</v>
      </c>
      <c r="D35" s="17" t="str">
        <f ca="1">IF(D26=TRUE,'Win probabilities'!C12,"-")</f>
        <v>-</v>
      </c>
      <c r="E35" s="17" t="str">
        <f ca="1">IF(E26=TRUE,'Win probabilities'!C13,"-")</f>
        <v>-</v>
      </c>
      <c r="F35" s="17" t="str">
        <f ca="1">IF(F26=TRUE,'Win probabilities'!C14,"-")</f>
        <v>-</v>
      </c>
      <c r="G35" s="17" t="str">
        <f ca="1">IF(G26=TRUE,'Win probabilities'!C15,"-")</f>
        <v>-</v>
      </c>
      <c r="H35" s="17" t="str">
        <f ca="1">IF(H26=TRUE,'Win probabilities'!C16,"-")</f>
        <v>-</v>
      </c>
      <c r="I35" s="18"/>
      <c r="J35" s="18"/>
      <c r="K35" s="18"/>
      <c r="P35" s="9"/>
      <c r="Q35" s="9"/>
      <c r="R35" s="9"/>
    </row>
    <row r="36" spans="1:18" ht="39.75" customHeight="1" x14ac:dyDescent="0.7">
      <c r="A36" s="17" t="str">
        <f ca="1">IF(A27=TRUE,'Win probabilities'!D9,"-")</f>
        <v>-</v>
      </c>
      <c r="B36" s="17" t="str">
        <f ca="1">IF(B27=TRUE,'Win probabilities'!D10,"-")</f>
        <v>-</v>
      </c>
      <c r="C36" s="17" t="str">
        <f ca="1">IF(C27=TRUE,'Win probabilities'!D11,"-")</f>
        <v>-</v>
      </c>
      <c r="D36" s="17" t="str">
        <f ca="1">IF(D27=TRUE,'Win probabilities'!D12,"-")</f>
        <v>-</v>
      </c>
      <c r="E36" s="17" t="str">
        <f ca="1">IF(E27=TRUE,'Win probabilities'!D13,"-")</f>
        <v>-</v>
      </c>
      <c r="F36" s="17" t="str">
        <f ca="1">IF(F27=TRUE,'Win probabilities'!D14,"-")</f>
        <v>-</v>
      </c>
      <c r="G36" s="17" t="str">
        <f ca="1">IF(G27=TRUE,'Win probabilities'!D15,"-")</f>
        <v>-</v>
      </c>
      <c r="H36" s="17" t="str">
        <f ca="1">IF(H27=TRUE,'Win probabilities'!D16,"-")</f>
        <v>-</v>
      </c>
      <c r="I36" s="18"/>
      <c r="J36" s="18"/>
      <c r="K36" s="18"/>
      <c r="P36" s="9"/>
      <c r="Q36" s="9"/>
      <c r="R36" s="9"/>
    </row>
    <row r="37" spans="1:18" ht="39.75" customHeight="1" x14ac:dyDescent="0.7">
      <c r="A37" s="17" t="str">
        <f ca="1">IF(A28=TRUE,'Win probabilities'!E9,"-")</f>
        <v>-</v>
      </c>
      <c r="B37" s="17" t="str">
        <f ca="1">IF(B28=TRUE,'Win probabilities'!E10,"-")</f>
        <v>-</v>
      </c>
      <c r="C37" s="17" t="str">
        <f ca="1">IF(C28=TRUE,'Win probabilities'!E11,"-")</f>
        <v>-</v>
      </c>
      <c r="D37" s="17" t="str">
        <f ca="1">IF(D28=TRUE,'Win probabilities'!E12,"-")</f>
        <v>-</v>
      </c>
      <c r="E37" s="17" t="str">
        <f ca="1">IF(E28=TRUE,'Win probabilities'!E13,"-")</f>
        <v>-</v>
      </c>
      <c r="F37" s="17" t="str">
        <f ca="1">IF(F28=TRUE,'Win probabilities'!E14,"-")</f>
        <v>-</v>
      </c>
      <c r="G37" s="17" t="str">
        <f ca="1">IF(G28=TRUE,'Win probabilities'!E15,"-")</f>
        <v>-</v>
      </c>
      <c r="H37" s="17" t="str">
        <f ca="1">IF(H28=TRUE,'Win probabilities'!E16,"-")</f>
        <v>-</v>
      </c>
      <c r="I37" s="18"/>
      <c r="J37" s="18"/>
      <c r="K37" s="18"/>
      <c r="P37" s="9"/>
      <c r="Q37" s="9"/>
      <c r="R37" s="9"/>
    </row>
    <row r="38" spans="1:18" ht="39.75" customHeight="1" x14ac:dyDescent="0.7">
      <c r="A38" s="17" t="str">
        <f ca="1">IF(A29=TRUE,'Win probabilities'!F9,"-")</f>
        <v>-</v>
      </c>
      <c r="B38" s="17" t="str">
        <f ca="1">IF(B29=TRUE,'Win probabilities'!F10,"-")</f>
        <v>-</v>
      </c>
      <c r="C38" s="17" t="str">
        <f ca="1">IF(C29=TRUE,'Win probabilities'!F11,"-")</f>
        <v>-</v>
      </c>
      <c r="D38" s="17" t="str">
        <f ca="1">IF(D29=TRUE,'Win probabilities'!F12,"-")</f>
        <v>-</v>
      </c>
      <c r="E38" s="17" t="str">
        <f ca="1">IF(E29=TRUE,'Win probabilities'!F13,"-")</f>
        <v>-</v>
      </c>
      <c r="F38" s="17" t="str">
        <f ca="1">IF(F29=TRUE,'Win probabilities'!F14,"-")</f>
        <v>-</v>
      </c>
      <c r="G38" s="17" t="str">
        <f ca="1">IF(G29=TRUE,'Win probabilities'!F15,"-")</f>
        <v>-</v>
      </c>
      <c r="H38" s="17" t="str">
        <f ca="1">IF(H29=TRUE,'Win probabilities'!F16,"-")</f>
        <v>-</v>
      </c>
      <c r="I38" s="18"/>
      <c r="J38" s="18"/>
      <c r="K38" s="18"/>
      <c r="P38" s="9"/>
      <c r="Q38" s="9"/>
      <c r="R38" s="9"/>
    </row>
    <row r="39" spans="1:18" ht="39.75" customHeight="1" x14ac:dyDescent="0.7">
      <c r="A39" s="17" t="str">
        <f ca="1">IF(A30=TRUE,'Win probabilities'!G9,"-")</f>
        <v>-</v>
      </c>
      <c r="B39" s="17" t="str">
        <f ca="1">IF(B30=TRUE,'Win probabilities'!G10,"-")</f>
        <v>-</v>
      </c>
      <c r="C39" s="17" t="str">
        <f ca="1">IF(C30=TRUE,'Win probabilities'!G11,"-")</f>
        <v>-</v>
      </c>
      <c r="D39" s="17" t="str">
        <f ca="1">IF(D30=TRUE,'Win probabilities'!G12,"-")</f>
        <v>-</v>
      </c>
      <c r="E39" s="17" t="str">
        <f ca="1">IF(E30=TRUE,'Win probabilities'!G13,"-")</f>
        <v>-</v>
      </c>
      <c r="F39" s="17" t="str">
        <f ca="1">IF(F30=TRUE,'Win probabilities'!G14,"-")</f>
        <v>-</v>
      </c>
      <c r="G39" s="17" t="str">
        <f ca="1">IF(G30=TRUE,'Win probabilities'!G15,"-")</f>
        <v>-</v>
      </c>
      <c r="H39" s="17" t="str">
        <f ca="1">IF(H30=TRUE,'Win probabilities'!G16,"-")</f>
        <v>-</v>
      </c>
      <c r="I39" s="18"/>
      <c r="J39" s="18"/>
      <c r="K39" s="18"/>
      <c r="P39" s="9"/>
      <c r="Q39" s="9"/>
      <c r="R39" s="9"/>
    </row>
    <row r="40" spans="1:18" ht="39.75" customHeight="1" x14ac:dyDescent="0.7">
      <c r="A40" s="17" t="str">
        <f ca="1">IF(A31=TRUE,'Win probabilities'!H9,"-")</f>
        <v>-</v>
      </c>
      <c r="B40" s="17" t="str">
        <f ca="1">IF(B31=TRUE,'Win probabilities'!H10,"-")</f>
        <v>-</v>
      </c>
      <c r="C40" s="17" t="str">
        <f ca="1">IF(C31=TRUE,'Win probabilities'!H11,"-")</f>
        <v>-</v>
      </c>
      <c r="D40" s="17" t="str">
        <f ca="1">IF(D31=TRUE,'Win probabilities'!H12,"-")</f>
        <v>-</v>
      </c>
      <c r="E40" s="17">
        <f ca="1">IF(E31=TRUE,'Win probabilities'!H13,"-")</f>
        <v>2.2172095415460502E-2</v>
      </c>
      <c r="F40" s="17" t="str">
        <f ca="1">IF(F31=TRUE,'Win probabilities'!H14,"-")</f>
        <v>-</v>
      </c>
      <c r="G40" s="17" t="str">
        <f ca="1">IF(G31=TRUE,'Win probabilities'!H15,"-")</f>
        <v>-</v>
      </c>
      <c r="H40" s="17" t="str">
        <f ca="1">IF(H31=TRUE,'Win probabilities'!H16,"-")</f>
        <v>-</v>
      </c>
      <c r="I40" s="18"/>
      <c r="J40" s="18"/>
      <c r="K40" s="18"/>
      <c r="P40" s="9"/>
      <c r="Q40" s="9"/>
      <c r="R40" s="9"/>
    </row>
  </sheetData>
  <sheetProtection algorithmName="SHA-512" hashValue="Mxgo852965PU4CtHWJ33aE1FZzN6O9DD+pSameFXiJiej7M5TQgUm2JuvGxKz40zMxOwu43+g5YUy6EUlqHHgA==" saltValue="p5i1MIU82YIGhDHQcJSkhw==" spinCount="100000" sheet="1" objects="1" scenarios="1"/>
  <phoneticPr fontId="0" type="noConversion"/>
  <printOptions horizontalCentered="1" verticalCentered="1"/>
  <pageMargins left="0.4" right="0.4" top="1" bottom="1" header="0.49" footer="0.5"/>
  <pageSetup scale="3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8664-1F88-4A49-B797-31F1E9DFD72F}">
  <dimension ref="A1:P16"/>
  <sheetViews>
    <sheetView workbookViewId="0">
      <selection activeCell="D17" sqref="D17"/>
    </sheetView>
  </sheetViews>
  <sheetFormatPr defaultRowHeight="12.5" x14ac:dyDescent="0.25"/>
  <sheetData>
    <row r="1" spans="1:16" x14ac:dyDescent="0.25">
      <c r="A1">
        <v>1</v>
      </c>
      <c r="B1">
        <v>0.98278630377518839</v>
      </c>
      <c r="C1">
        <v>0.50636093869825483</v>
      </c>
      <c r="D1">
        <v>0.73397479367659013</v>
      </c>
      <c r="E1">
        <v>0.88924777405780919</v>
      </c>
      <c r="F1">
        <v>0.69153678025465826</v>
      </c>
      <c r="G1">
        <v>0.62990478407748318</v>
      </c>
      <c r="H1">
        <v>0.58523501761644969</v>
      </c>
      <c r="I1">
        <v>0.80806203282735078</v>
      </c>
      <c r="J1">
        <v>0.53599520530876965</v>
      </c>
      <c r="K1">
        <v>0.97509227948475474</v>
      </c>
      <c r="L1">
        <v>0.35176386755202482</v>
      </c>
      <c r="M1">
        <v>0.60849627157867181</v>
      </c>
      <c r="N1">
        <v>0.88012193759774371</v>
      </c>
      <c r="O1">
        <v>0.41404602837861404</v>
      </c>
      <c r="P1">
        <v>0.25238785045234902</v>
      </c>
    </row>
    <row r="2" spans="1:16" x14ac:dyDescent="0.25">
      <c r="A2">
        <v>0.98278630377518839</v>
      </c>
      <c r="B2">
        <v>1</v>
      </c>
      <c r="C2">
        <v>0.78253000344758028</v>
      </c>
      <c r="D2">
        <v>4.5010958696151127E-3</v>
      </c>
      <c r="E2">
        <v>0.40438864287881138</v>
      </c>
      <c r="F2">
        <v>0.81137398915035008</v>
      </c>
      <c r="G2">
        <v>0.94724838618038187</v>
      </c>
      <c r="H2">
        <v>0.37522418078924524</v>
      </c>
      <c r="I2">
        <v>0.82403262092859408</v>
      </c>
      <c r="J2">
        <v>0.82450054338048928</v>
      </c>
      <c r="K2">
        <v>0.16965860287232259</v>
      </c>
      <c r="L2">
        <v>0.22462759831173384</v>
      </c>
      <c r="M2">
        <v>0.79836528449204391</v>
      </c>
      <c r="N2">
        <v>0.29218293409242757</v>
      </c>
      <c r="O2">
        <v>0.22629865171434915</v>
      </c>
      <c r="P2">
        <v>0.31887437573946054</v>
      </c>
    </row>
    <row r="3" spans="1:16" x14ac:dyDescent="0.25">
      <c r="A3">
        <v>0.50636093869825483</v>
      </c>
      <c r="B3">
        <v>0.78253000344758028</v>
      </c>
      <c r="C3">
        <v>1</v>
      </c>
      <c r="D3">
        <v>0.60284487256253583</v>
      </c>
      <c r="E3">
        <v>0.17433611496492152</v>
      </c>
      <c r="F3">
        <v>0.58158467286318194</v>
      </c>
      <c r="G3">
        <v>0.57118261666852466</v>
      </c>
      <c r="H3">
        <v>0.20000138842472759</v>
      </c>
      <c r="I3">
        <v>0.37301285102265125</v>
      </c>
      <c r="J3">
        <v>0.9575272197620196</v>
      </c>
      <c r="K3">
        <v>0.32756947766755695</v>
      </c>
      <c r="L3">
        <v>0.54160838933115285</v>
      </c>
      <c r="M3">
        <v>0.57678125420974957</v>
      </c>
      <c r="N3">
        <v>0.77077889635366204</v>
      </c>
      <c r="O3">
        <v>0.70511804795708577</v>
      </c>
      <c r="P3">
        <v>0.44130775090397045</v>
      </c>
    </row>
    <row r="4" spans="1:16" x14ac:dyDescent="0.25">
      <c r="A4">
        <v>0.73397479367659013</v>
      </c>
      <c r="B4">
        <v>4.5010958696151127E-3</v>
      </c>
      <c r="C4">
        <v>0.60284487256253583</v>
      </c>
      <c r="D4">
        <v>1</v>
      </c>
      <c r="E4">
        <v>0.58979174292751868</v>
      </c>
      <c r="F4">
        <v>0.33330229879643547</v>
      </c>
      <c r="G4">
        <v>0.34022932386634785</v>
      </c>
      <c r="H4">
        <v>0.74665890957802217</v>
      </c>
      <c r="I4">
        <v>0.32959003879860571</v>
      </c>
      <c r="J4">
        <v>6.4081978820819674E-2</v>
      </c>
      <c r="K4">
        <v>0.94243828176614275</v>
      </c>
      <c r="L4">
        <v>0.34223389602429422</v>
      </c>
      <c r="M4">
        <v>0.74244138860219644</v>
      </c>
      <c r="N4">
        <v>0.67722644563183865</v>
      </c>
      <c r="O4">
        <v>0.34587742968415758</v>
      </c>
      <c r="P4">
        <v>0.94170982969026973</v>
      </c>
    </row>
    <row r="5" spans="1:16" x14ac:dyDescent="0.25">
      <c r="A5">
        <v>0.88924777405780919</v>
      </c>
      <c r="B5">
        <v>0.40438864287881138</v>
      </c>
      <c r="C5">
        <v>0.17433611496492152</v>
      </c>
      <c r="D5">
        <v>0.58979174292751868</v>
      </c>
      <c r="E5">
        <v>1</v>
      </c>
      <c r="F5">
        <v>0.99337376369869701</v>
      </c>
      <c r="G5">
        <v>0.27960125734444374</v>
      </c>
      <c r="H5">
        <v>0.39975845501629426</v>
      </c>
      <c r="I5">
        <v>0.35404350947905616</v>
      </c>
      <c r="J5">
        <v>0.71569113997257883</v>
      </c>
      <c r="K5">
        <v>0.72885978719765732</v>
      </c>
      <c r="L5">
        <v>0.70040814358129544</v>
      </c>
      <c r="M5">
        <v>0.90907227159823023</v>
      </c>
      <c r="N5">
        <v>0.21502694343680839</v>
      </c>
      <c r="O5">
        <v>0.52745395160752651</v>
      </c>
      <c r="P5">
        <v>0.21879078453976497</v>
      </c>
    </row>
    <row r="6" spans="1:16" x14ac:dyDescent="0.25">
      <c r="A6">
        <v>0.69153678025465826</v>
      </c>
      <c r="B6">
        <v>0.81137398915035008</v>
      </c>
      <c r="C6">
        <v>0.58158467286318194</v>
      </c>
      <c r="D6">
        <v>0.33330229879643547</v>
      </c>
      <c r="E6">
        <v>0.99337376369869701</v>
      </c>
      <c r="F6">
        <v>1</v>
      </c>
      <c r="G6">
        <v>0.45640721876548596</v>
      </c>
      <c r="H6">
        <v>0.82631240691370789</v>
      </c>
      <c r="I6">
        <v>7.0361472433993932E-2</v>
      </c>
      <c r="J6">
        <v>0.21161293376858592</v>
      </c>
      <c r="K6">
        <v>0.15339902311551112</v>
      </c>
      <c r="L6">
        <v>0.24932683514128684</v>
      </c>
      <c r="M6">
        <v>0.49165127726986912</v>
      </c>
      <c r="N6">
        <v>0.64016542464459625</v>
      </c>
      <c r="O6">
        <v>0.40484411742044035</v>
      </c>
      <c r="P6">
        <v>2.3788691069472123E-2</v>
      </c>
    </row>
    <row r="7" spans="1:16" x14ac:dyDescent="0.25">
      <c r="A7">
        <v>0.62990478407748318</v>
      </c>
      <c r="B7">
        <v>0.94724838618038187</v>
      </c>
      <c r="C7">
        <v>0.57118261666852466</v>
      </c>
      <c r="D7">
        <v>0.34022932386634785</v>
      </c>
      <c r="E7">
        <v>0.27960125734444374</v>
      </c>
      <c r="F7">
        <v>0.45640721876548596</v>
      </c>
      <c r="G7">
        <v>1</v>
      </c>
      <c r="H7">
        <v>0.18390650213337789</v>
      </c>
      <c r="I7">
        <v>0.21909270671862235</v>
      </c>
      <c r="J7">
        <v>0.22137962771514796</v>
      </c>
      <c r="K7">
        <v>0.89640454614254894</v>
      </c>
      <c r="L7">
        <v>0.29007254854697984</v>
      </c>
      <c r="M7">
        <v>0.71664525748646091</v>
      </c>
      <c r="N7">
        <v>0.44313987800930321</v>
      </c>
      <c r="O7">
        <v>8.4703417433388273E-3</v>
      </c>
      <c r="P7">
        <v>0.4948979071032702</v>
      </c>
    </row>
    <row r="8" spans="1:16" x14ac:dyDescent="0.25">
      <c r="A8">
        <v>0.58523501761644969</v>
      </c>
      <c r="B8">
        <v>0.37522418078924524</v>
      </c>
      <c r="C8">
        <v>0.20000138842472759</v>
      </c>
      <c r="D8">
        <v>0.74665890957802217</v>
      </c>
      <c r="E8">
        <v>0.39975845501629426</v>
      </c>
      <c r="F8">
        <v>0.82631240691370789</v>
      </c>
      <c r="G8">
        <v>0.18390650213337789</v>
      </c>
      <c r="H8">
        <v>1</v>
      </c>
      <c r="I8">
        <v>0.99195159060445426</v>
      </c>
      <c r="J8">
        <v>0.86809456119323414</v>
      </c>
      <c r="K8">
        <v>0.23754321793640465</v>
      </c>
      <c r="L8">
        <v>0.72356834311004659</v>
      </c>
      <c r="M8">
        <v>2.2172095415460502E-2</v>
      </c>
      <c r="N8">
        <v>0.21677922946762795</v>
      </c>
      <c r="O8">
        <v>0.90138246781017484</v>
      </c>
      <c r="P8">
        <v>0.53338151961624736</v>
      </c>
    </row>
    <row r="9" spans="1:16" x14ac:dyDescent="0.25">
      <c r="A9">
        <v>0.80806203282735078</v>
      </c>
      <c r="B9">
        <v>0.82403262092859408</v>
      </c>
      <c r="C9">
        <v>0.37301285102265125</v>
      </c>
      <c r="D9">
        <v>0.32959003879860571</v>
      </c>
      <c r="E9">
        <v>0.35404350947905616</v>
      </c>
      <c r="F9">
        <v>7.0361472433993932E-2</v>
      </c>
      <c r="G9">
        <v>0.21909270671862235</v>
      </c>
      <c r="H9">
        <v>0.99195159060445426</v>
      </c>
      <c r="I9">
        <v>1</v>
      </c>
      <c r="J9">
        <v>0.39616573899800145</v>
      </c>
      <c r="K9">
        <v>0.78813726050913513</v>
      </c>
      <c r="L9">
        <v>0.16137277219101565</v>
      </c>
      <c r="M9">
        <v>0.72820594302703101</v>
      </c>
      <c r="N9">
        <v>0.94100556584067807</v>
      </c>
      <c r="O9">
        <v>0.3456929434399777</v>
      </c>
      <c r="P9">
        <v>4.2667042136594113E-2</v>
      </c>
    </row>
    <row r="10" spans="1:16" x14ac:dyDescent="0.25">
      <c r="A10">
        <v>0.53599520530876965</v>
      </c>
      <c r="B10">
        <v>0.82450054338048928</v>
      </c>
      <c r="C10">
        <v>0.9575272197620196</v>
      </c>
      <c r="D10">
        <v>6.4081978820819674E-2</v>
      </c>
      <c r="E10">
        <v>0.71569113997257883</v>
      </c>
      <c r="F10">
        <v>0.21161293376858592</v>
      </c>
      <c r="G10">
        <v>0.22137962771514796</v>
      </c>
      <c r="H10">
        <v>0.86809456119323414</v>
      </c>
      <c r="I10">
        <v>0.39616573899800145</v>
      </c>
      <c r="J10">
        <v>1</v>
      </c>
      <c r="K10">
        <v>0.22852013706725405</v>
      </c>
      <c r="L10">
        <v>0.45256965598969556</v>
      </c>
      <c r="M10">
        <v>0.51246898889277914</v>
      </c>
      <c r="N10">
        <v>0.8643354890278796</v>
      </c>
      <c r="O10">
        <v>0.3031966189520795</v>
      </c>
      <c r="P10">
        <v>0.39733489602185668</v>
      </c>
    </row>
    <row r="11" spans="1:16" x14ac:dyDescent="0.25">
      <c r="A11">
        <v>0.97509227948475474</v>
      </c>
      <c r="B11">
        <v>0.16965860287232259</v>
      </c>
      <c r="C11">
        <v>0.32756947766755695</v>
      </c>
      <c r="D11">
        <v>0.94243828176614275</v>
      </c>
      <c r="E11">
        <v>0.72885978719765732</v>
      </c>
      <c r="F11">
        <v>0.15339902311551112</v>
      </c>
      <c r="G11">
        <v>0.89640454614254894</v>
      </c>
      <c r="H11">
        <v>0.23754321793640465</v>
      </c>
      <c r="I11">
        <v>0.78813726050913513</v>
      </c>
      <c r="J11">
        <v>0.22852013706725405</v>
      </c>
      <c r="K11">
        <v>1</v>
      </c>
      <c r="L11">
        <v>0.4483559984872707</v>
      </c>
      <c r="M11">
        <v>0.62815454008410521</v>
      </c>
      <c r="N11">
        <v>0.41962617716668194</v>
      </c>
      <c r="O11">
        <v>0.35895665834564894</v>
      </c>
      <c r="P11">
        <v>0.51946314187411646</v>
      </c>
    </row>
    <row r="12" spans="1:16" x14ac:dyDescent="0.25">
      <c r="A12">
        <v>0.35176386755202482</v>
      </c>
      <c r="B12">
        <v>0.22462759831173384</v>
      </c>
      <c r="C12">
        <v>0.54160838933115285</v>
      </c>
      <c r="D12">
        <v>0.34223389602429422</v>
      </c>
      <c r="E12">
        <v>0.70040814358129544</v>
      </c>
      <c r="F12">
        <v>0.24932683514128684</v>
      </c>
      <c r="G12">
        <v>0.29007254854697984</v>
      </c>
      <c r="H12">
        <v>0.72356834311004659</v>
      </c>
      <c r="I12">
        <v>0.16137277219101565</v>
      </c>
      <c r="J12">
        <v>0.45256965598969556</v>
      </c>
      <c r="K12">
        <v>0.4483559984872707</v>
      </c>
      <c r="L12">
        <v>1</v>
      </c>
      <c r="M12">
        <v>0.85438476941927122</v>
      </c>
      <c r="N12">
        <v>0.5927891136322393</v>
      </c>
      <c r="O12">
        <v>0.8711092634898977</v>
      </c>
      <c r="P12">
        <v>0.62673802986720006</v>
      </c>
    </row>
    <row r="13" spans="1:16" x14ac:dyDescent="0.25">
      <c r="A13">
        <v>0.60849627157867181</v>
      </c>
      <c r="B13">
        <v>0.79836528449204391</v>
      </c>
      <c r="C13">
        <v>0.57678125420974957</v>
      </c>
      <c r="D13">
        <v>0.74244138860219644</v>
      </c>
      <c r="E13">
        <v>0.90907227159823023</v>
      </c>
      <c r="F13">
        <v>0.49165127726986912</v>
      </c>
      <c r="G13">
        <v>0.71664525748646091</v>
      </c>
      <c r="H13">
        <v>2.2172095415460502E-2</v>
      </c>
      <c r="I13">
        <v>0.72820594302703101</v>
      </c>
      <c r="J13">
        <v>0.51246898889277914</v>
      </c>
      <c r="K13">
        <v>0.62815454008410521</v>
      </c>
      <c r="L13">
        <v>0.85438476941927122</v>
      </c>
      <c r="M13">
        <v>1</v>
      </c>
      <c r="N13">
        <v>0.58056027074821481</v>
      </c>
      <c r="O13">
        <v>0.7109082374162673</v>
      </c>
      <c r="P13">
        <v>0.22010845846766691</v>
      </c>
    </row>
    <row r="14" spans="1:16" x14ac:dyDescent="0.25">
      <c r="A14">
        <v>0.88012193759774371</v>
      </c>
      <c r="B14">
        <v>0.29218293409242757</v>
      </c>
      <c r="C14">
        <v>0.77077889635366204</v>
      </c>
      <c r="D14">
        <v>0.67722644563183865</v>
      </c>
      <c r="E14">
        <v>0.21502694343680839</v>
      </c>
      <c r="F14">
        <v>0.64016542464459625</v>
      </c>
      <c r="G14">
        <v>0.44313987800930321</v>
      </c>
      <c r="H14">
        <v>0.21677922946762795</v>
      </c>
      <c r="I14">
        <v>0.94100556584067807</v>
      </c>
      <c r="J14">
        <v>0.8643354890278796</v>
      </c>
      <c r="K14">
        <v>0.41962617716668194</v>
      </c>
      <c r="L14">
        <v>0.5927891136322393</v>
      </c>
      <c r="M14">
        <v>0.58056027074821481</v>
      </c>
      <c r="N14">
        <v>1</v>
      </c>
      <c r="O14">
        <v>0.18983648577319812</v>
      </c>
      <c r="P14">
        <v>0.14417540640168669</v>
      </c>
    </row>
    <row r="15" spans="1:16" x14ac:dyDescent="0.25">
      <c r="A15">
        <v>0.41404602837861404</v>
      </c>
      <c r="B15">
        <v>0.22629865171434915</v>
      </c>
      <c r="C15">
        <v>0.70511804795708577</v>
      </c>
      <c r="D15">
        <v>0.34587742968415758</v>
      </c>
      <c r="E15">
        <v>0.52745395160752651</v>
      </c>
      <c r="F15">
        <v>0.40484411742044035</v>
      </c>
      <c r="G15">
        <v>8.4703417433388273E-3</v>
      </c>
      <c r="H15">
        <v>0.90138246781017484</v>
      </c>
      <c r="I15">
        <v>0.3456929434399777</v>
      </c>
      <c r="J15">
        <v>0.3031966189520795</v>
      </c>
      <c r="K15">
        <v>0.35895665834564894</v>
      </c>
      <c r="L15">
        <v>0.8711092634898977</v>
      </c>
      <c r="M15">
        <v>0.7109082374162673</v>
      </c>
      <c r="N15">
        <v>0.18983648577319812</v>
      </c>
      <c r="O15">
        <v>1</v>
      </c>
      <c r="P15">
        <v>0.38692769695651974</v>
      </c>
    </row>
    <row r="16" spans="1:16" x14ac:dyDescent="0.25">
      <c r="A16">
        <v>0.25238785045234902</v>
      </c>
      <c r="B16">
        <v>0.31887437573946054</v>
      </c>
      <c r="C16">
        <v>0.44130775090397045</v>
      </c>
      <c r="D16">
        <v>0.94170982969026973</v>
      </c>
      <c r="E16">
        <v>0.21879078453976497</v>
      </c>
      <c r="F16">
        <v>2.3788691069472123E-2</v>
      </c>
      <c r="G16">
        <v>0.4948979071032702</v>
      </c>
      <c r="H16">
        <v>0.53338151961624736</v>
      </c>
      <c r="I16">
        <v>4.2667042136594113E-2</v>
      </c>
      <c r="J16">
        <v>0.39733489602185668</v>
      </c>
      <c r="K16">
        <v>0.51946314187411646</v>
      </c>
      <c r="L16">
        <v>0.62673802986720006</v>
      </c>
      <c r="M16">
        <v>0.22010845846766691</v>
      </c>
      <c r="N16">
        <v>0.14417540640168669</v>
      </c>
      <c r="O16">
        <v>0.38692769695651974</v>
      </c>
      <c r="P1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BFA361-931E-4B88-854C-2477F422658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33AA7F4-51CC-46CE-816E-9CAB67B26D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91531A-8552-416A-951C-C6D10D48B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TM16410137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START</vt:lpstr>
      <vt:lpstr>Tournament</vt:lpstr>
      <vt:lpstr>Win probabilities</vt:lpstr>
      <vt:lpstr>Tournament!Print_Area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2022-02-14T06:46:28Z</dcterms:created>
  <dcterms:modified xsi:type="dcterms:W3CDTF">2022-05-10T21:15:46Z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