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28" i="1"/>
  <c r="T20"/>
  <c r="W9"/>
  <c r="T11" s="1"/>
  <c r="W8"/>
  <c r="T18"/>
  <c r="T26"/>
  <c r="T25"/>
  <c r="T24"/>
  <c r="T23"/>
  <c r="T22"/>
  <c r="T21"/>
  <c r="T19"/>
  <c r="T17"/>
  <c r="T16"/>
  <c r="T15"/>
  <c r="T14"/>
  <c r="T13"/>
  <c r="T12"/>
  <c r="T10"/>
  <c r="T9"/>
  <c r="T8"/>
  <c r="T7"/>
  <c r="T4"/>
  <c r="T5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4"/>
  <c r="Q26"/>
  <c r="Q24"/>
  <c r="Q20"/>
  <c r="Q11"/>
  <c r="Q9"/>
  <c r="Q23"/>
  <c r="Q22"/>
  <c r="Q19"/>
  <c r="Q18"/>
  <c r="Q17"/>
  <c r="Q16"/>
  <c r="Q14"/>
  <c r="Q12"/>
  <c r="Q8"/>
  <c r="Q7"/>
  <c r="Q4"/>
  <c r="T29" l="1"/>
</calcChain>
</file>

<file path=xl/sharedStrings.xml><?xml version="1.0" encoding="utf-8"?>
<sst xmlns="http://schemas.openxmlformats.org/spreadsheetml/2006/main" count="109" uniqueCount="85">
  <si>
    <t>alumni</t>
  </si>
  <si>
    <t>area</t>
  </si>
  <si>
    <t>area_user</t>
  </si>
  <si>
    <t>category_event</t>
  </si>
  <si>
    <t>education</t>
  </si>
  <si>
    <t>event</t>
  </si>
  <si>
    <t>friend_relationship</t>
  </si>
  <si>
    <t>friend_request</t>
  </si>
  <si>
    <t>gender</t>
  </si>
  <si>
    <t>host_event</t>
  </si>
  <si>
    <t>interest</t>
  </si>
  <si>
    <t>interested_in</t>
  </si>
  <si>
    <t>level</t>
  </si>
  <si>
    <t>major</t>
  </si>
  <si>
    <t>message</t>
  </si>
  <si>
    <t>news</t>
  </si>
  <si>
    <t>notification</t>
  </si>
  <si>
    <t>rsvp_event</t>
  </si>
  <si>
    <t>rsvp_status</t>
  </si>
  <si>
    <t>unit</t>
  </si>
  <si>
    <t>user</t>
  </si>
  <si>
    <t>visibility_status</t>
  </si>
  <si>
    <t>work_experience</t>
  </si>
  <si>
    <t>Table Name</t>
  </si>
  <si>
    <t>TINYINT</t>
  </si>
  <si>
    <t>SMALLINT</t>
  </si>
  <si>
    <t>MEDIUMINT</t>
  </si>
  <si>
    <t>INT</t>
  </si>
  <si>
    <t>BIGINT</t>
  </si>
  <si>
    <t>FLOAT</t>
  </si>
  <si>
    <t>DOUBLE</t>
  </si>
  <si>
    <t>DECIMAL</t>
  </si>
  <si>
    <t>BIT(M)</t>
  </si>
  <si>
    <t>DATE</t>
  </si>
  <si>
    <t>TIME</t>
  </si>
  <si>
    <t>DATETIME</t>
  </si>
  <si>
    <t>TIMESTAMP</t>
  </si>
  <si>
    <t>YEAR</t>
  </si>
  <si>
    <t>CHAR(M)</t>
  </si>
  <si>
    <t>VARCHAR(M)</t>
  </si>
  <si>
    <t>TEXT</t>
  </si>
  <si>
    <t>varies</t>
  </si>
  <si>
    <t>4 or 8</t>
  </si>
  <si>
    <t>(M+7)/8</t>
  </si>
  <si>
    <t>8*M</t>
  </si>
  <si>
    <t>8*M+2</t>
  </si>
  <si>
    <t>TOTAL 1 FIELD</t>
  </si>
  <si>
    <t>FAKTOR PENGALI</t>
  </si>
  <si>
    <t>JUMLAH</t>
  </si>
  <si>
    <t xml:space="preserve">TOTAL </t>
  </si>
  <si>
    <t>Banyak kategori event</t>
  </si>
  <si>
    <t>Asumsi</t>
  </si>
  <si>
    <t>semua user isi edukasi full</t>
  </si>
  <si>
    <t>Banyak User Terdaftar</t>
  </si>
  <si>
    <t>Banyak Alumni</t>
  </si>
  <si>
    <t>Banyak event  yang gak di hapus</t>
  </si>
  <si>
    <t>Banyak teman 1 user</t>
  </si>
  <si>
    <t>setiap user punya 10 friend request yg belum diapprove</t>
  </si>
  <si>
    <t>Banyak friend request yg belom approve</t>
  </si>
  <si>
    <t>setiap user ngisi 10 interest</t>
  </si>
  <si>
    <t>banyak interest per user</t>
  </si>
  <si>
    <t>Banyak list interest</t>
  </si>
  <si>
    <t>Banyak jurusan (majorminor)</t>
  </si>
  <si>
    <t>ada 20 news</t>
  </si>
  <si>
    <t>Banyak news yg gak diapus</t>
  </si>
  <si>
    <t>setiap orang punya 5 notif per hari</t>
  </si>
  <si>
    <t>LAMA SISTEM BERJALAN</t>
  </si>
  <si>
    <t>HARI</t>
  </si>
  <si>
    <t>Banyak notif per orang/hari</t>
  </si>
  <si>
    <t>setiap orang RSVP 5 event/hari</t>
  </si>
  <si>
    <t>Banyak event yang di RSVP oleh 1 orang</t>
  </si>
  <si>
    <t>semua user informasinya full diisi</t>
  </si>
  <si>
    <t>setiap orang ngisi 5 work experience</t>
  </si>
  <si>
    <t>Banyak work experience/orang</t>
  </si>
  <si>
    <t>JUMLAH (bytes)</t>
  </si>
  <si>
    <t>JUMLAH (Gigabytes)</t>
  </si>
  <si>
    <t>Banyak message/user/hari</t>
  </si>
  <si>
    <t>setiap user dapet 5 message/hari</t>
  </si>
  <si>
    <t>setiap user berkenalan dengan (jumlahusertotal-1) lainnya</t>
  </si>
  <si>
    <t xml:space="preserve">data alumni full </t>
  </si>
  <si>
    <t>-</t>
  </si>
  <si>
    <t>banyak kategori event = 100</t>
  </si>
  <si>
    <t>banyak event yang belum kehapus = 100</t>
  </si>
  <si>
    <t>banyak list interest = 100</t>
  </si>
  <si>
    <t>banyak jurusan = 100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</si>
</sst>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32"/>
  <sheetViews>
    <sheetView tabSelected="1" topLeftCell="S5" workbookViewId="0">
      <selection activeCell="T29" sqref="T29"/>
    </sheetView>
  </sheetViews>
  <sheetFormatPr defaultRowHeight="15"/>
  <cols>
    <col min="1" max="1" width="19" style="2" customWidth="1"/>
    <col min="2" max="2" width="11" style="2" customWidth="1"/>
    <col min="3" max="3" width="14" style="2" customWidth="1"/>
    <col min="4" max="13" width="9.140625" style="2"/>
    <col min="14" max="14" width="12" style="2" customWidth="1"/>
    <col min="15" max="15" width="9.140625" style="2"/>
    <col min="16" max="16" width="13.7109375" style="2" customWidth="1"/>
    <col min="17" max="17" width="23" style="2" customWidth="1"/>
    <col min="18" max="18" width="9.140625" style="2"/>
    <col min="19" max="19" width="31.7109375" style="2" customWidth="1"/>
    <col min="20" max="20" width="18" style="2" customWidth="1"/>
    <col min="21" max="21" width="54.7109375" style="2" customWidth="1"/>
    <col min="22" max="22" width="37" style="2" customWidth="1"/>
    <col min="23" max="23" width="9.7109375" style="2" customWidth="1"/>
    <col min="24" max="16384" width="9.140625" style="2"/>
  </cols>
  <sheetData>
    <row r="3" spans="1:23">
      <c r="A3" s="6" t="s">
        <v>23</v>
      </c>
      <c r="B3" s="6" t="s">
        <v>24</v>
      </c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38</v>
      </c>
      <c r="Q3" s="6" t="s">
        <v>39</v>
      </c>
      <c r="R3" s="6" t="s">
        <v>40</v>
      </c>
      <c r="S3" s="9" t="s">
        <v>46</v>
      </c>
      <c r="T3" s="4" t="s">
        <v>49</v>
      </c>
      <c r="U3" s="3" t="s">
        <v>51</v>
      </c>
      <c r="V3" s="7" t="s">
        <v>47</v>
      </c>
      <c r="W3" s="7" t="s">
        <v>48</v>
      </c>
    </row>
    <row r="4" spans="1:23">
      <c r="A4" s="10" t="s">
        <v>0</v>
      </c>
      <c r="B4" s="5">
        <v>1</v>
      </c>
      <c r="C4" s="5"/>
      <c r="D4" s="5"/>
      <c r="E4" s="5">
        <v>2</v>
      </c>
      <c r="F4" s="5"/>
      <c r="G4" s="5"/>
      <c r="H4" s="5"/>
      <c r="I4" s="5"/>
      <c r="J4" s="5"/>
      <c r="K4" s="5">
        <v>1</v>
      </c>
      <c r="L4" s="5"/>
      <c r="M4" s="5"/>
      <c r="N4" s="5"/>
      <c r="O4" s="5">
        <v>1</v>
      </c>
      <c r="P4" s="5"/>
      <c r="Q4" s="5">
        <f>1*150</f>
        <v>150</v>
      </c>
      <c r="R4" s="5"/>
      <c r="S4" s="5">
        <f>$B4*$A$31+$C4*$B$31+$D4*$C$31+$E4*$D$31+$F4*$E$31+$G4*$F$31+$K4*$J$31+$L4*$K$31+$M4*$L$31+$N4*$M$31+$O4*$N$31+$P4*$O$31+$Q4*$P$31+$R4*$Q$31</f>
        <v>1213</v>
      </c>
      <c r="T4" s="2">
        <f xml:space="preserve"> S4*W4</f>
        <v>24260000</v>
      </c>
      <c r="U4" s="2" t="s">
        <v>79</v>
      </c>
      <c r="V4" s="8" t="s">
        <v>54</v>
      </c>
      <c r="W4" s="8">
        <v>20000</v>
      </c>
    </row>
    <row r="5" spans="1:23">
      <c r="A5" s="10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ref="S5:S26" si="0">$B5*$A$31+$C5*$B$31+$D5*$C$31+$E5*$D$31+$F5*$E$31+$G5*$F$31+$K5*$J$31+$L5*$K$31+$M5*$L$31+$N5*$M$31+$O5*$N$31+$P5*$O$31+$Q5*$P$31+$R5*$Q$31</f>
        <v>0</v>
      </c>
      <c r="T5" s="2">
        <f xml:space="preserve"> S5*3000</f>
        <v>0</v>
      </c>
      <c r="U5" s="2" t="s">
        <v>80</v>
      </c>
      <c r="V5" s="8" t="s">
        <v>53</v>
      </c>
      <c r="W5" s="8">
        <v>10000</v>
      </c>
    </row>
    <row r="6" spans="1:23">
      <c r="A6" s="10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0</v>
      </c>
      <c r="U6" s="2" t="s">
        <v>80</v>
      </c>
      <c r="V6" s="5" t="s">
        <v>50</v>
      </c>
      <c r="W6" s="5">
        <v>10</v>
      </c>
    </row>
    <row r="7" spans="1:23">
      <c r="A7" s="10" t="s">
        <v>3</v>
      </c>
      <c r="B7" s="5"/>
      <c r="C7" s="5"/>
      <c r="D7" s="5"/>
      <c r="E7" s="5">
        <v>1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>
        <f>1*150</f>
        <v>150</v>
      </c>
      <c r="R7" s="5"/>
      <c r="S7" s="5">
        <f t="shared" si="0"/>
        <v>1204</v>
      </c>
      <c r="T7" s="2">
        <f>S7*W6</f>
        <v>12040</v>
      </c>
      <c r="U7" s="2" t="s">
        <v>81</v>
      </c>
      <c r="V7" s="5" t="s">
        <v>55</v>
      </c>
      <c r="W7" s="5">
        <v>60</v>
      </c>
    </row>
    <row r="8" spans="1:23">
      <c r="A8" s="10" t="s">
        <v>4</v>
      </c>
      <c r="B8" s="5"/>
      <c r="C8" s="5"/>
      <c r="D8" s="5"/>
      <c r="E8" s="5">
        <v>5</v>
      </c>
      <c r="F8" s="5"/>
      <c r="G8" s="5"/>
      <c r="H8" s="5"/>
      <c r="I8" s="5"/>
      <c r="J8" s="5"/>
      <c r="K8" s="5"/>
      <c r="L8" s="5"/>
      <c r="M8" s="5"/>
      <c r="N8" s="5"/>
      <c r="O8" s="5">
        <v>1</v>
      </c>
      <c r="P8" s="5"/>
      <c r="Q8" s="5">
        <f>1*150</f>
        <v>150</v>
      </c>
      <c r="R8" s="5"/>
      <c r="S8" s="5">
        <f t="shared" si="0"/>
        <v>1221</v>
      </c>
      <c r="T8" s="2">
        <f>S8*W5</f>
        <v>12210000</v>
      </c>
      <c r="U8" s="2" t="s">
        <v>52</v>
      </c>
      <c r="V8" s="5" t="s">
        <v>56</v>
      </c>
      <c r="W8" s="5">
        <f>W5-1</f>
        <v>9999</v>
      </c>
    </row>
    <row r="9" spans="1:23">
      <c r="A9" s="10" t="s">
        <v>5</v>
      </c>
      <c r="B9" s="5"/>
      <c r="C9" s="5"/>
      <c r="D9" s="5"/>
      <c r="E9" s="5">
        <v>2</v>
      </c>
      <c r="F9" s="5"/>
      <c r="G9" s="5"/>
      <c r="H9" s="5"/>
      <c r="I9" s="5"/>
      <c r="J9" s="5"/>
      <c r="K9" s="5"/>
      <c r="L9" s="5"/>
      <c r="M9" s="5"/>
      <c r="N9" s="5">
        <v>1</v>
      </c>
      <c r="O9" s="5"/>
      <c r="P9" s="5"/>
      <c r="Q9" s="5">
        <f>6*255</f>
        <v>1530</v>
      </c>
      <c r="R9" s="5"/>
      <c r="S9" s="5">
        <f t="shared" si="0"/>
        <v>12252</v>
      </c>
      <c r="T9" s="2">
        <f>S9*W7</f>
        <v>735120</v>
      </c>
      <c r="U9" s="2" t="s">
        <v>82</v>
      </c>
      <c r="V9" s="5" t="s">
        <v>58</v>
      </c>
      <c r="W9" s="5">
        <f>10*W5</f>
        <v>100000</v>
      </c>
    </row>
    <row r="10" spans="1:23">
      <c r="A10" s="10" t="s">
        <v>6</v>
      </c>
      <c r="B10" s="5"/>
      <c r="C10" s="5"/>
      <c r="D10" s="5"/>
      <c r="E10" s="5">
        <v>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si="0"/>
        <v>12</v>
      </c>
      <c r="T10" s="2">
        <f>S10*W8</f>
        <v>119988</v>
      </c>
      <c r="U10" s="2" t="s">
        <v>78</v>
      </c>
      <c r="V10" s="5" t="s">
        <v>61</v>
      </c>
      <c r="W10" s="5">
        <v>15</v>
      </c>
    </row>
    <row r="11" spans="1:23">
      <c r="A11" s="10" t="s">
        <v>7</v>
      </c>
      <c r="B11" s="5"/>
      <c r="C11" s="5"/>
      <c r="D11" s="5"/>
      <c r="E11" s="5">
        <v>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f>1*150</f>
        <v>150</v>
      </c>
      <c r="R11" s="5"/>
      <c r="S11" s="5">
        <f t="shared" si="0"/>
        <v>1212</v>
      </c>
      <c r="T11" s="2">
        <f>S11*W9</f>
        <v>121200000</v>
      </c>
      <c r="U11" s="2" t="s">
        <v>57</v>
      </c>
      <c r="V11" s="5" t="s">
        <v>60</v>
      </c>
      <c r="W11" s="5">
        <v>15</v>
      </c>
    </row>
    <row r="12" spans="1:23">
      <c r="A12" s="10" t="s">
        <v>8</v>
      </c>
      <c r="B12" s="5"/>
      <c r="C12" s="5"/>
      <c r="D12" s="5"/>
      <c r="E12" s="5">
        <v>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f>1*150</f>
        <v>150</v>
      </c>
      <c r="R12" s="5"/>
      <c r="S12" s="5">
        <f t="shared" si="0"/>
        <v>1204</v>
      </c>
      <c r="T12" s="2">
        <f>S12</f>
        <v>1204</v>
      </c>
      <c r="U12" s="2" t="s">
        <v>80</v>
      </c>
      <c r="V12" s="5" t="s">
        <v>62</v>
      </c>
      <c r="W12" s="5">
        <v>40</v>
      </c>
    </row>
    <row r="13" spans="1:23">
      <c r="A13" s="10" t="s">
        <v>9</v>
      </c>
      <c r="B13" s="5"/>
      <c r="C13" s="5"/>
      <c r="D13" s="5"/>
      <c r="E13" s="5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0"/>
        <v>12</v>
      </c>
      <c r="T13" s="2">
        <f>S13*W7</f>
        <v>720</v>
      </c>
      <c r="U13" s="2" t="s">
        <v>82</v>
      </c>
      <c r="V13" s="5" t="s">
        <v>76</v>
      </c>
      <c r="W13" s="5">
        <v>5</v>
      </c>
    </row>
    <row r="14" spans="1:23">
      <c r="A14" s="10" t="s">
        <v>10</v>
      </c>
      <c r="B14" s="5"/>
      <c r="C14" s="5"/>
      <c r="D14" s="5"/>
      <c r="E14" s="5">
        <v>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>1*150</f>
        <v>150</v>
      </c>
      <c r="R14" s="5"/>
      <c r="S14" s="5">
        <f t="shared" si="0"/>
        <v>1204</v>
      </c>
      <c r="T14" s="2">
        <f>S14*W10</f>
        <v>18060</v>
      </c>
      <c r="U14" s="2" t="s">
        <v>83</v>
      </c>
      <c r="V14" s="5" t="s">
        <v>64</v>
      </c>
      <c r="W14" s="5">
        <v>20</v>
      </c>
    </row>
    <row r="15" spans="1:23">
      <c r="A15" s="10" t="s">
        <v>11</v>
      </c>
      <c r="B15" s="5"/>
      <c r="C15" s="5"/>
      <c r="D15" s="5"/>
      <c r="E15" s="5">
        <v>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0"/>
        <v>12</v>
      </c>
      <c r="T15" s="2">
        <f>S15*W5*W11</f>
        <v>1800000</v>
      </c>
      <c r="U15" s="2" t="s">
        <v>59</v>
      </c>
      <c r="V15" s="5" t="s">
        <v>68</v>
      </c>
      <c r="W15" s="5">
        <v>5</v>
      </c>
    </row>
    <row r="16" spans="1:23">
      <c r="A16" s="10" t="s">
        <v>12</v>
      </c>
      <c r="B16" s="5"/>
      <c r="C16" s="5"/>
      <c r="D16" s="5"/>
      <c r="E16" s="5">
        <v>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f>1*150</f>
        <v>150</v>
      </c>
      <c r="R16" s="5"/>
      <c r="S16" s="5">
        <f t="shared" si="0"/>
        <v>1204</v>
      </c>
      <c r="T16" s="2">
        <f>S16</f>
        <v>1204</v>
      </c>
      <c r="U16" s="2" t="s">
        <v>80</v>
      </c>
      <c r="V16" s="5" t="s">
        <v>70</v>
      </c>
      <c r="W16" s="5">
        <v>5</v>
      </c>
    </row>
    <row r="17" spans="1:23">
      <c r="A17" s="10" t="s">
        <v>13</v>
      </c>
      <c r="B17" s="5"/>
      <c r="C17" s="5"/>
      <c r="D17" s="5"/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f>1*150</f>
        <v>150</v>
      </c>
      <c r="R17" s="5"/>
      <c r="S17" s="5">
        <f t="shared" si="0"/>
        <v>1204</v>
      </c>
      <c r="T17" s="2">
        <f>S17*W12</f>
        <v>48160</v>
      </c>
      <c r="U17" s="2" t="s">
        <v>84</v>
      </c>
      <c r="V17" s="5" t="s">
        <v>73</v>
      </c>
      <c r="W17" s="5">
        <v>5</v>
      </c>
    </row>
    <row r="18" spans="1:23">
      <c r="A18" s="10" t="s">
        <v>14</v>
      </c>
      <c r="B18" s="5"/>
      <c r="C18" s="5"/>
      <c r="D18" s="5"/>
      <c r="E18" s="5">
        <v>3</v>
      </c>
      <c r="F18" s="5"/>
      <c r="G18" s="5"/>
      <c r="H18" s="5"/>
      <c r="I18" s="5"/>
      <c r="J18" s="5"/>
      <c r="K18" s="5"/>
      <c r="L18" s="5"/>
      <c r="M18" s="5"/>
      <c r="N18" s="5">
        <v>1</v>
      </c>
      <c r="O18" s="5"/>
      <c r="P18" s="5"/>
      <c r="Q18" s="5">
        <f>1*150</f>
        <v>150</v>
      </c>
      <c r="R18" s="5">
        <v>1</v>
      </c>
      <c r="S18" s="5">
        <f t="shared" si="0"/>
        <v>2818</v>
      </c>
      <c r="T18" s="2">
        <f>S18*W5*W13*W20</f>
        <v>14090000000</v>
      </c>
      <c r="U18" s="2" t="s">
        <v>77</v>
      </c>
    </row>
    <row r="19" spans="1:23">
      <c r="A19" s="10" t="s">
        <v>15</v>
      </c>
      <c r="B19" s="5"/>
      <c r="C19" s="5"/>
      <c r="D19" s="5"/>
      <c r="E19" s="5">
        <v>1</v>
      </c>
      <c r="F19" s="5"/>
      <c r="G19" s="5"/>
      <c r="H19" s="5"/>
      <c r="I19" s="5"/>
      <c r="J19" s="5"/>
      <c r="K19" s="5"/>
      <c r="L19" s="5"/>
      <c r="M19" s="5"/>
      <c r="N19" s="5">
        <v>1</v>
      </c>
      <c r="O19" s="5"/>
      <c r="P19" s="5"/>
      <c r="Q19" s="5">
        <f>1*150</f>
        <v>150</v>
      </c>
      <c r="R19" s="5">
        <v>1</v>
      </c>
      <c r="S19" s="5">
        <f t="shared" si="0"/>
        <v>2810</v>
      </c>
      <c r="T19" s="2">
        <f>S19*W14</f>
        <v>56200</v>
      </c>
      <c r="U19" s="2" t="s">
        <v>63</v>
      </c>
      <c r="V19" s="11"/>
      <c r="W19" s="11" t="s">
        <v>67</v>
      </c>
    </row>
    <row r="20" spans="1:23" ht="21">
      <c r="A20" s="10" t="s">
        <v>16</v>
      </c>
      <c r="B20" s="5">
        <v>1</v>
      </c>
      <c r="C20" s="5"/>
      <c r="D20" s="5"/>
      <c r="E20" s="5">
        <v>2</v>
      </c>
      <c r="F20" s="5"/>
      <c r="G20" s="5"/>
      <c r="H20" s="5"/>
      <c r="I20" s="5"/>
      <c r="J20" s="5"/>
      <c r="K20" s="5"/>
      <c r="L20" s="5"/>
      <c r="M20" s="5"/>
      <c r="N20" s="5">
        <v>1</v>
      </c>
      <c r="O20" s="5"/>
      <c r="P20" s="5"/>
      <c r="Q20" s="5">
        <f>2*255</f>
        <v>510</v>
      </c>
      <c r="R20" s="5"/>
      <c r="S20" s="5">
        <f t="shared" si="0"/>
        <v>4093</v>
      </c>
      <c r="T20" s="2">
        <f>S20*W5*W15*W20</f>
        <v>20465000000</v>
      </c>
      <c r="U20" s="2" t="s">
        <v>65</v>
      </c>
      <c r="V20" s="12" t="s">
        <v>66</v>
      </c>
      <c r="W20" s="5">
        <v>100</v>
      </c>
    </row>
    <row r="21" spans="1:23">
      <c r="A21" s="10" t="s">
        <v>17</v>
      </c>
      <c r="B21" s="5">
        <v>1</v>
      </c>
      <c r="C21" s="5"/>
      <c r="D21" s="5"/>
      <c r="E21" s="5">
        <v>3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0"/>
        <v>13</v>
      </c>
      <c r="T21" s="2">
        <f>S21*W5*W16*W20</f>
        <v>65000000</v>
      </c>
      <c r="U21" s="2" t="s">
        <v>69</v>
      </c>
    </row>
    <row r="22" spans="1:23">
      <c r="A22" s="10" t="s">
        <v>18</v>
      </c>
      <c r="B22" s="5"/>
      <c r="C22" s="5"/>
      <c r="D22" s="5"/>
      <c r="E22" s="5">
        <v>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>
        <f>1*150</f>
        <v>150</v>
      </c>
      <c r="R22" s="5"/>
      <c r="S22" s="5">
        <f t="shared" si="0"/>
        <v>1204</v>
      </c>
      <c r="T22" s="2">
        <f>S22</f>
        <v>1204</v>
      </c>
      <c r="U22" s="2" t="s">
        <v>80</v>
      </c>
    </row>
    <row r="23" spans="1:23">
      <c r="A23" s="10" t="s">
        <v>19</v>
      </c>
      <c r="B23" s="5"/>
      <c r="C23" s="5"/>
      <c r="D23" s="5"/>
      <c r="E23" s="5">
        <v>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f>1*150</f>
        <v>150</v>
      </c>
      <c r="R23" s="5"/>
      <c r="S23" s="5">
        <f t="shared" si="0"/>
        <v>1204</v>
      </c>
      <c r="T23" s="2">
        <f>S23</f>
        <v>1204</v>
      </c>
      <c r="U23" s="2" t="s">
        <v>80</v>
      </c>
    </row>
    <row r="24" spans="1:23">
      <c r="A24" s="10" t="s">
        <v>20</v>
      </c>
      <c r="B24" s="5">
        <v>1</v>
      </c>
      <c r="C24" s="5"/>
      <c r="D24" s="5"/>
      <c r="E24" s="5">
        <v>3</v>
      </c>
      <c r="F24" s="5"/>
      <c r="G24" s="5"/>
      <c r="H24" s="5"/>
      <c r="I24" s="5">
        <v>2</v>
      </c>
      <c r="J24" s="5"/>
      <c r="K24" s="5">
        <v>1</v>
      </c>
      <c r="L24" s="5"/>
      <c r="M24" s="5"/>
      <c r="N24" s="5"/>
      <c r="O24" s="5">
        <v>1</v>
      </c>
      <c r="P24" s="5"/>
      <c r="Q24" s="5">
        <f>4*255+1*150+1*50+2*20</f>
        <v>1260</v>
      </c>
      <c r="R24" s="5"/>
      <c r="S24" s="5">
        <f t="shared" si="0"/>
        <v>10097</v>
      </c>
      <c r="T24" s="2">
        <f>S24*W5</f>
        <v>100970000</v>
      </c>
      <c r="U24" s="2" t="s">
        <v>71</v>
      </c>
    </row>
    <row r="25" spans="1:23">
      <c r="A25" s="10" t="s">
        <v>21</v>
      </c>
      <c r="B25" s="5">
        <v>11</v>
      </c>
      <c r="C25" s="5"/>
      <c r="D25" s="5"/>
      <c r="E25" s="5">
        <v>2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0"/>
        <v>19</v>
      </c>
      <c r="T25" s="2">
        <f>S25*W5</f>
        <v>190000</v>
      </c>
      <c r="U25" s="2" t="s">
        <v>80</v>
      </c>
    </row>
    <row r="26" spans="1:23">
      <c r="A26" s="10" t="s">
        <v>22</v>
      </c>
      <c r="B26" s="5">
        <v>1</v>
      </c>
      <c r="C26" s="5"/>
      <c r="D26" s="5"/>
      <c r="E26" s="5">
        <v>2</v>
      </c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  <c r="P26" s="5"/>
      <c r="Q26" s="5">
        <f>4*255+3*20</f>
        <v>1080</v>
      </c>
      <c r="R26" s="5"/>
      <c r="S26" s="5">
        <f t="shared" si="0"/>
        <v>8650</v>
      </c>
      <c r="T26" s="2">
        <f>S26*W5*W17</f>
        <v>432500000</v>
      </c>
      <c r="U26" s="2" t="s">
        <v>72</v>
      </c>
    </row>
    <row r="28" spans="1:23">
      <c r="S28" s="11" t="s">
        <v>74</v>
      </c>
      <c r="T28" s="8">
        <f>SUM(T4:T26)-T20</f>
        <v>14849125104</v>
      </c>
    </row>
    <row r="29" spans="1:23">
      <c r="S29" s="3" t="s">
        <v>75</v>
      </c>
      <c r="T29" s="13">
        <f xml:space="preserve"> T28 /(1024*1024)</f>
        <v>14161.229232788086</v>
      </c>
    </row>
    <row r="30" spans="1:23">
      <c r="A30" s="1" t="s">
        <v>24</v>
      </c>
      <c r="B30" s="1" t="s">
        <v>25</v>
      </c>
      <c r="C30" s="1" t="s">
        <v>26</v>
      </c>
      <c r="D30" s="1" t="s">
        <v>27</v>
      </c>
      <c r="E30" s="1" t="s">
        <v>28</v>
      </c>
      <c r="F30" s="1" t="s">
        <v>29</v>
      </c>
      <c r="G30" s="1" t="s">
        <v>30</v>
      </c>
      <c r="H30" s="1" t="s">
        <v>31</v>
      </c>
      <c r="I30" s="1" t="s">
        <v>32</v>
      </c>
      <c r="J30" s="1" t="s">
        <v>33</v>
      </c>
      <c r="K30" s="1" t="s">
        <v>34</v>
      </c>
      <c r="L30" s="1" t="s">
        <v>35</v>
      </c>
      <c r="M30" s="1" t="s">
        <v>36</v>
      </c>
      <c r="N30" s="1" t="s">
        <v>37</v>
      </c>
      <c r="O30" s="1" t="s">
        <v>38</v>
      </c>
      <c r="P30" s="1" t="s">
        <v>39</v>
      </c>
      <c r="Q30" s="1" t="s">
        <v>40</v>
      </c>
    </row>
    <row r="31" spans="1:23">
      <c r="A31" s="2">
        <v>1</v>
      </c>
      <c r="B31" s="2">
        <v>2</v>
      </c>
      <c r="C31" s="2">
        <v>3</v>
      </c>
      <c r="D31" s="2">
        <v>4</v>
      </c>
      <c r="E31" s="2">
        <v>8</v>
      </c>
      <c r="F31" s="2">
        <v>8</v>
      </c>
      <c r="G31" s="2" t="s">
        <v>42</v>
      </c>
      <c r="H31" s="2" t="s">
        <v>41</v>
      </c>
      <c r="I31" s="2" t="s">
        <v>43</v>
      </c>
      <c r="J31" s="2">
        <v>3</v>
      </c>
      <c r="K31" s="2">
        <v>3</v>
      </c>
      <c r="L31" s="2">
        <v>8</v>
      </c>
      <c r="M31" s="2">
        <v>4</v>
      </c>
      <c r="N31" s="2">
        <v>1</v>
      </c>
      <c r="O31" s="2">
        <v>8</v>
      </c>
      <c r="P31" s="2">
        <v>8</v>
      </c>
      <c r="Q31" s="2">
        <v>1602</v>
      </c>
    </row>
    <row r="32" spans="1:23">
      <c r="P32" s="2" t="s">
        <v>44</v>
      </c>
      <c r="Q32" s="2" t="s">
        <v>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pudy</cp:lastModifiedBy>
  <dcterms:created xsi:type="dcterms:W3CDTF">2011-08-04T08:13:22Z</dcterms:created>
  <dcterms:modified xsi:type="dcterms:W3CDTF">2011-08-04T11:41:49Z</dcterms:modified>
</cp:coreProperties>
</file>