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adamfinch/Desktop/"/>
    </mc:Choice>
  </mc:AlternateContent>
  <xr:revisionPtr revIDLastSave="0" documentId="13_ncr:1_{41016D11-1578-9440-A847-955DC15FA4C8}" xr6:coauthVersionLast="47" xr6:coauthVersionMax="47" xr10:uidLastSave="{00000000-0000-0000-0000-000000000000}"/>
  <bookViews>
    <workbookView xWindow="0" yWindow="740" windowWidth="29400" windowHeight="17040" xr2:uid="{AE128E44-3596-E34A-995B-BF7BED51082C}"/>
  </bookViews>
  <sheets>
    <sheet name="Data" sheetId="1" r:id="rId1"/>
    <sheet name="Codebook" sheetId="2" r:id="rId2"/>
    <sheet name="Viz and Analysis" sheetId="3" r:id="rId3"/>
  </sheets>
  <calcPr calcId="191029"/>
  <pivotCaches>
    <pivotCache cacheId="13"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1" l="1"/>
  <c r="J3" i="1"/>
  <c r="J2" i="1"/>
  <c r="G4" i="1"/>
  <c r="G3" i="1"/>
  <c r="G2" i="1"/>
  <c r="C32" i="3"/>
  <c r="C31" i="3"/>
  <c r="C30" i="3"/>
  <c r="C29" i="3"/>
  <c r="C28" i="3"/>
  <c r="C27" i="3"/>
  <c r="B32" i="3"/>
  <c r="B31" i="3"/>
  <c r="B30" i="3"/>
  <c r="B29" i="3"/>
  <c r="B28" i="3"/>
  <c r="B27" i="3"/>
  <c r="C23" i="3"/>
  <c r="C22" i="3"/>
  <c r="C21" i="3"/>
  <c r="B23" i="3"/>
  <c r="B22" i="3"/>
  <c r="B21" i="3"/>
</calcChain>
</file>

<file path=xl/sharedStrings.xml><?xml version="1.0" encoding="utf-8"?>
<sst xmlns="http://schemas.openxmlformats.org/spreadsheetml/2006/main" count="475" uniqueCount="153">
  <si>
    <t xml:space="preserve">Subreddit: </t>
  </si>
  <si>
    <t>NYKnicks</t>
  </si>
  <si>
    <t xml:space="preserve">Comment: </t>
  </si>
  <si>
    <t>Heartbroken about Quickley ngl</t>
  </si>
  <si>
    <t>Seeing Quickley go sucks. Genuinely the 3rd best player on this team at times. Deserved a lot better than we were able to provide for him.</t>
  </si>
  <si>
    <t>Quickley 💔💔💔</t>
  </si>
  <si>
    <t>End of an era, I'm sad</t>
  </si>
  <si>
    <t>Losing Quickley legit hurts my soul</t>
  </si>
  <si>
    <t>IQ I will miss you so much 😭</t>
  </si>
  <si>
    <t>Losing Quickley HURTS but he deserves to start and get paid. At least it’s good to know we aren’t losing him for nothing</t>
  </si>
  <si>
    <t>OG’s Agent is Leon’s son?? Lmaooo ain’t no way</t>
  </si>
  <si>
    <t>Achiuwa in the deal as well</t>
  </si>
  <si>
    <t>We're gonna regret moving IQ man, I just feel it.</t>
  </si>
  <si>
    <t>Was OG’s value really this high? Quickley has had a great season…</t>
  </si>
  <si>
    <t>Y'all really slandered RJ off the team after that last game lmao. I love this trade tho on a serious note.</t>
  </si>
  <si>
    <t>IQ? With OG we should've started IQ. Fuck. I'll miss both of them, they gave us a lot of great memories. I hate that they went to a division rival 😔.</t>
  </si>
  <si>
    <t>WHY GIVE UP HIMMANUEL</t>
  </si>
  <si>
    <t>So we’re gonna have 0 players tonight</t>
  </si>
  <si>
    <t>Guys. Take emotions out of fantastic trade. We were gonna lose Quickley in the offseason because he was going to demand too much money. OG much better than RJ and is an excellent defender and can actually shoot the ball. The draft capital is whatever. Alright with emotions back, I’ll miss Quickley</t>
  </si>
  <si>
    <t>Sucks for quickly but if this draft compensation is protected picks or 2nds then f it I'm ok with it</t>
  </si>
  <si>
    <t>Jesus Christ, RJ+Quickley+draft capital? I feel like this is so bad. IQ especially.</t>
  </si>
  <si>
    <t>Wow I’m kinda pissed</t>
  </si>
  <si>
    <t>Not even the biggest RJ guy but to send him AND quick for fuckin og is absurd. Leon wtf man</t>
  </si>
  <si>
    <t>I blame RJs development stalling out for making us include IQ</t>
  </si>
  <si>
    <t>Man this seems like a bit of an overpay, but forget that Quickley might be my favourite Knick I've seen and I've never doubted RJ's effort even if at times he's been frustrating. Best of luck and hope Quick gets the max</t>
  </si>
  <si>
    <t>IQ deserves to be a starter somewhere. Who wants to be paid to be a sixth man, especially as a young player with potential. I love this deal, depending on the draft stock given up</t>
  </si>
  <si>
    <t>Rj and IQ were vital parts of the knicks return to playoff basketball. Both were homegrown and played hard. Pretty sad about this</t>
  </si>
  <si>
    <t>How tf Fournier still here, that should be IQ's roster spot</t>
  </si>
  <si>
    <t>QUICK 😭😭😭😭</t>
  </si>
  <si>
    <t>This is a terrible trade</t>
  </si>
  <si>
    <t>Need to start doing something different if we want to be taken seriously. Thank god we are DONE with Barrett.</t>
  </si>
  <si>
    <t>Yall slandered RJ so hard and now mad he's gone?? Chill out guys. This is a good trade. We weren't paying IQ anyway and RJ has plateaued on this team. Paying OG next season is way more logical than paying IQ the same to sit on the bench.</t>
  </si>
  <si>
    <t>We’re gonna regret moving IQ</t>
  </si>
  <si>
    <t>Knicks trend of not keeping drafted players long term still stands it seems. Only been Mitch so far.</t>
  </si>
  <si>
    <t>I thought everyone said Toronto would never deal with us</t>
  </si>
  <si>
    <t>This feels like it was inevitable. RJ couldn’t be the 3 we needed, and IQ is gonna be a starting PG on the raptors. It stings, especially after watching those two develop- but I’m excited for OG</t>
  </si>
  <si>
    <t>Sucks to lose our young guys, wish them the best but it was time we made a deal like this. Thank you RJ and IQ. Hope we didn’t give up a ton of picks and OG is an awesome fit. Let’s go!</t>
  </si>
  <si>
    <t>Was anyone else done with Rj and his inconsistent play and happy to see him go? Sucks about quickley.</t>
  </si>
  <si>
    <t>Sad about IQ but we knew he’d be gone in a trade to improve the team. Getting RJ’s dogshit contract off the books is a huge W</t>
  </si>
  <si>
    <t>isn't OG an expiring contract?? This feels like a massive overpay</t>
  </si>
  <si>
    <t>We got fucking fleeced, this team is a joke. Amidst the best we’ve been in years and we make this dogshit move. Dont get me wrong, a move had to be made. This isnt fuckin it.</t>
  </si>
  <si>
    <t>Sucks to get rid of IQ but otherwise I’m a big fan of the trade. Team gets a legit 3rd option along with Brunson &amp; Randle, retains all its size, and adds depth pieces in Flynn &amp; Achiuwa with him, all while getting rid of RJ’s contract &amp; getting something for IQ before he leaves in FA. Whether it pays off or not is a different story, but for now this seems like a great move.</t>
  </si>
  <si>
    <t>Trading IQ is beyond stupid. This franchise is cursed man.</t>
  </si>
  <si>
    <t>Trying to process this. We’ve always wanted OG as fans. Losing our first drafted player to stick around in ages sucks. RJ does return home so I guess we did well by him. Can’t believe we gave up IQ. I guess IQ was going to be too expensive to keep. We didn’t give up real draft capital. We traded during the lawsuit with the team we are suing, unreal. We got OG. Man I'm going to miss IQ.</t>
  </si>
  <si>
    <t>I think they made this move with every intention of getting Mitchell in the offseason</t>
  </si>
  <si>
    <t>Knicks didn’t want to pay Quick 🫤</t>
  </si>
  <si>
    <t>There better be a handshake that OG stays here after the season or I will come for you Leon</t>
  </si>
  <si>
    <t>There must be another trade coming. Too many 1st and Fournier left.</t>
  </si>
  <si>
    <t>IQ leaving hurts but to land this deal AND keep your first. Get a proper 3 and D, a back up center. This could really help us make a leap and still primed for a future blockbuster deal.</t>
  </si>
  <si>
    <t>This hurts man. Maybe I'm just overvaluing IQ and RJ as a homer but this isn't the type of return where I'm comfortable giving those dudes up</t>
  </si>
  <si>
    <t>I really don't like this trade. No reason to send Quickley.</t>
  </si>
  <si>
    <t>I saw IQ being part of this trade and my heart shattered</t>
  </si>
  <si>
    <t>This gives us more lineup balance. Grimes hasn't been playing more than 20 minutes a game lately. That will change now.</t>
  </si>
  <si>
    <t>torontoraptors</t>
  </si>
  <si>
    <t>Immanuel Quickley is a raptor!!!</t>
  </si>
  <si>
    <t>I’m gonna miss OG so much man…</t>
  </si>
  <si>
    <t>Farewell our sweet prince</t>
  </si>
  <si>
    <t>Hometown RJ is going to be something special. Y’all manifested this years ago</t>
  </si>
  <si>
    <t>The OG + Serge days were when I was the happiest man 😭</t>
  </si>
  <si>
    <t>Wow wtf this was unexpected, crazy trade</t>
  </si>
  <si>
    <t>RJ AND QUICKLEY BETTER BE ON THE PLANE RIGHT NOW, WE HAVE TO BEAT THE PISTONS</t>
  </si>
  <si>
    <t>OG you will be missed. That's a good deal though, let's be real. We did good.</t>
  </si>
  <si>
    <t>I LOVE YOU OG BUT OMG NO FUCKING WAY THIS IS AMAZING DEAL FOR US</t>
  </si>
  <si>
    <t>That haul is crazy for an expiring contract and a bench player in Achiuwa. IQ immediately shores up our backup pg issue and Barrett isn't the best fit but is still a solid player. The draft consideration makes it even better.</t>
  </si>
  <si>
    <t xml:space="preserve">I’M GOING TO MISS YOU OG. The haul is crazy though. </t>
  </si>
  <si>
    <t>Oh shit, we chose Pascal. I am surprised 👀 Or are we trading Pascal too …</t>
  </si>
  <si>
    <t>RJ BARRETT WELCOME HOME!! QUICKLEY OUT FUTURE STARTING PG WELCOME HOME!!!!</t>
  </si>
  <si>
    <t>Holy fuck, I’m so excited. Sad but also really excited, getting both RJ and Quickley is a dub</t>
  </si>
  <si>
    <t>YOU BETTER STOP OG</t>
  </si>
  <si>
    <t>This is BEYOND amazing for us. Masai is awake</t>
  </si>
  <si>
    <t xml:space="preserve">Going to miss OG but Quickley is a really interesting player who I think can be a really good starting PG at 24 years old. Not the biggest fan of RJ Barrett but we need a scorer in theory. I always felt that RJ needed a new environment to really thrive though, so maybe this can be what he needs to meet his potential. </t>
  </si>
  <si>
    <t xml:space="preserve">None of us will ever forget that 3 against Boston in the bubble. Has to be a top 5 moment in my Raptors fandom. Beat of luck. </t>
  </si>
  <si>
    <t>Farewell sweet prince</t>
  </si>
  <si>
    <t xml:space="preserve">Couple tracks of thought for me. If this is accurate, I apologize to Masai likely being fleeced or letting an expiring guy go for nothing. We got who will likely be our future PG (24) and a two way forward who has averaged 20 ppg in his past and is only 23 (and is literally a Toronto mans so business wise they can essentially print money ). Both fit Barnes timeline much closer. We also got rid of precious, so no more trying to play him as something he isn’t. Barnes also has a very nice contract, better than paying OG 40 million. Barnes also has a very nice contract, better than paying OG 40 million. They must think they have a much higher chance of resigning Siakam than they did with OG. </t>
  </si>
  <si>
    <t>Just fell to my knees at a Walmart</t>
  </si>
  <si>
    <t>Good return, better than I thought we’d do!</t>
  </si>
  <si>
    <t>I'm very sad to see our guy OG go.... But the return seems to be pretty good</t>
  </si>
  <si>
    <t>this is so sad. OG is one of my absolute favourite raptors</t>
  </si>
  <si>
    <t>This is a pretty good return, but damn I'm gonna miss OG Anunoby. He was so vital for this team over the last few years.</t>
  </si>
  <si>
    <t>If only they could have made this trade after the Pistons game 😭</t>
  </si>
  <si>
    <t>That Pistons pick is as close to a first rounder as you can get lol</t>
  </si>
  <si>
    <t>I don't know how to feel about 'draft considerations'</t>
  </si>
  <si>
    <t>Wow! Holy shit I didn’t think it would happen. Solid deal imo for both teams. Take note - IQ is 98th percentile as a pnr handler, Jakob is 95th as a partner. That’s a huge improvement over Dennis.</t>
  </si>
  <si>
    <t>Wait, the Knicks made a trade with the org they’re suing?</t>
  </si>
  <si>
    <t>This is a great deal by the raptors, all of that for half a season of OG is terrific.</t>
  </si>
  <si>
    <t>Enjoy OG Anu-Nobody New York! (He was my favorite Raptor, both for his tenacious D and scarf fashion and owl drawing skills)</t>
  </si>
  <si>
    <t>Masai from the top rope!</t>
  </si>
  <si>
    <t>This seems like a solid deal, but OG is my favourite player. I ask for privacy as my family mourns.</t>
  </si>
  <si>
    <t>I'll give Darko credit in that he raised Flynn's trade value. Flynn did get better. But now Flynn and Precious' minutes can go to Dick</t>
  </si>
  <si>
    <t>Do people really like RJ? He's been in the league a while and still hasn't impressed me.</t>
  </si>
  <si>
    <t>I DONT HAVE TO WATCH PRECIOUS FOR 50 MORE GAMES THIS IS THE GREATEST CHRISTMAS GIFT ANYONES EVER GIVEN ME. THANK YOU MASAI AND BOBBY</t>
  </si>
  <si>
    <t>I just fell to the floor in a mall</t>
  </si>
  <si>
    <t>Holy shit we did it. This looks like a solid return. Sad to see OG go but it's time for a new Era. Now do pascal with this good of a return.</t>
  </si>
  <si>
    <t>what?? The Knicks? Is Dolan gonna psyche us right at the end to get back at us?</t>
  </si>
  <si>
    <t>OG 🥺😢</t>
  </si>
  <si>
    <t>This is nuts. I literally posted an hour or two ago that OG would bring back way better assets. I don’t know how I feel about this just because the defense OG brings is so incredibly rare. Not only because he’s great at defense but his character - he willingly will take on every single best player every single game and that’s something we’re goin to have to spend a lot of time and effort to find again. Sucks. But something had to happen</t>
  </si>
  <si>
    <t>Another Championship piece gone</t>
  </si>
  <si>
    <t>WE FINALLY DID SOMETHING AND GOT A POINT GUARD!</t>
  </si>
  <si>
    <t>Good trade for both sides. Toronto gets quickly and RJ that fill our needs Og helps a lot of the Knicks</t>
  </si>
  <si>
    <t>OG nooo 😢</t>
  </si>
  <si>
    <t>The last time Masai did a trade with NYK, he fleeced this time again for an expiring OG</t>
  </si>
  <si>
    <t>RJ is nice and all but the big get in this trade is quickly. He’s gonna get the ball a lot more in Toronto.</t>
  </si>
  <si>
    <t>New York is gonna be a thorn defensively now with OG and Hart on the perimeter and Robinson at the rim</t>
  </si>
  <si>
    <t>Did the knicks get fleeced?</t>
  </si>
  <si>
    <t>Sentiment</t>
  </si>
  <si>
    <t>Negative</t>
  </si>
  <si>
    <t>Neutral</t>
  </si>
  <si>
    <t>Positive</t>
  </si>
  <si>
    <t>Raptors Negative:</t>
  </si>
  <si>
    <t xml:space="preserve">Raptors Positive: </t>
  </si>
  <si>
    <t>Raptors Neutral:</t>
  </si>
  <si>
    <t>Subcategory</t>
  </si>
  <si>
    <t>Code</t>
  </si>
  <si>
    <t>Definition</t>
  </si>
  <si>
    <t>Bittersweet</t>
  </si>
  <si>
    <t>Sad</t>
  </si>
  <si>
    <t>Excited</t>
  </si>
  <si>
    <t>Upset</t>
  </si>
  <si>
    <t>Indifferent</t>
  </si>
  <si>
    <t>Relieved</t>
  </si>
  <si>
    <t xml:space="preserve">Positive and enthusiastic reactions. Comments that express a strong sense of joy or eagerness towards the trade outcome for their team. Examples include expressions of satisfaction towards the players aquired, enthusiasm for addressing team needs, and optimism regarding the team's future. </t>
  </si>
  <si>
    <t>Examples</t>
  </si>
  <si>
    <t xml:space="preserve">•Hometown RJ is going to be something special. Y’all manifested this years ago
•WE FINALLY DID SOMETHING AND GOT A POINT GUARD!
•Good trade for both sides. Toronto gets quickly and RJ that fill our needs Og helps a lot of the Knicks
</t>
  </si>
  <si>
    <t xml:space="preserve">• I DONT HAVE TO WATCH PRECIOUS FOR 50 MORE GAMES THIS IS THE GREATEST CHRISTMAS GIFT ANYONES EVER GIVEN ME. THANK YOU MASAI AND BOBBY
• Need to start doing something different if we want to be taken seriously. Thank god we are DONE with Barrett.
• Yall slandered RJ so hard and now mad he's gone?? Chill out guys. This is a good trade. We weren't paying IQ anyway and RJ has plateaued on this team. Paying OG next season is way more logical than paying IQ the same to sit on the bench.
</t>
  </si>
  <si>
    <t xml:space="preserve">A sentiment of contentment and release from some perceived burden or dissatisfaction. Rather than being excited for the new players aquired, "relieved" commenters are excited that their team got rid of the players who are leaving. Examples include relief at the departure of a specific player or a sense of liberation from team-related challenges. </t>
  </si>
  <si>
    <t>• Losing Quickley legit hurts my soul
• this is so sad. OG is one of my absolute favourite raptors
• Farewell our sweet prince</t>
  </si>
  <si>
    <t xml:space="preserve">Responses characterized by feelings of sorrow or nostalgia. This sentiment often arises when fans have a particular emotional attachment to a player who is traded away. Examples include expressions of grief associated with a player's departure or nostalgic reflections about the memories associated with that player. </t>
  </si>
  <si>
    <t xml:space="preserve">Strong negative emotional responses reflecting feelings of anger, frustration, or disappointment. These comments are motivated by a belief that the trade decisions made by the team's management are not in the best interest of the franchise, or may have an adverse impact on the team's performance. </t>
  </si>
  <si>
    <t xml:space="preserve">Complex comments which contain a mixture of positive and negative sentiments. This characterization most often occurs when fans acknowledge the potential benefits of a trade, while at the same time expressing disappointment in the loss of outgoing players. </t>
  </si>
  <si>
    <t>• I’M GOING TO MISS YOU OG. The haul is crazy though. 
• Losing Quickley HURTS but he deserves to start and get paid. At least it’s good to know we aren’t losing him for nothing
• I'm very sad to see our guy OG go.... But the return seems to be pretty good</t>
  </si>
  <si>
    <t xml:space="preserve">The "indifferent" category captures comments which do not express positive OR negative sentiment. This includes fans who express curiosity or surprise towards the trade without taking a stance on how they feel about it. This category also includes comments unrelated to the trade, such as discussions about team logistics or upcoming games. </t>
  </si>
  <si>
    <t>• Wow wtf this was unexpected, crazy trade
• I thought everyone said Toronto would never deal with us
• Achiuwa in the deal as well</t>
  </si>
  <si>
    <t>New York Knicks</t>
  </si>
  <si>
    <t>Negative:</t>
  </si>
  <si>
    <t xml:space="preserve">Positive: </t>
  </si>
  <si>
    <t>Neutral:</t>
  </si>
  <si>
    <t>Toronto Raptors</t>
  </si>
  <si>
    <t xml:space="preserve">Count of Subreddit: </t>
  </si>
  <si>
    <t>Row Labels</t>
  </si>
  <si>
    <t>Grand Total</t>
  </si>
  <si>
    <t>Column Labels</t>
  </si>
  <si>
    <t>Raptors</t>
  </si>
  <si>
    <t>Knicks</t>
  </si>
  <si>
    <t xml:space="preserve">      Upset</t>
  </si>
  <si>
    <t xml:space="preserve">      Sad</t>
  </si>
  <si>
    <t xml:space="preserve">      Bittersweet</t>
  </si>
  <si>
    <t xml:space="preserve">      Indifferent</t>
  </si>
  <si>
    <t xml:space="preserve">      Excited</t>
  </si>
  <si>
    <t xml:space="preserve">      Relieved</t>
  </si>
  <si>
    <t>Sentiment Layer 1:</t>
  </si>
  <si>
    <t xml:space="preserve">Sentiment Layer 2: </t>
  </si>
  <si>
    <t>Layer 1</t>
  </si>
  <si>
    <t>• Trading IQ is beyond stupid. This franchise is cursed man.
• This is a terrible trade
• Not even the biggest RJ guy but to send him AND quick for f*ckin og is absurd. Leon wtf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</si>
</sst>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rgb="FF000000"/>
      <name val="Arial"/>
      <family val="2"/>
    </font>
    <font>
      <sz val="12"/>
      <color rgb="FF006100"/>
      <name val="Calibri"/>
      <family val="2"/>
      <scheme val="minor"/>
    </font>
    <font>
      <sz val="12"/>
      <color rgb="FF9C0006"/>
      <name val="Calibri"/>
      <family val="2"/>
      <scheme val="minor"/>
    </font>
    <font>
      <sz val="12"/>
      <color rgb="FF9C5700"/>
      <name val="Calibri"/>
      <family val="2"/>
      <scheme val="minor"/>
    </font>
    <font>
      <b/>
      <sz val="12"/>
      <color theme="1"/>
      <name val="Calibri"/>
      <family val="2"/>
      <scheme val="minor"/>
    </font>
    <font>
      <b/>
      <sz val="12"/>
      <color rgb="FF006100"/>
      <name val="Calibri"/>
      <family val="2"/>
      <scheme val="minor"/>
    </font>
    <font>
      <b/>
      <sz val="12"/>
      <color rgb="FF9C0006"/>
      <name val="Calibri"/>
      <family val="2"/>
      <scheme val="minor"/>
    </font>
    <font>
      <b/>
      <sz val="12"/>
      <color rgb="FF9C5700"/>
      <name val="Calibri"/>
      <family val="2"/>
      <scheme val="minor"/>
    </font>
    <font>
      <sz val="12"/>
      <color theme="1"/>
      <name val="Calibri"/>
      <family val="2"/>
      <scheme val="minor"/>
    </font>
    <font>
      <sz val="12"/>
      <color theme="0"/>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tint="-0.14999847407452621"/>
        <bgColor indexed="64"/>
      </patternFill>
    </fill>
    <fill>
      <patternFill patternType="solid">
        <fgColor theme="4" tint="0.59999389629810485"/>
        <bgColor indexed="64"/>
      </patternFill>
    </fill>
    <fill>
      <patternFill patternType="solid">
        <fgColor rgb="FFFF7069"/>
        <bgColor indexed="64"/>
      </patternFill>
    </fill>
    <fill>
      <patternFill patternType="solid">
        <fgColor theme="9" tint="0.39997558519241921"/>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9" fontId="9" fillId="0" borderId="0" applyFont="0" applyFill="0" applyBorder="0" applyAlignment="0" applyProtection="0"/>
  </cellStyleXfs>
  <cellXfs count="31">
    <xf numFmtId="0" fontId="0" fillId="0" borderId="0" xfId="0"/>
    <xf numFmtId="0" fontId="0" fillId="0" borderId="0" xfId="0" applyAlignment="1">
      <alignment wrapText="1"/>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5" fillId="5" borderId="1" xfId="0" applyFont="1" applyFill="1" applyBorder="1" applyAlignment="1">
      <alignment horizontal="center" vertical="center"/>
    </xf>
    <xf numFmtId="0" fontId="5" fillId="0" borderId="0" xfId="0" applyFont="1"/>
    <xf numFmtId="0" fontId="5" fillId="0" borderId="1" xfId="0" applyFont="1" applyBorder="1" applyAlignment="1">
      <alignment horizontal="center" vertical="center"/>
    </xf>
    <xf numFmtId="0" fontId="1" fillId="0" borderId="0" xfId="0" applyFont="1" applyAlignment="1">
      <alignment wrapText="1"/>
    </xf>
    <xf numFmtId="0" fontId="0" fillId="0" borderId="0" xfId="0"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0" borderId="0" xfId="0" applyAlignment="1">
      <alignment horizontal="left"/>
    </xf>
    <xf numFmtId="0" fontId="0" fillId="5" borderId="1" xfId="0" applyFill="1" applyBorder="1"/>
    <xf numFmtId="0" fontId="3" fillId="3" borderId="0" xfId="0" applyFont="1" applyFill="1" applyAlignment="1">
      <alignment horizontal="left"/>
    </xf>
    <xf numFmtId="0" fontId="4" fillId="4" borderId="0" xfId="0" applyFont="1" applyFill="1" applyAlignment="1">
      <alignment horizontal="left"/>
    </xf>
    <xf numFmtId="0" fontId="2" fillId="2" borderId="0" xfId="0" applyFont="1" applyFill="1" applyAlignment="1">
      <alignment horizontal="left"/>
    </xf>
    <xf numFmtId="0" fontId="0" fillId="0" borderId="0" xfId="0" pivotButton="1" applyAlignment="1">
      <alignment horizontal="center" vertical="center"/>
    </xf>
    <xf numFmtId="9" fontId="3" fillId="3" borderId="0" xfId="0" applyNumberFormat="1" applyFont="1" applyFill="1" applyAlignment="1">
      <alignment horizontal="center"/>
    </xf>
    <xf numFmtId="9" fontId="0" fillId="0" borderId="0" xfId="0" applyNumberFormat="1" applyAlignment="1">
      <alignment horizontal="center"/>
    </xf>
    <xf numFmtId="9" fontId="4" fillId="4" borderId="0" xfId="0" applyNumberFormat="1" applyFont="1" applyFill="1" applyAlignment="1">
      <alignment horizontal="center"/>
    </xf>
    <xf numFmtId="9" fontId="2" fillId="2" borderId="0" xfId="0" applyNumberFormat="1" applyFont="1" applyFill="1" applyAlignment="1">
      <alignment horizontal="center"/>
    </xf>
    <xf numFmtId="0" fontId="10" fillId="0" borderId="0" xfId="0" applyFont="1"/>
    <xf numFmtId="9" fontId="10" fillId="0" borderId="0" xfId="4" applyFont="1"/>
    <xf numFmtId="0" fontId="0" fillId="6" borderId="1" xfId="0"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6" fillId="2" borderId="1" xfId="1" applyFont="1" applyBorder="1" applyAlignment="1">
      <alignment horizontal="center" vertical="center"/>
    </xf>
    <xf numFmtId="0" fontId="7" fillId="3" borderId="1" xfId="2" applyFont="1" applyBorder="1" applyAlignment="1">
      <alignment horizontal="center" vertical="center"/>
    </xf>
    <xf numFmtId="0" fontId="8" fillId="4" borderId="1" xfId="3" applyFont="1" applyBorder="1" applyAlignment="1">
      <alignment horizontal="center" vertical="center"/>
    </xf>
  </cellXfs>
  <cellStyles count="5">
    <cellStyle name="Bad" xfId="2" builtinId="27"/>
    <cellStyle name="Good" xfId="1" builtinId="26"/>
    <cellStyle name="Neutral" xfId="3" builtinId="28"/>
    <cellStyle name="Normal" xfId="0" builtinId="0"/>
    <cellStyle name="Percent" xfId="4" builtinId="5"/>
  </cellStyles>
  <dxfs count="48">
    <dxf>
      <font>
        <b val="0"/>
      </font>
    </dxf>
    <dxf>
      <font>
        <b val="0"/>
      </font>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general" indent="0"/>
    </dxf>
    <dxf>
      <alignment horizontal="general" indent="0"/>
    </dxf>
    <dxf>
      <alignment horizontal="general" indent="0"/>
    </dxf>
    <dxf>
      <alignment horizontal="general" indent="0"/>
    </dxf>
    <dxf>
      <alignment horizontal="general" indent="0"/>
    </dxf>
    <dxf>
      <alignment horizontal="general" indent="0"/>
    </dxf>
    <dxf>
      <alignment horizontal="general" indent="0"/>
    </dxf>
    <dxf>
      <alignment horizontal="general" indent="0"/>
    </dxf>
    <dxf>
      <alignment horizontal="general" indent="0"/>
    </dxf>
    <dxf>
      <alignment horizontal="general" indent="0"/>
    </dxf>
    <dxf>
      <alignment horizontal="general" indent="0"/>
    </dxf>
    <dxf>
      <alignment horizontal="general" indent="0"/>
    </dxf>
    <dxf>
      <alignment horizontal="general" indent="0"/>
    </dxf>
    <dxf>
      <alignment vertical="center"/>
    </dxf>
    <dxf>
      <alignment vertical="center"/>
    </dxf>
    <dxf>
      <alignment vertical="center"/>
    </dxf>
    <dxf>
      <alignment vertical="center"/>
    </dxf>
    <dxf>
      <alignment vertical="center"/>
    </dxf>
    <dxf>
      <alignment vertical="center"/>
    </dxf>
    <dxf>
      <numFmt numFmtId="13" formatCode="0%"/>
    </dxf>
    <dxf>
      <font>
        <b val="0"/>
        <i val="0"/>
        <strike val="0"/>
        <condense val="0"/>
        <extend val="0"/>
        <outline val="0"/>
        <shadow val="0"/>
        <u val="none"/>
        <vertAlign val="baseline"/>
        <sz val="12"/>
        <color rgb="FF006100"/>
        <name val="Calibri"/>
        <family val="2"/>
        <scheme val="minor"/>
      </font>
      <fill>
        <patternFill patternType="solid">
          <fgColor indexed="65"/>
          <bgColor rgb="FFC6EFCE"/>
        </patternFill>
      </fill>
    </dxf>
    <dxf>
      <numFmt numFmtId="14" formatCode="0.00%"/>
    </dxf>
    <dxf>
      <font>
        <b val="0"/>
        <i val="0"/>
        <strike val="0"/>
        <condense val="0"/>
        <extend val="0"/>
        <outline val="0"/>
        <shadow val="0"/>
        <u val="none"/>
        <vertAlign val="baseline"/>
        <sz val="12"/>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2"/>
        <color rgb="FF9C5700"/>
        <name val="Calibri"/>
        <family val="2"/>
        <scheme val="minor"/>
      </font>
      <fill>
        <patternFill patternType="solid">
          <fgColor indexed="65"/>
          <bgColor rgb="FFFFEB9C"/>
        </patternFill>
      </fill>
    </dxf>
    <dxf>
      <font>
        <b val="0"/>
        <i val="0"/>
        <strike val="0"/>
        <condense val="0"/>
        <extend val="0"/>
        <outline val="0"/>
        <shadow val="0"/>
        <u val="none"/>
        <vertAlign val="baseline"/>
        <sz val="12"/>
        <color rgb="FF9C5700"/>
        <name val="Calibri"/>
        <family val="2"/>
        <scheme val="minor"/>
      </font>
      <fill>
        <patternFill patternType="solid">
          <fgColor indexed="65"/>
          <bgColor rgb="FFFFEB9C"/>
        </patternFill>
      </fill>
    </dxf>
    <dxf>
      <font>
        <b val="0"/>
        <i val="0"/>
        <strike val="0"/>
        <condense val="0"/>
        <extend val="0"/>
        <outline val="0"/>
        <shadow val="0"/>
        <u val="none"/>
        <vertAlign val="baseline"/>
        <sz val="12"/>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2"/>
        <color rgb="FF9C0006"/>
        <name val="Calibri"/>
        <family val="2"/>
        <scheme val="minor"/>
      </font>
      <fill>
        <patternFill patternType="solid">
          <fgColor indexed="65"/>
          <bgColor rgb="FFFFC7CE"/>
        </patternFill>
      </fill>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C8EFCE"/>
      <color rgb="FF548235"/>
      <color rgb="FFFFC8CE"/>
      <color rgb="FFFFEB9C"/>
      <color rgb="FFBF9000"/>
      <color rgb="FFA00B0F"/>
      <color rgb="FFC7EFCE"/>
      <color rgb="FFA10B10"/>
      <color rgb="FFFF7069"/>
      <color rgb="FF00F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US" b="1" u="sng"/>
              <a:t>New York Knicks Fan Sentiment</a:t>
            </a:r>
          </a:p>
        </c:rich>
      </c:tx>
      <c:layout>
        <c:manualLayout>
          <c:xMode val="edge"/>
          <c:yMode val="edge"/>
          <c:x val="0.25255685575998799"/>
          <c:y val="2.5760007139781507E-2"/>
        </c:manualLayout>
      </c:layout>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6670069856257789"/>
          <c:y val="0.18863041144980952"/>
          <c:w val="0.44860463566737441"/>
          <c:h val="0.65141290716003364"/>
        </c:manualLayout>
      </c:layout>
      <c:doughnutChart>
        <c:varyColors val="1"/>
        <c:ser>
          <c:idx val="0"/>
          <c:order val="0"/>
          <c:dPt>
            <c:idx val="0"/>
            <c:bubble3D val="0"/>
            <c:spPr>
              <a:solidFill>
                <a:srgbClr val="A10B10"/>
              </a:solidFill>
              <a:ln w="19050">
                <a:solidFill>
                  <a:schemeClr val="lt1"/>
                </a:solidFill>
              </a:ln>
              <a:effectLst/>
            </c:spPr>
            <c:extLst>
              <c:ext xmlns:c16="http://schemas.microsoft.com/office/drawing/2014/chart" uri="{C3380CC4-5D6E-409C-BE32-E72D297353CC}">
                <c16:uniqueId val="{00000001-972D-6F4F-9A7B-858D2D449C19}"/>
              </c:ext>
            </c:extLst>
          </c:dPt>
          <c:dPt>
            <c:idx val="1"/>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3-972D-6F4F-9A7B-858D2D449C19}"/>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2-972D-6F4F-9A7B-858D2D449C19}"/>
              </c:ext>
            </c:extLst>
          </c:dPt>
          <c:dLbls>
            <c:dLbl>
              <c:idx val="2"/>
              <c:layout>
                <c:manualLayout>
                  <c:x val="-2.4381632836032109E-3"/>
                  <c:y val="-1.47200040798751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72D-6F4F-9A7B-858D2D449C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'Viz and Analysis'!$A$21:$A$23</c:f>
              <c:strCache>
                <c:ptCount val="3"/>
                <c:pt idx="0">
                  <c:v>Negative</c:v>
                </c:pt>
                <c:pt idx="1">
                  <c:v>Neutral</c:v>
                </c:pt>
                <c:pt idx="2">
                  <c:v>Positive</c:v>
                </c:pt>
              </c:strCache>
            </c:strRef>
          </c:cat>
          <c:val>
            <c:numRef>
              <c:f>'Viz and Analysis'!$B$21:$B$23</c:f>
              <c:numCache>
                <c:formatCode>0%</c:formatCode>
                <c:ptCount val="3"/>
                <c:pt idx="0">
                  <c:v>0.54</c:v>
                </c:pt>
                <c:pt idx="1">
                  <c:v>0.32</c:v>
                </c:pt>
                <c:pt idx="2">
                  <c:v>0.14000000000000001</c:v>
                </c:pt>
              </c:numCache>
            </c:numRef>
          </c:val>
          <c:extLst>
            <c:ext xmlns:c16="http://schemas.microsoft.com/office/drawing/2014/chart" uri="{C3380CC4-5D6E-409C-BE32-E72D297353CC}">
              <c16:uniqueId val="{00000000-972D-6F4F-9A7B-858D2D449C19}"/>
            </c:ext>
          </c:extLst>
        </c:ser>
        <c:ser>
          <c:idx val="1"/>
          <c:order val="1"/>
          <c:dPt>
            <c:idx val="0"/>
            <c:bubble3D val="0"/>
            <c:spPr>
              <a:solidFill>
                <a:srgbClr val="FFC8CE"/>
              </a:solidFill>
              <a:ln w="19050">
                <a:solidFill>
                  <a:schemeClr val="lt1"/>
                </a:solidFill>
              </a:ln>
              <a:effectLst/>
            </c:spPr>
            <c:extLst>
              <c:ext xmlns:c16="http://schemas.microsoft.com/office/drawing/2014/chart" uri="{C3380CC4-5D6E-409C-BE32-E72D297353CC}">
                <c16:uniqueId val="{00000005-972D-6F4F-9A7B-858D2D449C19}"/>
              </c:ext>
            </c:extLst>
          </c:dPt>
          <c:dPt>
            <c:idx val="1"/>
            <c:bubble3D val="0"/>
            <c:spPr>
              <a:solidFill>
                <a:srgbClr val="FFC8CE"/>
              </a:solidFill>
              <a:ln w="19050">
                <a:solidFill>
                  <a:schemeClr val="lt1"/>
                </a:solidFill>
              </a:ln>
              <a:effectLst/>
            </c:spPr>
            <c:extLst>
              <c:ext xmlns:c16="http://schemas.microsoft.com/office/drawing/2014/chart" uri="{C3380CC4-5D6E-409C-BE32-E72D297353CC}">
                <c16:uniqueId val="{00000006-972D-6F4F-9A7B-858D2D449C19}"/>
              </c:ext>
            </c:extLst>
          </c:dPt>
          <c:dPt>
            <c:idx val="2"/>
            <c:bubble3D val="0"/>
            <c:spPr>
              <a:solidFill>
                <a:srgbClr val="FFEB9C"/>
              </a:solidFill>
              <a:ln w="19050">
                <a:solidFill>
                  <a:schemeClr val="lt1"/>
                </a:solidFill>
              </a:ln>
              <a:effectLst/>
            </c:spPr>
            <c:extLst>
              <c:ext xmlns:c16="http://schemas.microsoft.com/office/drawing/2014/chart" uri="{C3380CC4-5D6E-409C-BE32-E72D297353CC}">
                <c16:uniqueId val="{0000000A-972D-6F4F-9A7B-858D2D449C19}"/>
              </c:ext>
            </c:extLst>
          </c:dPt>
          <c:dPt>
            <c:idx val="3"/>
            <c:bubble3D val="0"/>
            <c:spPr>
              <a:solidFill>
                <a:srgbClr val="FFEB9C"/>
              </a:solidFill>
              <a:ln w="19050">
                <a:solidFill>
                  <a:schemeClr val="lt1"/>
                </a:solidFill>
              </a:ln>
              <a:effectLst/>
            </c:spPr>
            <c:extLst>
              <c:ext xmlns:c16="http://schemas.microsoft.com/office/drawing/2014/chart" uri="{C3380CC4-5D6E-409C-BE32-E72D297353CC}">
                <c16:uniqueId val="{00000009-972D-6F4F-9A7B-858D2D449C19}"/>
              </c:ext>
            </c:extLst>
          </c:dPt>
          <c:dPt>
            <c:idx val="4"/>
            <c:bubble3D val="0"/>
            <c:spPr>
              <a:solidFill>
                <a:srgbClr val="C7EFCE"/>
              </a:solidFill>
              <a:ln w="19050">
                <a:solidFill>
                  <a:schemeClr val="lt1"/>
                </a:solidFill>
              </a:ln>
              <a:effectLst/>
            </c:spPr>
            <c:extLst>
              <c:ext xmlns:c16="http://schemas.microsoft.com/office/drawing/2014/chart" uri="{C3380CC4-5D6E-409C-BE32-E72D297353CC}">
                <c16:uniqueId val="{00000008-972D-6F4F-9A7B-858D2D449C19}"/>
              </c:ext>
            </c:extLst>
          </c:dPt>
          <c:dPt>
            <c:idx val="5"/>
            <c:bubble3D val="0"/>
            <c:spPr>
              <a:solidFill>
                <a:srgbClr val="C7EFCE"/>
              </a:solidFill>
              <a:ln w="19050">
                <a:solidFill>
                  <a:schemeClr val="lt1"/>
                </a:solidFill>
              </a:ln>
              <a:effectLst/>
            </c:spPr>
            <c:extLst>
              <c:ext xmlns:c16="http://schemas.microsoft.com/office/drawing/2014/chart" uri="{C3380CC4-5D6E-409C-BE32-E72D297353CC}">
                <c16:uniqueId val="{00000007-972D-6F4F-9A7B-858D2D449C19}"/>
              </c:ext>
            </c:extLst>
          </c:dPt>
          <c:dLbls>
            <c:dLbl>
              <c:idx val="0"/>
              <c:tx>
                <c:rich>
                  <a:bodyPr/>
                  <a:lstStyle/>
                  <a:p>
                    <a:fld id="{59D1669F-932D-A447-8C96-8F97C3A6071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72D-6F4F-9A7B-858D2D449C19}"/>
                </c:ext>
              </c:extLst>
            </c:dLbl>
            <c:dLbl>
              <c:idx val="1"/>
              <c:tx>
                <c:rich>
                  <a:bodyPr/>
                  <a:lstStyle/>
                  <a:p>
                    <a:fld id="{62A2E3FC-1A85-7449-9777-A12A003641E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72D-6F4F-9A7B-858D2D449C19}"/>
                </c:ext>
              </c:extLst>
            </c:dLbl>
            <c:dLbl>
              <c:idx val="2"/>
              <c:tx>
                <c:rich>
                  <a:bodyPr/>
                  <a:lstStyle/>
                  <a:p>
                    <a:fld id="{4A7BE60A-05F9-0742-9101-16CEDE66E60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972D-6F4F-9A7B-858D2D449C19}"/>
                </c:ext>
              </c:extLst>
            </c:dLbl>
            <c:dLbl>
              <c:idx val="3"/>
              <c:tx>
                <c:rich>
                  <a:bodyPr/>
                  <a:lstStyle/>
                  <a:p>
                    <a:fld id="{BAAA962B-6675-EF4B-8BB8-F4418EDC17A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972D-6F4F-9A7B-858D2D449C19}"/>
                </c:ext>
              </c:extLst>
            </c:dLbl>
            <c:dLbl>
              <c:idx val="4"/>
              <c:layout>
                <c:manualLayout>
                  <c:x val="-6.826857194088741E-2"/>
                  <c:y val="-9.9360061826132884E-2"/>
                </c:manualLayout>
              </c:layout>
              <c:tx>
                <c:rich>
                  <a:bodyPr/>
                  <a:lstStyle/>
                  <a:p>
                    <a:fld id="{44FAE3C8-8219-094D-A598-E13D9E14F1F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972D-6F4F-9A7B-858D2D449C19}"/>
                </c:ext>
              </c:extLst>
            </c:dLbl>
            <c:dLbl>
              <c:idx val="5"/>
              <c:layout>
                <c:manualLayout>
                  <c:x val="-1.3409898059817214E-2"/>
                  <c:y val="-0.11776015540801256"/>
                </c:manualLayout>
              </c:layout>
              <c:tx>
                <c:rich>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mn-lt"/>
                        <a:ea typeface="+mn-ea"/>
                        <a:cs typeface="+mn-cs"/>
                      </a:defRPr>
                    </a:pPr>
                    <a:fld id="{C9C8A36B-C36C-FD41-8815-7CA4827974F3}" type="CELLRANGE">
                      <a:rPr lang="en-US"/>
                      <a:pPr>
                        <a:defRPr sz="800"/>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manualLayout>
                      <c:w val="8.9663358763824336E-2"/>
                      <c:h val="5.1978968470446307E-2"/>
                    </c:manualLayout>
                  </c15:layout>
                  <c15:dlblFieldTable/>
                  <c15:showDataLabelsRange val="1"/>
                </c:ext>
                <c:ext xmlns:c16="http://schemas.microsoft.com/office/drawing/2014/chart" uri="{C3380CC4-5D6E-409C-BE32-E72D297353CC}">
                  <c16:uniqueId val="{00000007-972D-6F4F-9A7B-858D2D449C19}"/>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'Viz and Analysis'!$B$27:$B$32</c:f>
              <c:numCache>
                <c:formatCode>0%</c:formatCode>
                <c:ptCount val="6"/>
                <c:pt idx="0">
                  <c:v>0.22</c:v>
                </c:pt>
                <c:pt idx="1">
                  <c:v>0.32</c:v>
                </c:pt>
                <c:pt idx="2">
                  <c:v>0.16</c:v>
                </c:pt>
                <c:pt idx="3">
                  <c:v>0.16</c:v>
                </c:pt>
                <c:pt idx="4">
                  <c:v>0.08</c:v>
                </c:pt>
                <c:pt idx="5">
                  <c:v>0.06</c:v>
                </c:pt>
              </c:numCache>
            </c:numRef>
          </c:val>
          <c:extLst>
            <c:ext xmlns:c15="http://schemas.microsoft.com/office/drawing/2012/chart" uri="{02D57815-91ED-43cb-92C2-25804820EDAC}">
              <c15:datalabelsRange>
                <c15:f>'Viz and Analysis'!$A$27:$A$32</c15:f>
                <c15:dlblRangeCache>
                  <c:ptCount val="6"/>
                  <c:pt idx="0">
                    <c:v>Sad</c:v>
                  </c:pt>
                  <c:pt idx="1">
                    <c:v>Upset</c:v>
                  </c:pt>
                  <c:pt idx="2">
                    <c:v>Bittersweet</c:v>
                  </c:pt>
                  <c:pt idx="3">
                    <c:v>Indifferent</c:v>
                  </c:pt>
                  <c:pt idx="4">
                    <c:v>Excited</c:v>
                  </c:pt>
                  <c:pt idx="5">
                    <c:v>Relieved</c:v>
                  </c:pt>
                </c15:dlblRangeCache>
              </c15:datalabelsRange>
            </c:ext>
            <c:ext xmlns:c16="http://schemas.microsoft.com/office/drawing/2014/chart" uri="{C3380CC4-5D6E-409C-BE32-E72D297353CC}">
              <c16:uniqueId val="{00000004-972D-6F4F-9A7B-858D2D449C19}"/>
            </c:ext>
          </c:extLst>
        </c:ser>
        <c:dLbls>
          <c:showLegendKey val="0"/>
          <c:showVal val="0"/>
          <c:showCatName val="0"/>
          <c:showSerName val="0"/>
          <c:showPercent val="0"/>
          <c:showBubbleSize val="0"/>
          <c:showLeaderLines val="1"/>
        </c:dLbls>
        <c:firstSliceAng val="0"/>
        <c:holeSize val="0"/>
      </c:doughnutChart>
      <c:spPr>
        <a:noFill/>
        <a:ln>
          <a:noFill/>
        </a:ln>
        <a:effectLst/>
      </c:spPr>
    </c:plotArea>
    <c:legend>
      <c:legendPos val="b"/>
      <c:legendEntry>
        <c:idx val="3"/>
        <c:delete val="1"/>
      </c:legendEntry>
      <c:legendEntry>
        <c:idx val="4"/>
        <c:delete val="1"/>
      </c:legendEntry>
      <c:legendEntry>
        <c:idx val="5"/>
        <c:delete val="1"/>
      </c:legendEntry>
      <c:layout>
        <c:manualLayout>
          <c:xMode val="edge"/>
          <c:yMode val="edge"/>
          <c:x val="0.22686437419163852"/>
          <c:y val="0.84100772916119737"/>
          <c:w val="0.52128495614106174"/>
          <c:h val="0.13242448299919563"/>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US" b="1" u="sng"/>
              <a:t>Toronto Raptors Fan Sentiment</a:t>
            </a:r>
          </a:p>
        </c:rich>
      </c:tx>
      <c:layout>
        <c:manualLayout>
          <c:xMode val="edge"/>
          <c:yMode val="edge"/>
          <c:x val="0.25255685575998799"/>
          <c:y val="2.5760007139781507E-2"/>
        </c:manualLayout>
      </c:layout>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6670069856257789"/>
          <c:y val="0.18863041144980952"/>
          <c:w val="0.44860463566737441"/>
          <c:h val="0.65141290716003364"/>
        </c:manualLayout>
      </c:layout>
      <c:doughnutChart>
        <c:varyColors val="1"/>
        <c:ser>
          <c:idx val="0"/>
          <c:order val="0"/>
          <c:dPt>
            <c:idx val="0"/>
            <c:bubble3D val="0"/>
            <c:spPr>
              <a:solidFill>
                <a:srgbClr val="A00B0F"/>
              </a:solidFill>
              <a:ln w="19050">
                <a:solidFill>
                  <a:schemeClr val="lt1"/>
                </a:solidFill>
              </a:ln>
              <a:effectLst/>
            </c:spPr>
            <c:extLst>
              <c:ext xmlns:c16="http://schemas.microsoft.com/office/drawing/2014/chart" uri="{C3380CC4-5D6E-409C-BE32-E72D297353CC}">
                <c16:uniqueId val="{00000001-48A0-144D-8615-577268256ED7}"/>
              </c:ext>
            </c:extLst>
          </c:dPt>
          <c:dPt>
            <c:idx val="1"/>
            <c:bubble3D val="0"/>
            <c:spPr>
              <a:solidFill>
                <a:srgbClr val="BF9000"/>
              </a:solidFill>
              <a:ln w="19050">
                <a:solidFill>
                  <a:schemeClr val="lt1"/>
                </a:solidFill>
              </a:ln>
              <a:effectLst/>
            </c:spPr>
            <c:extLst>
              <c:ext xmlns:c16="http://schemas.microsoft.com/office/drawing/2014/chart" uri="{C3380CC4-5D6E-409C-BE32-E72D297353CC}">
                <c16:uniqueId val="{00000003-48A0-144D-8615-577268256ED7}"/>
              </c:ext>
            </c:extLst>
          </c:dPt>
          <c:dPt>
            <c:idx val="2"/>
            <c:bubble3D val="0"/>
            <c:spPr>
              <a:solidFill>
                <a:srgbClr val="548235"/>
              </a:solidFill>
              <a:ln w="19050">
                <a:solidFill>
                  <a:schemeClr val="lt1"/>
                </a:solidFill>
              </a:ln>
              <a:effectLst/>
            </c:spPr>
            <c:extLst>
              <c:ext xmlns:c16="http://schemas.microsoft.com/office/drawing/2014/chart" uri="{C3380CC4-5D6E-409C-BE32-E72D297353CC}">
                <c16:uniqueId val="{00000005-48A0-144D-8615-577268256ED7}"/>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8A0-144D-8615-577268256ED7}"/>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8A0-144D-8615-577268256ED7}"/>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8A0-144D-8615-577268256ED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'Viz and Analysis'!$A$21:$A$23</c:f>
              <c:strCache>
                <c:ptCount val="3"/>
                <c:pt idx="0">
                  <c:v>Negative</c:v>
                </c:pt>
                <c:pt idx="1">
                  <c:v>Neutral</c:v>
                </c:pt>
                <c:pt idx="2">
                  <c:v>Positive</c:v>
                </c:pt>
              </c:strCache>
            </c:strRef>
          </c:cat>
          <c:val>
            <c:numRef>
              <c:f>'Viz and Analysis'!$C$21:$C$23</c:f>
              <c:numCache>
                <c:formatCode>0%</c:formatCode>
                <c:ptCount val="3"/>
                <c:pt idx="0">
                  <c:v>0.28000000000000003</c:v>
                </c:pt>
                <c:pt idx="1">
                  <c:v>0.28000000000000003</c:v>
                </c:pt>
                <c:pt idx="2">
                  <c:v>0.44</c:v>
                </c:pt>
              </c:numCache>
            </c:numRef>
          </c:val>
          <c:extLst>
            <c:ext xmlns:c16="http://schemas.microsoft.com/office/drawing/2014/chart" uri="{C3380CC4-5D6E-409C-BE32-E72D297353CC}">
              <c16:uniqueId val="{00000006-48A0-144D-8615-577268256ED7}"/>
            </c:ext>
          </c:extLst>
        </c:ser>
        <c:ser>
          <c:idx val="1"/>
          <c:order val="1"/>
          <c:spPr>
            <a:solidFill>
              <a:srgbClr val="FFEB9C"/>
            </a:solidFill>
          </c:spPr>
          <c:dPt>
            <c:idx val="0"/>
            <c:bubble3D val="0"/>
            <c:spPr>
              <a:solidFill>
                <a:srgbClr val="FFC8CE"/>
              </a:solidFill>
              <a:ln w="19050">
                <a:solidFill>
                  <a:schemeClr val="lt1"/>
                </a:solidFill>
              </a:ln>
              <a:effectLst/>
            </c:spPr>
            <c:extLst>
              <c:ext xmlns:c16="http://schemas.microsoft.com/office/drawing/2014/chart" uri="{C3380CC4-5D6E-409C-BE32-E72D297353CC}">
                <c16:uniqueId val="{00000008-48A0-144D-8615-577268256ED7}"/>
              </c:ext>
            </c:extLst>
          </c:dPt>
          <c:dPt>
            <c:idx val="1"/>
            <c:bubble3D val="0"/>
            <c:spPr>
              <a:solidFill>
                <a:srgbClr val="FFC8CE"/>
              </a:solidFill>
              <a:ln w="19050">
                <a:solidFill>
                  <a:schemeClr val="lt1"/>
                </a:solidFill>
              </a:ln>
              <a:effectLst/>
            </c:spPr>
            <c:extLst>
              <c:ext xmlns:c16="http://schemas.microsoft.com/office/drawing/2014/chart" uri="{C3380CC4-5D6E-409C-BE32-E72D297353CC}">
                <c16:uniqueId val="{0000000A-48A0-144D-8615-577268256ED7}"/>
              </c:ext>
            </c:extLst>
          </c:dPt>
          <c:dPt>
            <c:idx val="2"/>
            <c:bubble3D val="0"/>
            <c:spPr>
              <a:solidFill>
                <a:srgbClr val="FFEB9C"/>
              </a:solidFill>
              <a:ln w="19050">
                <a:solidFill>
                  <a:schemeClr val="lt1"/>
                </a:solidFill>
              </a:ln>
              <a:effectLst/>
            </c:spPr>
            <c:extLst>
              <c:ext xmlns:c16="http://schemas.microsoft.com/office/drawing/2014/chart" uri="{C3380CC4-5D6E-409C-BE32-E72D297353CC}">
                <c16:uniqueId val="{0000000C-48A0-144D-8615-577268256ED7}"/>
              </c:ext>
            </c:extLst>
          </c:dPt>
          <c:dPt>
            <c:idx val="3"/>
            <c:bubble3D val="0"/>
            <c:spPr>
              <a:solidFill>
                <a:srgbClr val="FFEB9C"/>
              </a:solidFill>
              <a:ln w="19050">
                <a:solidFill>
                  <a:schemeClr val="lt1"/>
                </a:solidFill>
              </a:ln>
              <a:effectLst/>
            </c:spPr>
            <c:extLst>
              <c:ext xmlns:c16="http://schemas.microsoft.com/office/drawing/2014/chart" uri="{C3380CC4-5D6E-409C-BE32-E72D297353CC}">
                <c16:uniqueId val="{0000000E-48A0-144D-8615-577268256ED7}"/>
              </c:ext>
            </c:extLst>
          </c:dPt>
          <c:dPt>
            <c:idx val="4"/>
            <c:bubble3D val="0"/>
            <c:spPr>
              <a:solidFill>
                <a:srgbClr val="C8EFCE"/>
              </a:solidFill>
              <a:ln w="19050">
                <a:solidFill>
                  <a:schemeClr val="lt1"/>
                </a:solidFill>
              </a:ln>
              <a:effectLst/>
            </c:spPr>
            <c:extLst>
              <c:ext xmlns:c16="http://schemas.microsoft.com/office/drawing/2014/chart" uri="{C3380CC4-5D6E-409C-BE32-E72D297353CC}">
                <c16:uniqueId val="{00000010-48A0-144D-8615-577268256ED7}"/>
              </c:ext>
            </c:extLst>
          </c:dPt>
          <c:dPt>
            <c:idx val="5"/>
            <c:bubble3D val="0"/>
            <c:spPr>
              <a:solidFill>
                <a:srgbClr val="C8EFCE"/>
              </a:solidFill>
              <a:ln w="19050">
                <a:solidFill>
                  <a:schemeClr val="lt1"/>
                </a:solidFill>
              </a:ln>
              <a:effectLst/>
            </c:spPr>
            <c:extLst>
              <c:ext xmlns:c16="http://schemas.microsoft.com/office/drawing/2014/chart" uri="{C3380CC4-5D6E-409C-BE32-E72D297353CC}">
                <c16:uniqueId val="{00000012-48A0-144D-8615-577268256ED7}"/>
              </c:ext>
            </c:extLst>
          </c:dPt>
          <c:dLbls>
            <c:dLbl>
              <c:idx val="0"/>
              <c:tx>
                <c:rich>
                  <a:bodyPr/>
                  <a:lstStyle/>
                  <a:p>
                    <a:fld id="{906E46FF-6D0A-1242-9AF2-611BCD0D8F1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8A0-144D-8615-577268256ED7}"/>
                </c:ext>
              </c:extLst>
            </c:dLbl>
            <c:dLbl>
              <c:idx val="1"/>
              <c:layout>
                <c:manualLayout>
                  <c:x val="0.11221941065408242"/>
                  <c:y val="7.1493410080851636E-3"/>
                </c:manualLayout>
              </c:layout>
              <c:tx>
                <c:rich>
                  <a:bodyPr/>
                  <a:lstStyle/>
                  <a:p>
                    <a:fld id="{F275EE92-F373-B14E-B99F-26F7DF9B3CB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48A0-144D-8615-577268256ED7}"/>
                </c:ext>
              </c:extLst>
            </c:dLbl>
            <c:dLbl>
              <c:idx val="2"/>
              <c:tx>
                <c:rich>
                  <a:bodyPr/>
                  <a:lstStyle/>
                  <a:p>
                    <a:fld id="{D8E1249D-0DF7-E548-87F5-A7F19C158B5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48A0-144D-8615-577268256ED7}"/>
                </c:ext>
              </c:extLst>
            </c:dLbl>
            <c:dLbl>
              <c:idx val="3"/>
              <c:tx>
                <c:rich>
                  <a:bodyPr/>
                  <a:lstStyle/>
                  <a:p>
                    <a:fld id="{889E6CA9-07A1-9E40-AC37-B4E375127C2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48A0-144D-8615-577268256ED7}"/>
                </c:ext>
              </c:extLst>
            </c:dLbl>
            <c:dLbl>
              <c:idx val="4"/>
              <c:tx>
                <c:rich>
                  <a:bodyPr/>
                  <a:lstStyle/>
                  <a:p>
                    <a:fld id="{019031C3-231E-3E4A-9FFD-C0BACC13BD5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48A0-144D-8615-577268256ED7}"/>
                </c:ext>
              </c:extLst>
            </c:dLbl>
            <c:dLbl>
              <c:idx val="5"/>
              <c:tx>
                <c:rich>
                  <a:bodyPr/>
                  <a:lstStyle/>
                  <a:p>
                    <a:fld id="{550089E7-6FFE-C44D-9826-C18C83DDAC4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48A0-144D-8615-577268256ED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'Viz and Analysis'!$C$27:$C$32</c:f>
              <c:numCache>
                <c:formatCode>0%</c:formatCode>
                <c:ptCount val="6"/>
                <c:pt idx="0">
                  <c:v>0.26</c:v>
                </c:pt>
                <c:pt idx="1">
                  <c:v>0.02</c:v>
                </c:pt>
                <c:pt idx="2">
                  <c:v>0.14000000000000001</c:v>
                </c:pt>
                <c:pt idx="3">
                  <c:v>0.14000000000000001</c:v>
                </c:pt>
                <c:pt idx="4">
                  <c:v>0.34</c:v>
                </c:pt>
                <c:pt idx="5">
                  <c:v>0.1</c:v>
                </c:pt>
              </c:numCache>
            </c:numRef>
          </c:val>
          <c:extLst>
            <c:ext xmlns:c15="http://schemas.microsoft.com/office/drawing/2012/chart" uri="{02D57815-91ED-43cb-92C2-25804820EDAC}">
              <c15:datalabelsRange>
                <c15:f>'Viz and Analysis'!$A$27:$A$32</c15:f>
                <c15:dlblRangeCache>
                  <c:ptCount val="6"/>
                  <c:pt idx="0">
                    <c:v>Sad</c:v>
                  </c:pt>
                  <c:pt idx="1">
                    <c:v>Upset</c:v>
                  </c:pt>
                  <c:pt idx="2">
                    <c:v>Bittersweet</c:v>
                  </c:pt>
                  <c:pt idx="3">
                    <c:v>Indifferent</c:v>
                  </c:pt>
                  <c:pt idx="4">
                    <c:v>Excited</c:v>
                  </c:pt>
                  <c:pt idx="5">
                    <c:v>Relieved</c:v>
                  </c:pt>
                </c15:dlblRangeCache>
              </c15:datalabelsRange>
            </c:ext>
            <c:ext xmlns:c16="http://schemas.microsoft.com/office/drawing/2014/chart" uri="{C3380CC4-5D6E-409C-BE32-E72D297353CC}">
              <c16:uniqueId val="{00000013-48A0-144D-8615-577268256ED7}"/>
            </c:ext>
          </c:extLst>
        </c:ser>
        <c:dLbls>
          <c:showLegendKey val="0"/>
          <c:showVal val="0"/>
          <c:showCatName val="0"/>
          <c:showSerName val="0"/>
          <c:showPercent val="0"/>
          <c:showBubbleSize val="0"/>
          <c:showLeaderLines val="1"/>
        </c:dLbls>
        <c:firstSliceAng val="0"/>
        <c:holeSize val="0"/>
      </c:doughnutChart>
      <c:spPr>
        <a:noFill/>
        <a:ln>
          <a:noFill/>
        </a:ln>
        <a:effectLst/>
      </c:spPr>
    </c:plotArea>
    <c:legend>
      <c:legendPos val="b"/>
      <c:legendEntry>
        <c:idx val="3"/>
        <c:delete val="1"/>
      </c:legendEntry>
      <c:legendEntry>
        <c:idx val="4"/>
        <c:delete val="1"/>
      </c:legendEntry>
      <c:legendEntry>
        <c:idx val="5"/>
        <c:delete val="1"/>
      </c:legendEntry>
      <c:layout>
        <c:manualLayout>
          <c:xMode val="edge"/>
          <c:yMode val="edge"/>
          <c:x val="0.22686437419163852"/>
          <c:y val="0.84100772916119737"/>
          <c:w val="0.52128495614106174"/>
          <c:h val="0.13242448299919563"/>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hyperlink" Target="https://en.wikipedia.org/wiki/New_York_Knicks"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hyperlink" Target="https://en.wikipedia.org/wiki/Toronto_Raptors"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1162152</xdr:colOff>
      <xdr:row>0</xdr:row>
      <xdr:rowOff>107697</xdr:rowOff>
    </xdr:from>
    <xdr:to>
      <xdr:col>9</xdr:col>
      <xdr:colOff>503801</xdr:colOff>
      <xdr:row>18</xdr:row>
      <xdr:rowOff>70885</xdr:rowOff>
    </xdr:to>
    <xdr:graphicFrame macro="">
      <xdr:nvGraphicFramePr>
        <xdr:cNvPr id="5" name="Chart 4">
          <a:extLst>
            <a:ext uri="{FF2B5EF4-FFF2-40B4-BE49-F238E27FC236}">
              <a16:creationId xmlns:a16="http://schemas.microsoft.com/office/drawing/2014/main" id="{763D7DEE-F26E-0E59-DA11-2FBA3137A2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1172647</xdr:colOff>
      <xdr:row>19</xdr:row>
      <xdr:rowOff>4183</xdr:rowOff>
    </xdr:from>
    <xdr:to>
      <xdr:col>9</xdr:col>
      <xdr:colOff>500834</xdr:colOff>
      <xdr:row>36</xdr:row>
      <xdr:rowOff>166792</xdr:rowOff>
    </xdr:to>
    <xdr:graphicFrame macro="">
      <xdr:nvGraphicFramePr>
        <xdr:cNvPr id="6" name="Chart 5">
          <a:extLst>
            <a:ext uri="{FF2B5EF4-FFF2-40B4-BE49-F238E27FC236}">
              <a16:creationId xmlns:a16="http://schemas.microsoft.com/office/drawing/2014/main" id="{6E95282B-FA3F-5446-BEF7-43B9F3FDFD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0.76896</cdr:x>
      <cdr:y>0.01957</cdr:y>
    </cdr:from>
    <cdr:to>
      <cdr:x>0.99049</cdr:x>
      <cdr:y>0.26639</cdr:y>
    </cdr:to>
    <cdr:pic>
      <cdr:nvPicPr>
        <cdr:cNvPr id="3" name="Picture 2" descr="New York Knicks - Wikipedia">
          <a:extLst xmlns:a="http://schemas.openxmlformats.org/drawingml/2006/main">
            <a:ext uri="{FF2B5EF4-FFF2-40B4-BE49-F238E27FC236}">
              <a16:creationId xmlns:a16="http://schemas.microsoft.com/office/drawing/2014/main" id="{E232BFC0-D5BC-F25C-E824-0C6F7FF07F2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xmlns:a="http://schemas.openxmlformats.org/drawingml/2006/main">
          <a:fillRect/>
        </a:stretch>
      </cdr:blipFill>
      <cdr:spPr>
        <a:xfrm xmlns:a="http://schemas.openxmlformats.org/drawingml/2006/main">
          <a:off x="4003130" y="69536"/>
          <a:ext cx="1153232" cy="876894"/>
        </a:xfrm>
        <a:prstGeom xmlns:a="http://schemas.openxmlformats.org/drawingml/2006/main" prst="rect">
          <a:avLst/>
        </a:prstGeom>
      </cdr:spPr>
    </cdr:pic>
  </cdr:relSizeAnchor>
</c:userShapes>
</file>

<file path=xl/drawings/drawing3.xml><?xml version="1.0" encoding="utf-8"?>
<c:userShapes xmlns:c="http://schemas.openxmlformats.org/drawingml/2006/chart">
  <cdr:relSizeAnchor xmlns:cdr="http://schemas.openxmlformats.org/drawingml/2006/chartDrawing">
    <cdr:from>
      <cdr:x>0.77622</cdr:x>
      <cdr:y>0.01477</cdr:y>
    </cdr:from>
    <cdr:to>
      <cdr:x>0.98041</cdr:x>
      <cdr:y>0.27215</cdr:y>
    </cdr:to>
    <cdr:pic>
      <cdr:nvPicPr>
        <cdr:cNvPr id="4" name="Picture 3" descr="Toronto Raptors - Wikipedia">
          <a:extLst xmlns:a="http://schemas.openxmlformats.org/drawingml/2006/main">
            <a:ext uri="{FF2B5EF4-FFF2-40B4-BE49-F238E27FC236}">
              <a16:creationId xmlns:a16="http://schemas.microsoft.com/office/drawing/2014/main" id="{1A54C8D7-5D10-86A0-E536-B2CC7A4BA30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xmlns:a="http://schemas.openxmlformats.org/drawingml/2006/main">
          <a:fillRect/>
        </a:stretch>
      </cdr:blipFill>
      <cdr:spPr>
        <a:xfrm xmlns:a="http://schemas.openxmlformats.org/drawingml/2006/main">
          <a:off x="4040909" y="52479"/>
          <a:ext cx="1062973" cy="914400"/>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m Finch" refreshedDate="45335.443010416668" createdVersion="8" refreshedVersion="8" minRefreshableVersion="3" recordCount="100" xr:uid="{1D4B6920-97C9-D14E-8556-4EAFEA1A66C0}">
  <cacheSource type="worksheet">
    <worksheetSource name="Table1"/>
  </cacheSource>
  <cacheFields count="4">
    <cacheField name="Subreddit: " numFmtId="0">
      <sharedItems count="2">
        <s v="NYKnicks"/>
        <s v="torontoraptors"/>
      </sharedItems>
    </cacheField>
    <cacheField name="Comment: " numFmtId="0">
      <sharedItems longText="1"/>
    </cacheField>
    <cacheField name="Sentiment" numFmtId="0">
      <sharedItems count="3">
        <s v="Negative"/>
        <s v="Neutral"/>
        <s v="Positive"/>
      </sharedItems>
    </cacheField>
    <cacheField name="Subcategory" numFmtId="0">
      <sharedItems count="7">
        <s v="Sad"/>
        <s v="Bittersweet"/>
        <s v="Indifferent"/>
        <s v="Upset"/>
        <s v="Excited"/>
        <s v="Relieved"/>
        <s v="Indifferent "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s v="Heartbroken about Quickley ngl"/>
    <x v="0"/>
    <x v="0"/>
  </r>
  <r>
    <x v="0"/>
    <s v="Seeing Quickley go sucks. Genuinely the 3rd best player on this team at times. Deserved a lot better than we were able to provide for him."/>
    <x v="0"/>
    <x v="0"/>
  </r>
  <r>
    <x v="0"/>
    <s v="Quickley 💔💔💔"/>
    <x v="0"/>
    <x v="0"/>
  </r>
  <r>
    <x v="0"/>
    <s v="End of an era, I'm sad"/>
    <x v="0"/>
    <x v="0"/>
  </r>
  <r>
    <x v="0"/>
    <s v="Losing Quickley legit hurts my soul"/>
    <x v="0"/>
    <x v="0"/>
  </r>
  <r>
    <x v="0"/>
    <s v="IQ I will miss you so much 😭"/>
    <x v="0"/>
    <x v="0"/>
  </r>
  <r>
    <x v="0"/>
    <s v="Losing Quickley HURTS but he deserves to start and get paid. At least it’s good to know we aren’t losing him for nothing"/>
    <x v="1"/>
    <x v="1"/>
  </r>
  <r>
    <x v="0"/>
    <s v="OG’s Agent is Leon’s son?? Lmaooo ain’t no way"/>
    <x v="1"/>
    <x v="2"/>
  </r>
  <r>
    <x v="0"/>
    <s v="Achiuwa in the deal as well"/>
    <x v="1"/>
    <x v="2"/>
  </r>
  <r>
    <x v="0"/>
    <s v="We're gonna regret moving IQ man, I just feel it."/>
    <x v="0"/>
    <x v="3"/>
  </r>
  <r>
    <x v="0"/>
    <s v="Was OG’s value really this high? Quickley has had a great season…"/>
    <x v="0"/>
    <x v="3"/>
  </r>
  <r>
    <x v="0"/>
    <s v="Y'all really slandered RJ off the team after that last game lmao. I love this trade tho on a serious note."/>
    <x v="2"/>
    <x v="4"/>
  </r>
  <r>
    <x v="0"/>
    <s v="IQ? With OG we should've started IQ. Fuck. I'll miss both of them, they gave us a lot of great memories. I hate that they went to a division rival 😔."/>
    <x v="0"/>
    <x v="0"/>
  </r>
  <r>
    <x v="0"/>
    <s v="WHY GIVE UP HIMMANUEL"/>
    <x v="0"/>
    <x v="3"/>
  </r>
  <r>
    <x v="0"/>
    <s v="So we’re gonna have 0 players tonight"/>
    <x v="1"/>
    <x v="2"/>
  </r>
  <r>
    <x v="0"/>
    <s v="Guys. Take emotions out of fantastic trade. We were gonna lose Quickley in the offseason because he was going to demand too much money. OG much better than RJ and is an excellent defender and can actually shoot the ball. The draft capital is whatever. Alright with emotions back, I’ll miss Quickley"/>
    <x v="1"/>
    <x v="1"/>
  </r>
  <r>
    <x v="0"/>
    <s v="Sucks for quickly but if this draft compensation is protected picks or 2nds then f it I'm ok with it"/>
    <x v="1"/>
    <x v="1"/>
  </r>
  <r>
    <x v="0"/>
    <s v="Jesus Christ, RJ+Quickley+draft capital? I feel like this is so bad. IQ especially."/>
    <x v="0"/>
    <x v="3"/>
  </r>
  <r>
    <x v="0"/>
    <s v="Wow I’m kinda pissed"/>
    <x v="0"/>
    <x v="3"/>
  </r>
  <r>
    <x v="0"/>
    <s v="Not even the biggest RJ guy but to send him AND quick for fuckin og is absurd. Leon wtf man"/>
    <x v="0"/>
    <x v="3"/>
  </r>
  <r>
    <x v="0"/>
    <s v="I blame RJs development stalling out for making us include IQ"/>
    <x v="0"/>
    <x v="3"/>
  </r>
  <r>
    <x v="0"/>
    <s v="Man this seems like a bit of an overpay, but forget that Quickley might be my favourite Knick I've seen and I've never doubted RJ's effort even if at times he's been frustrating. Best of luck and hope Quick gets the max"/>
    <x v="0"/>
    <x v="3"/>
  </r>
  <r>
    <x v="0"/>
    <s v="IQ deserves to be a starter somewhere. Who wants to be paid to be a sixth man, especially as a young player with potential. I love this deal, depending on the draft stock given up"/>
    <x v="2"/>
    <x v="4"/>
  </r>
  <r>
    <x v="0"/>
    <s v="Rj and IQ were vital parts of the knicks return to playoff basketball. Both were homegrown and played hard. Pretty sad about this"/>
    <x v="0"/>
    <x v="0"/>
  </r>
  <r>
    <x v="0"/>
    <s v="How tf Fournier still here, that should be IQ's roster spot"/>
    <x v="0"/>
    <x v="3"/>
  </r>
  <r>
    <x v="0"/>
    <s v="QUICK 😭😭😭😭"/>
    <x v="0"/>
    <x v="0"/>
  </r>
  <r>
    <x v="0"/>
    <s v="This is a terrible trade"/>
    <x v="0"/>
    <x v="3"/>
  </r>
  <r>
    <x v="0"/>
    <s v="Need to start doing something different if we want to be taken seriously. Thank god we are DONE with Barrett."/>
    <x v="2"/>
    <x v="5"/>
  </r>
  <r>
    <x v="0"/>
    <s v="Yall slandered RJ so hard and now mad he's gone?? Chill out guys. This is a good trade. We weren't paying IQ anyway and RJ has plateaued on this team. Paying OG next season is way more logical than paying IQ the same to sit on the bench."/>
    <x v="2"/>
    <x v="5"/>
  </r>
  <r>
    <x v="0"/>
    <s v="We’re gonna regret moving IQ"/>
    <x v="0"/>
    <x v="3"/>
  </r>
  <r>
    <x v="0"/>
    <s v="Knicks trend of not keeping drafted players long term still stands it seems. Only been Mitch so far."/>
    <x v="1"/>
    <x v="2"/>
  </r>
  <r>
    <x v="0"/>
    <s v="I thought everyone said Toronto would never deal with us"/>
    <x v="1"/>
    <x v="2"/>
  </r>
  <r>
    <x v="0"/>
    <s v="This feels like it was inevitable. RJ couldn’t be the 3 we needed, and IQ is gonna be a starting PG on the raptors. It stings, especially after watching those two develop- but I’m excited for OG"/>
    <x v="1"/>
    <x v="1"/>
  </r>
  <r>
    <x v="0"/>
    <s v="Sucks to lose our young guys, wish them the best but it was time we made a deal like this. Thank you RJ and IQ. Hope we didn’t give up a ton of picks and OG is an awesome fit. Let’s go!"/>
    <x v="1"/>
    <x v="1"/>
  </r>
  <r>
    <x v="0"/>
    <s v="Was anyone else done with Rj and his inconsistent play and happy to see him go? Sucks about quickley."/>
    <x v="1"/>
    <x v="1"/>
  </r>
  <r>
    <x v="0"/>
    <s v="Sad about IQ but we knew he’d be gone in a trade to improve the team. Getting RJ’s dogshit contract off the books is a huge W"/>
    <x v="2"/>
    <x v="5"/>
  </r>
  <r>
    <x v="0"/>
    <s v="isn't OG an expiring contract?? This feels like a massive overpay"/>
    <x v="0"/>
    <x v="3"/>
  </r>
  <r>
    <x v="0"/>
    <s v="We got fucking fleeced, this team is a joke. Amidst the best we’ve been in years and we make this dogshit move. Dont get me wrong, a move had to be made. This isnt fuckin it."/>
    <x v="0"/>
    <x v="3"/>
  </r>
  <r>
    <x v="0"/>
    <s v="Sucks to get rid of IQ but otherwise I’m a big fan of the trade. Team gets a legit 3rd option along with Brunson &amp; Randle, retains all its size, and adds depth pieces in Flynn &amp; Achiuwa with him, all while getting rid of RJ’s contract &amp; getting something for IQ before he leaves in FA. Whether it pays off or not is a different story, but for now this seems like a great move."/>
    <x v="2"/>
    <x v="4"/>
  </r>
  <r>
    <x v="0"/>
    <s v="Trading IQ is beyond stupid. This franchise is cursed man."/>
    <x v="0"/>
    <x v="3"/>
  </r>
  <r>
    <x v="0"/>
    <s v="Trying to process this. We’ve always wanted OG as fans. Losing our first drafted player to stick around in ages sucks. RJ does return home so I guess we did well by him. Can’t believe we gave up IQ. I guess IQ was going to be too expensive to keep. We didn’t give up real draft capital. We traded during the lawsuit with the team we are suing, unreal. We got OG. Man I'm going to miss IQ."/>
    <x v="1"/>
    <x v="1"/>
  </r>
  <r>
    <x v="0"/>
    <s v="I think they made this move with every intention of getting Mitchell in the offseason"/>
    <x v="1"/>
    <x v="2"/>
  </r>
  <r>
    <x v="0"/>
    <s v="Knicks didn’t want to pay Quick 🫤"/>
    <x v="0"/>
    <x v="0"/>
  </r>
  <r>
    <x v="0"/>
    <s v="There better be a handshake that OG stays here after the season or I will come for you Leon"/>
    <x v="1"/>
    <x v="2"/>
  </r>
  <r>
    <x v="0"/>
    <s v="There must be another trade coming. Too many 1st and Fournier left."/>
    <x v="1"/>
    <x v="2"/>
  </r>
  <r>
    <x v="0"/>
    <s v="IQ leaving hurts but to land this deal AND keep your first. Get a proper 3 and D, a back up center. This could really help us make a leap and still primed for a future blockbuster deal."/>
    <x v="1"/>
    <x v="1"/>
  </r>
  <r>
    <x v="0"/>
    <s v="This hurts man. Maybe I'm just overvaluing IQ and RJ as a homer but this isn't the type of return where I'm comfortable giving those dudes up"/>
    <x v="0"/>
    <x v="3"/>
  </r>
  <r>
    <x v="0"/>
    <s v="I really don't like this trade. No reason to send Quickley."/>
    <x v="0"/>
    <x v="3"/>
  </r>
  <r>
    <x v="0"/>
    <s v="I saw IQ being part of this trade and my heart shattered"/>
    <x v="0"/>
    <x v="0"/>
  </r>
  <r>
    <x v="0"/>
    <s v="This gives us more lineup balance. Grimes hasn't been playing more than 20 minutes a game lately. That will change now."/>
    <x v="2"/>
    <x v="4"/>
  </r>
  <r>
    <x v="1"/>
    <s v="Immanuel Quickley is a raptor!!!"/>
    <x v="2"/>
    <x v="4"/>
  </r>
  <r>
    <x v="1"/>
    <s v="I’m gonna miss OG so much man…"/>
    <x v="0"/>
    <x v="0"/>
  </r>
  <r>
    <x v="1"/>
    <s v="Farewell our sweet prince"/>
    <x v="0"/>
    <x v="0"/>
  </r>
  <r>
    <x v="1"/>
    <s v="Hometown RJ is going to be something special. Y’all manifested this years ago"/>
    <x v="2"/>
    <x v="4"/>
  </r>
  <r>
    <x v="1"/>
    <s v="The OG + Serge days were when I was the happiest man 😭"/>
    <x v="0"/>
    <x v="0"/>
  </r>
  <r>
    <x v="1"/>
    <s v="Wow wtf this was unexpected, crazy trade"/>
    <x v="1"/>
    <x v="2"/>
  </r>
  <r>
    <x v="1"/>
    <s v="RJ AND QUICKLEY BETTER BE ON THE PLANE RIGHT NOW, WE HAVE TO BEAT THE PISTONS"/>
    <x v="1"/>
    <x v="2"/>
  </r>
  <r>
    <x v="1"/>
    <s v="OG you will be missed. That's a good deal though, let's be real. We did good."/>
    <x v="2"/>
    <x v="4"/>
  </r>
  <r>
    <x v="1"/>
    <s v="I LOVE YOU OG BUT OMG NO FUCKING WAY THIS IS AMAZING DEAL FOR US"/>
    <x v="2"/>
    <x v="4"/>
  </r>
  <r>
    <x v="1"/>
    <s v="That haul is crazy for an expiring contract and a bench player in Achiuwa. IQ immediately shores up our backup pg issue and Barrett isn't the best fit but is still a solid player. The draft consideration makes it even better."/>
    <x v="2"/>
    <x v="4"/>
  </r>
  <r>
    <x v="1"/>
    <s v="I’M GOING TO MISS YOU OG. The haul is crazy though. "/>
    <x v="1"/>
    <x v="1"/>
  </r>
  <r>
    <x v="1"/>
    <s v="Oh shit, we chose Pascal. I am surprised 👀 Or are we trading Pascal too …"/>
    <x v="1"/>
    <x v="2"/>
  </r>
  <r>
    <x v="1"/>
    <s v="RJ BARRETT WELCOME HOME!! QUICKLEY OUT FUTURE STARTING PG WELCOME HOME!!!!"/>
    <x v="2"/>
    <x v="4"/>
  </r>
  <r>
    <x v="1"/>
    <s v="Holy fuck, I’m so excited. Sad but also really excited, getting both RJ and Quickley is a dub"/>
    <x v="2"/>
    <x v="4"/>
  </r>
  <r>
    <x v="1"/>
    <s v="YOU BETTER STOP OG"/>
    <x v="0"/>
    <x v="0"/>
  </r>
  <r>
    <x v="1"/>
    <s v="This is BEYOND amazing for us. Masai is awake"/>
    <x v="2"/>
    <x v="4"/>
  </r>
  <r>
    <x v="1"/>
    <s v="Going to miss OG but Quickley is a really interesting player who I think can be a really good starting PG at 24 years old. Not the biggest fan of RJ Barrett but we need a scorer in theory. I always felt that RJ needed a new environment to really thrive though, so maybe this can be what he needs to meet his potential. "/>
    <x v="1"/>
    <x v="1"/>
  </r>
  <r>
    <x v="1"/>
    <s v="None of us will ever forget that 3 against Boston in the bubble. Has to be a top 5 moment in my Raptors fandom. Beat of luck. "/>
    <x v="0"/>
    <x v="0"/>
  </r>
  <r>
    <x v="1"/>
    <s v="Farewell sweet prince"/>
    <x v="0"/>
    <x v="0"/>
  </r>
  <r>
    <x v="1"/>
    <s v="Couple tracks of thought for me. If this is accurate, I apologize to Masai likely being fleeced or letting an expiring guy go for nothing. We got who will likely be our future PG (24) and a two way forward who has averaged 20 ppg in his past and is only 23 (and is literally a Toronto mans so business wise they can essentially print money ). Both fit Barnes timeline much closer. We also got rid of precious, so no more trying to play him as something he isn’t. Barnes also has a very nice contract, better than paying OG 40 million. Barnes also has a very nice contract, better than paying OG 40 million. They must think they have a much higher chance of resigning Siakam than they did with OG. "/>
    <x v="2"/>
    <x v="5"/>
  </r>
  <r>
    <x v="1"/>
    <s v="Just fell to my knees at a Walmart"/>
    <x v="0"/>
    <x v="0"/>
  </r>
  <r>
    <x v="1"/>
    <s v="Good return, better than I thought we’d do!"/>
    <x v="2"/>
    <x v="5"/>
  </r>
  <r>
    <x v="1"/>
    <s v="I'm very sad to see our guy OG go.... But the return seems to be pretty good"/>
    <x v="1"/>
    <x v="1"/>
  </r>
  <r>
    <x v="1"/>
    <s v="this is so sad. OG is one of my absolute favourite raptors"/>
    <x v="0"/>
    <x v="0"/>
  </r>
  <r>
    <x v="1"/>
    <s v="This is a pretty good return, but damn I'm gonna miss OG Anunoby. He was so vital for this team over the last few years."/>
    <x v="1"/>
    <x v="1"/>
  </r>
  <r>
    <x v="1"/>
    <s v="If only they could have made this trade after the Pistons game 😭"/>
    <x v="1"/>
    <x v="2"/>
  </r>
  <r>
    <x v="1"/>
    <s v="That Pistons pick is as close to a first rounder as you can get lol"/>
    <x v="2"/>
    <x v="5"/>
  </r>
  <r>
    <x v="1"/>
    <s v="I don't know how to feel about 'draft considerations'"/>
    <x v="1"/>
    <x v="2"/>
  </r>
  <r>
    <x v="1"/>
    <s v="Wow! Holy shit I didn’t think it would happen. Solid deal imo for both teams. Take note - IQ is 98th percentile as a pnr handler, Jakob is 95th as a partner. That’s a huge improvement over Dennis."/>
    <x v="2"/>
    <x v="4"/>
  </r>
  <r>
    <x v="1"/>
    <s v="Wait, the Knicks made a trade with the org they’re suing?"/>
    <x v="1"/>
    <x v="2"/>
  </r>
  <r>
    <x v="1"/>
    <s v="This is a great deal by the raptors, all of that for half a season of OG is terrific."/>
    <x v="2"/>
    <x v="4"/>
  </r>
  <r>
    <x v="1"/>
    <s v="Enjoy OG Anu-Nobody New York! (He was my favorite Raptor, both for his tenacious D and scarf fashion and owl drawing skills)"/>
    <x v="1"/>
    <x v="1"/>
  </r>
  <r>
    <x v="1"/>
    <s v="Masai from the top rope!"/>
    <x v="2"/>
    <x v="4"/>
  </r>
  <r>
    <x v="1"/>
    <s v="This seems like a solid deal, but OG is my favourite player. I ask for privacy as my family mourns."/>
    <x v="1"/>
    <x v="1"/>
  </r>
  <r>
    <x v="1"/>
    <s v="I'll give Darko credit in that he raised Flynn's trade value. Flynn did get better. But now Flynn and Precious' minutes can go to Dick"/>
    <x v="2"/>
    <x v="5"/>
  </r>
  <r>
    <x v="1"/>
    <s v="Do people really like RJ? He's been in the league a while and still hasn't impressed me."/>
    <x v="0"/>
    <x v="3"/>
  </r>
  <r>
    <x v="1"/>
    <s v="I DONT HAVE TO WATCH PRECIOUS FOR 50 MORE GAMES THIS IS THE GREATEST CHRISTMAS GIFT ANYONES EVER GIVEN ME. THANK YOU MASAI AND BOBBY"/>
    <x v="2"/>
    <x v="5"/>
  </r>
  <r>
    <x v="1"/>
    <s v="I just fell to the floor in a mall"/>
    <x v="0"/>
    <x v="0"/>
  </r>
  <r>
    <x v="1"/>
    <s v="Holy shit we did it. This looks like a solid return. Sad to see OG go but it's time for a new Era. Now do pascal with this good of a return."/>
    <x v="1"/>
    <x v="1"/>
  </r>
  <r>
    <x v="1"/>
    <s v="what?? The Knicks? Is Dolan gonna psyche us right at the end to get back at us?"/>
    <x v="2"/>
    <x v="4"/>
  </r>
  <r>
    <x v="1"/>
    <s v="OG 🥺😢"/>
    <x v="0"/>
    <x v="0"/>
  </r>
  <r>
    <x v="1"/>
    <s v="This is nuts. I literally posted an hour or two ago that OG would bring back way better assets. I don’t know how I feel about this just because the defense OG brings is so incredibly rare. Not only because he’s great at defense but his character - he willingly will take on every single best player every single game and that’s something we’re goin to have to spend a lot of time and effort to find again. Sucks. But something had to happen"/>
    <x v="0"/>
    <x v="0"/>
  </r>
  <r>
    <x v="1"/>
    <s v="Another Championship piece gone"/>
    <x v="0"/>
    <x v="0"/>
  </r>
  <r>
    <x v="1"/>
    <s v="WE FINALLY DID SOMETHING AND GOT A POINT GUARD!"/>
    <x v="2"/>
    <x v="4"/>
  </r>
  <r>
    <x v="1"/>
    <s v="Good trade for both sides. Toronto gets quickly and RJ that fill our needs Og helps a lot of the Knicks"/>
    <x v="2"/>
    <x v="4"/>
  </r>
  <r>
    <x v="1"/>
    <s v="OG nooo 😢"/>
    <x v="0"/>
    <x v="0"/>
  </r>
  <r>
    <x v="1"/>
    <s v="The last time Masai did a trade with NYK, he fleeced this time again for an expiring OG"/>
    <x v="2"/>
    <x v="4"/>
  </r>
  <r>
    <x v="1"/>
    <s v="RJ is nice and all but the big get in this trade is quickly. He’s gonna get the ball a lot more in Toronto."/>
    <x v="2"/>
    <x v="4"/>
  </r>
  <r>
    <x v="1"/>
    <s v="New York is gonna be a thorn defensively now with OG and Hart on the perimeter and Robinson at the rim"/>
    <x v="1"/>
    <x v="2"/>
  </r>
  <r>
    <x v="1"/>
    <s v="Did the knicks get fleeced?"/>
    <x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55360D-8CC8-2D4E-8CF1-DFEA91A234EB}"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4" firstHeaderRow="1" firstDataRow="2" firstDataCol="1"/>
  <pivotFields count="4">
    <pivotField axis="axisCol" dataField="1" showAll="0">
      <items count="3">
        <item n="Knicks" x="0"/>
        <item n="Raptors" x="1"/>
        <item t="default"/>
      </items>
    </pivotField>
    <pivotField showAll="0"/>
    <pivotField axis="axisRow" showAll="0">
      <items count="4">
        <item x="0"/>
        <item x="1"/>
        <item x="2"/>
        <item t="default"/>
      </items>
    </pivotField>
    <pivotField axis="axisRow" showAll="0">
      <items count="8">
        <item n="      Bittersweet" x="1"/>
        <item n="      Excited" x="4"/>
        <item n="      Indifferent" x="2"/>
        <item m="1" x="6"/>
        <item n="      Relieved" x="5"/>
        <item n="      Sad" x="0"/>
        <item n="      Upset" x="3"/>
        <item t="default"/>
      </items>
    </pivotField>
  </pivotFields>
  <rowFields count="2">
    <field x="2"/>
    <field x="3"/>
  </rowFields>
  <rowItems count="10">
    <i>
      <x/>
    </i>
    <i r="1">
      <x v="5"/>
    </i>
    <i r="1">
      <x v="6"/>
    </i>
    <i>
      <x v="1"/>
    </i>
    <i r="1">
      <x/>
    </i>
    <i r="1">
      <x v="2"/>
    </i>
    <i>
      <x v="2"/>
    </i>
    <i r="1">
      <x v="1"/>
    </i>
    <i r="1">
      <x v="4"/>
    </i>
    <i t="grand">
      <x/>
    </i>
  </rowItems>
  <colFields count="1">
    <field x="0"/>
  </colFields>
  <colItems count="3">
    <i>
      <x/>
    </i>
    <i>
      <x v="1"/>
    </i>
    <i t="grand">
      <x/>
    </i>
  </colItems>
  <dataFields count="1">
    <dataField name="Count of Subreddit: " fld="0" subtotal="count" showDataAs="percentOfCol" baseField="0" baseItem="0" numFmtId="9"/>
  </dataFields>
  <formats count="42">
    <format dxfId="41">
      <pivotArea collapsedLevelsAreSubtotals="1" fieldPosition="0">
        <references count="1">
          <reference field="2" count="1">
            <x v="0"/>
          </reference>
        </references>
      </pivotArea>
    </format>
    <format dxfId="40">
      <pivotArea dataOnly="0" labelOnly="1" fieldPosition="0">
        <references count="1">
          <reference field="2" count="1">
            <x v="0"/>
          </reference>
        </references>
      </pivotArea>
    </format>
    <format dxfId="39">
      <pivotArea collapsedLevelsAreSubtotals="1" fieldPosition="0">
        <references count="1">
          <reference field="2" count="1">
            <x v="1"/>
          </reference>
        </references>
      </pivotArea>
    </format>
    <format dxfId="38">
      <pivotArea dataOnly="0" labelOnly="1" fieldPosition="0">
        <references count="1">
          <reference field="2" count="1">
            <x v="1"/>
          </reference>
        </references>
      </pivotArea>
    </format>
    <format dxfId="37">
      <pivotArea collapsedLevelsAreSubtotals="1" fieldPosition="0">
        <references count="1">
          <reference field="2" count="1">
            <x v="2"/>
          </reference>
        </references>
      </pivotArea>
    </format>
    <format dxfId="36">
      <pivotArea outline="0" fieldPosition="0">
        <references count="1">
          <reference field="4294967294" count="1">
            <x v="0"/>
          </reference>
        </references>
      </pivotArea>
    </format>
    <format dxfId="35">
      <pivotArea dataOnly="0" labelOnly="1" fieldPosition="0">
        <references count="1">
          <reference field="2" count="1">
            <x v="2"/>
          </reference>
        </references>
      </pivotArea>
    </format>
    <format dxfId="34">
      <pivotArea outline="0" collapsedLevelsAreSubtotals="1" fieldPosition="0"/>
    </format>
    <format dxfId="33">
      <pivotArea type="origin" dataOnly="0" labelOnly="1" outline="0" fieldPosition="0"/>
    </format>
    <format dxfId="32">
      <pivotArea field="0" type="button" dataOnly="0" labelOnly="1" outline="0" axis="axisCol" fieldPosition="0"/>
    </format>
    <format dxfId="31">
      <pivotArea type="topRight" dataOnly="0" labelOnly="1" outline="0" fieldPosition="0"/>
    </format>
    <format dxfId="30">
      <pivotArea field="2" type="button" dataOnly="0" labelOnly="1" outline="0" axis="axisRow" fieldPosition="0"/>
    </format>
    <format dxfId="29">
      <pivotArea dataOnly="0" labelOnly="1" fieldPosition="0">
        <references count="1">
          <reference field="0" count="0"/>
        </references>
      </pivotArea>
    </format>
    <format dxfId="28">
      <pivotArea dataOnly="0" labelOnly="1" grandCol="1" outline="0" fieldPosition="0"/>
    </format>
    <format dxfId="27">
      <pivotArea type="all" dataOnly="0" outline="0" fieldPosition="0"/>
    </format>
    <format dxfId="26">
      <pivotArea outline="0" collapsedLevelsAreSubtotals="1" fieldPosition="0"/>
    </format>
    <format dxfId="25">
      <pivotArea type="origin" dataOnly="0" labelOnly="1" outline="0" fieldPosition="0"/>
    </format>
    <format dxfId="24">
      <pivotArea field="0" type="button" dataOnly="0" labelOnly="1" outline="0" axis="axisCol" fieldPosition="0"/>
    </format>
    <format dxfId="23">
      <pivotArea type="topRight" dataOnly="0" labelOnly="1" outline="0" fieldPosition="0"/>
    </format>
    <format dxfId="22">
      <pivotArea field="2" type="button" dataOnly="0" labelOnly="1" outline="0" axis="axisRow" fieldPosition="0"/>
    </format>
    <format dxfId="21">
      <pivotArea dataOnly="0" labelOnly="1" fieldPosition="0">
        <references count="1">
          <reference field="2" count="0"/>
        </references>
      </pivotArea>
    </format>
    <format dxfId="20">
      <pivotArea dataOnly="0" labelOnly="1" grandRow="1" outline="0" fieldPosition="0"/>
    </format>
    <format dxfId="19">
      <pivotArea dataOnly="0" labelOnly="1" fieldPosition="0">
        <references count="2">
          <reference field="2" count="1" selected="0">
            <x v="0"/>
          </reference>
          <reference field="3" count="2">
            <x v="5"/>
            <x v="6"/>
          </reference>
        </references>
      </pivotArea>
    </format>
    <format dxfId="18">
      <pivotArea dataOnly="0" labelOnly="1" fieldPosition="0">
        <references count="2">
          <reference field="2" count="1" selected="0">
            <x v="1"/>
          </reference>
          <reference field="3" count="2">
            <x v="0"/>
            <x v="2"/>
          </reference>
        </references>
      </pivotArea>
    </format>
    <format dxfId="17">
      <pivotArea dataOnly="0" labelOnly="1" fieldPosition="0">
        <references count="2">
          <reference field="2" count="1" selected="0">
            <x v="2"/>
          </reference>
          <reference field="3" count="2">
            <x v="1"/>
            <x v="4"/>
          </reference>
        </references>
      </pivotArea>
    </format>
    <format dxfId="16">
      <pivotArea dataOnly="0" labelOnly="1" fieldPosition="0">
        <references count="1">
          <reference field="0" count="0"/>
        </references>
      </pivotArea>
    </format>
    <format dxfId="15">
      <pivotArea dataOnly="0" labelOnly="1" grandCol="1" outline="0" fieldPosition="0"/>
    </format>
    <format dxfId="14">
      <pivotArea type="all" dataOnly="0" outline="0" fieldPosition="0"/>
    </format>
    <format dxfId="13">
      <pivotArea outline="0" collapsedLevelsAreSubtotals="1" fieldPosition="0"/>
    </format>
    <format dxfId="12">
      <pivotArea type="origin" dataOnly="0" labelOnly="1" outline="0" fieldPosition="0"/>
    </format>
    <format dxfId="11">
      <pivotArea field="0" type="button" dataOnly="0" labelOnly="1" outline="0" axis="axisCol" fieldPosition="0"/>
    </format>
    <format dxfId="10">
      <pivotArea type="topRight" dataOnly="0" labelOnly="1" outline="0" fieldPosition="0"/>
    </format>
    <format dxfId="9">
      <pivotArea field="2" type="button" dataOnly="0" labelOnly="1" outline="0" axis="axisRow" fieldPosition="0"/>
    </format>
    <format dxfId="8">
      <pivotArea dataOnly="0" labelOnly="1" grandRow="1" outline="0" fieldPosition="0"/>
    </format>
    <format dxfId="7">
      <pivotArea dataOnly="0" labelOnly="1" fieldPosition="0">
        <references count="1">
          <reference field="0" count="0"/>
        </references>
      </pivotArea>
    </format>
    <format dxfId="6">
      <pivotArea dataOnly="0" labelOnly="1" grandCol="1" outline="0" fieldPosition="0"/>
    </format>
    <format dxfId="5">
      <pivotArea dataOnly="0" labelOnly="1" fieldPosition="0">
        <references count="1">
          <reference field="2" count="0"/>
        </references>
      </pivotArea>
    </format>
    <format dxfId="4">
      <pivotArea dataOnly="0" labelOnly="1" fieldPosition="0">
        <references count="2">
          <reference field="2" count="1" selected="0">
            <x v="0"/>
          </reference>
          <reference field="3" count="2">
            <x v="5"/>
            <x v="6"/>
          </reference>
        </references>
      </pivotArea>
    </format>
    <format dxfId="3">
      <pivotArea dataOnly="0" labelOnly="1" fieldPosition="0">
        <references count="2">
          <reference field="2" count="1" selected="0">
            <x v="1"/>
          </reference>
          <reference field="3" count="2">
            <x v="0"/>
            <x v="2"/>
          </reference>
        </references>
      </pivotArea>
    </format>
    <format dxfId="2">
      <pivotArea dataOnly="0" labelOnly="1" fieldPosition="0">
        <references count="2">
          <reference field="2" count="1" selected="0">
            <x v="2"/>
          </reference>
          <reference field="3" count="2">
            <x v="1"/>
            <x v="4"/>
          </reference>
        </references>
      </pivotArea>
    </format>
    <format dxfId="1">
      <pivotArea collapsedLevelsAreSubtotals="1" fieldPosition="0">
        <references count="1">
          <reference field="2" count="1">
            <x v="0"/>
          </reference>
        </references>
      </pivotArea>
    </format>
    <format dxfId="0">
      <pivotArea dataOnly="0" labelOnly="1" fieldPosition="0">
        <references count="1">
          <reference field="2"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B4C971-D774-5148-8AC4-46E24AD81B6E}" name="Table1" displayName="Table1" ref="A1:D101" totalsRowShown="0" headerRowDxfId="47" dataDxfId="46">
  <autoFilter ref="A1:D101" xr:uid="{FDB4C971-D774-5148-8AC4-46E24AD81B6E}"/>
  <tableColumns count="4">
    <tableColumn id="1" xr3:uid="{AA614517-E1A7-5E43-AB4E-69C144D16886}" name="Subreddit: " dataDxfId="45"/>
    <tableColumn id="2" xr3:uid="{9039C106-F4A1-B542-BCF5-3C9D124F6BE7}" name="Comment: " dataDxfId="44"/>
    <tableColumn id="3" xr3:uid="{2E1EDC3B-7F7A-C546-B6F7-223439BAC5D1}" name="Sentiment" dataDxfId="43"/>
    <tableColumn id="4" xr3:uid="{710D6ADF-4A06-AA49-A7AB-76AD6A89DE36}" name="Subcategory" dataDxfId="4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827D8-3615-D04B-A062-C9943BF155B1}">
  <dimension ref="A1:J101"/>
  <sheetViews>
    <sheetView tabSelected="1" workbookViewId="0">
      <selection activeCell="D100" sqref="D100"/>
    </sheetView>
  </sheetViews>
  <sheetFormatPr baseColWidth="10" defaultRowHeight="16" x14ac:dyDescent="0.2"/>
  <cols>
    <col min="1" max="1" width="17" style="2" customWidth="1"/>
    <col min="2" max="2" width="112.33203125" style="1" customWidth="1"/>
    <col min="3" max="3" width="12" style="2" customWidth="1"/>
    <col min="4" max="4" width="13.6640625" style="2" customWidth="1"/>
    <col min="6" max="6" width="15.83203125" bestFit="1" customWidth="1"/>
    <col min="9" max="9" width="15.83203125" bestFit="1" customWidth="1"/>
  </cols>
  <sheetData>
    <row r="1" spans="1:10" ht="17" x14ac:dyDescent="0.2">
      <c r="A1" s="2" t="s">
        <v>0</v>
      </c>
      <c r="B1" s="1" t="s">
        <v>2</v>
      </c>
      <c r="C1" s="2" t="s">
        <v>104</v>
      </c>
      <c r="D1" s="2" t="s">
        <v>111</v>
      </c>
      <c r="F1" s="25" t="s">
        <v>132</v>
      </c>
      <c r="G1" s="25"/>
      <c r="I1" s="26" t="s">
        <v>136</v>
      </c>
      <c r="J1" s="27"/>
    </row>
    <row r="2" spans="1:10" x14ac:dyDescent="0.2">
      <c r="A2" s="2" t="s">
        <v>1</v>
      </c>
      <c r="B2" s="8" t="s">
        <v>3</v>
      </c>
      <c r="C2" s="2" t="s">
        <v>105</v>
      </c>
      <c r="D2" s="2" t="s">
        <v>115</v>
      </c>
      <c r="F2" s="10" t="s">
        <v>133</v>
      </c>
      <c r="G2" s="10">
        <f>COUNTIFS(C:C, "Negative", A:A, "NYKnicks")</f>
        <v>27</v>
      </c>
      <c r="I2" s="10" t="s">
        <v>108</v>
      </c>
      <c r="J2" s="10">
        <f>COUNTIFS(C:C, "Negative", A:A, "torontoraptors")</f>
        <v>14</v>
      </c>
    </row>
    <row r="3" spans="1:10" ht="17" customHeight="1" x14ac:dyDescent="0.2">
      <c r="A3" s="2" t="s">
        <v>1</v>
      </c>
      <c r="B3" s="8" t="s">
        <v>4</v>
      </c>
      <c r="C3" s="2" t="s">
        <v>105</v>
      </c>
      <c r="D3" s="2" t="s">
        <v>115</v>
      </c>
      <c r="F3" s="11" t="s">
        <v>134</v>
      </c>
      <c r="G3" s="11">
        <f>COUNTIFS(C:C, "Positive", A:A, "NYKnicks")</f>
        <v>7</v>
      </c>
      <c r="I3" s="11" t="s">
        <v>109</v>
      </c>
      <c r="J3" s="11">
        <f>COUNTIFS(C:C, "Positive", A:A, "torontoraptors")</f>
        <v>22</v>
      </c>
    </row>
    <row r="4" spans="1:10" ht="17" x14ac:dyDescent="0.2">
      <c r="A4" s="2" t="s">
        <v>1</v>
      </c>
      <c r="B4" s="1" t="s">
        <v>5</v>
      </c>
      <c r="C4" s="2" t="s">
        <v>105</v>
      </c>
      <c r="D4" s="2" t="s">
        <v>115</v>
      </c>
      <c r="F4" s="12" t="s">
        <v>135</v>
      </c>
      <c r="G4" s="12">
        <f>COUNTIFS(C:C, "Neutral", A:A, "NYKnicks")</f>
        <v>16</v>
      </c>
      <c r="I4" s="14" t="s">
        <v>110</v>
      </c>
      <c r="J4" s="14">
        <f>COUNTIFS(C:C, "Neutral", A:A, "torontoraptors")</f>
        <v>14</v>
      </c>
    </row>
    <row r="5" spans="1:10" ht="17" x14ac:dyDescent="0.2">
      <c r="A5" s="2" t="s">
        <v>1</v>
      </c>
      <c r="B5" s="1" t="s">
        <v>6</v>
      </c>
      <c r="C5" s="2" t="s">
        <v>105</v>
      </c>
      <c r="D5" s="2" t="s">
        <v>115</v>
      </c>
    </row>
    <row r="6" spans="1:10" ht="17" x14ac:dyDescent="0.2">
      <c r="A6" s="2" t="s">
        <v>1</v>
      </c>
      <c r="B6" s="1" t="s">
        <v>7</v>
      </c>
      <c r="C6" s="2" t="s">
        <v>105</v>
      </c>
      <c r="D6" s="2" t="s">
        <v>115</v>
      </c>
    </row>
    <row r="7" spans="1:10" ht="17" x14ac:dyDescent="0.2">
      <c r="A7" s="2" t="s">
        <v>1</v>
      </c>
      <c r="B7" s="1" t="s">
        <v>8</v>
      </c>
      <c r="C7" s="2" t="s">
        <v>105</v>
      </c>
      <c r="D7" s="2" t="s">
        <v>115</v>
      </c>
    </row>
    <row r="8" spans="1:10" ht="17" x14ac:dyDescent="0.2">
      <c r="A8" s="2" t="s">
        <v>1</v>
      </c>
      <c r="B8" s="1" t="s">
        <v>9</v>
      </c>
      <c r="C8" s="2" t="s">
        <v>106</v>
      </c>
      <c r="D8" s="2" t="s">
        <v>114</v>
      </c>
    </row>
    <row r="9" spans="1:10" ht="17" x14ac:dyDescent="0.2">
      <c r="A9" s="2" t="s">
        <v>1</v>
      </c>
      <c r="B9" s="1" t="s">
        <v>10</v>
      </c>
      <c r="C9" s="2" t="s">
        <v>106</v>
      </c>
      <c r="D9" s="2" t="s">
        <v>118</v>
      </c>
    </row>
    <row r="10" spans="1:10" ht="17" x14ac:dyDescent="0.2">
      <c r="A10" s="2" t="s">
        <v>1</v>
      </c>
      <c r="B10" s="1" t="s">
        <v>11</v>
      </c>
      <c r="C10" s="2" t="s">
        <v>106</v>
      </c>
      <c r="D10" s="2" t="s">
        <v>118</v>
      </c>
    </row>
    <row r="11" spans="1:10" ht="17" x14ac:dyDescent="0.2">
      <c r="A11" s="2" t="s">
        <v>1</v>
      </c>
      <c r="B11" s="1" t="s">
        <v>12</v>
      </c>
      <c r="C11" s="2" t="s">
        <v>105</v>
      </c>
      <c r="D11" s="2" t="s">
        <v>117</v>
      </c>
    </row>
    <row r="12" spans="1:10" ht="17" x14ac:dyDescent="0.2">
      <c r="A12" s="2" t="s">
        <v>1</v>
      </c>
      <c r="B12" s="1" t="s">
        <v>13</v>
      </c>
      <c r="C12" s="2" t="s">
        <v>105</v>
      </c>
      <c r="D12" s="2" t="s">
        <v>117</v>
      </c>
    </row>
    <row r="13" spans="1:10" ht="17" x14ac:dyDescent="0.2">
      <c r="A13" s="2" t="s">
        <v>1</v>
      </c>
      <c r="B13" s="1" t="s">
        <v>14</v>
      </c>
      <c r="C13" s="2" t="s">
        <v>107</v>
      </c>
      <c r="D13" s="2" t="s">
        <v>116</v>
      </c>
    </row>
    <row r="14" spans="1:10" ht="34" x14ac:dyDescent="0.2">
      <c r="A14" s="2" t="s">
        <v>1</v>
      </c>
      <c r="B14" s="1" t="s">
        <v>15</v>
      </c>
      <c r="C14" s="2" t="s">
        <v>105</v>
      </c>
      <c r="D14" s="2" t="s">
        <v>115</v>
      </c>
    </row>
    <row r="15" spans="1:10" ht="17" x14ac:dyDescent="0.2">
      <c r="A15" s="2" t="s">
        <v>1</v>
      </c>
      <c r="B15" s="1" t="s">
        <v>16</v>
      </c>
      <c r="C15" s="2" t="s">
        <v>105</v>
      </c>
      <c r="D15" s="2" t="s">
        <v>117</v>
      </c>
    </row>
    <row r="16" spans="1:10" ht="17" x14ac:dyDescent="0.2">
      <c r="A16" s="2" t="s">
        <v>1</v>
      </c>
      <c r="B16" s="1" t="s">
        <v>17</v>
      </c>
      <c r="C16" s="2" t="s">
        <v>106</v>
      </c>
      <c r="D16" s="2" t="s">
        <v>118</v>
      </c>
    </row>
    <row r="17" spans="1:4" ht="51" x14ac:dyDescent="0.2">
      <c r="A17" s="2" t="s">
        <v>1</v>
      </c>
      <c r="B17" s="1" t="s">
        <v>18</v>
      </c>
      <c r="C17" s="2" t="s">
        <v>106</v>
      </c>
      <c r="D17" s="2" t="s">
        <v>114</v>
      </c>
    </row>
    <row r="18" spans="1:4" ht="18" customHeight="1" x14ac:dyDescent="0.2">
      <c r="A18" s="2" t="s">
        <v>1</v>
      </c>
      <c r="B18" s="1" t="s">
        <v>19</v>
      </c>
      <c r="C18" s="2" t="s">
        <v>106</v>
      </c>
      <c r="D18" s="2" t="s">
        <v>114</v>
      </c>
    </row>
    <row r="19" spans="1:4" ht="17" x14ac:dyDescent="0.2">
      <c r="A19" s="2" t="s">
        <v>1</v>
      </c>
      <c r="B19" s="1" t="s">
        <v>20</v>
      </c>
      <c r="C19" s="2" t="s">
        <v>105</v>
      </c>
      <c r="D19" s="2" t="s">
        <v>117</v>
      </c>
    </row>
    <row r="20" spans="1:4" ht="17" x14ac:dyDescent="0.2">
      <c r="A20" s="2" t="s">
        <v>1</v>
      </c>
      <c r="B20" s="1" t="s">
        <v>21</v>
      </c>
      <c r="C20" s="2" t="s">
        <v>105</v>
      </c>
      <c r="D20" s="2" t="s">
        <v>117</v>
      </c>
    </row>
    <row r="21" spans="1:4" ht="17" x14ac:dyDescent="0.2">
      <c r="A21" s="2" t="s">
        <v>1</v>
      </c>
      <c r="B21" s="1" t="s">
        <v>22</v>
      </c>
      <c r="C21" s="2" t="s">
        <v>105</v>
      </c>
      <c r="D21" s="2" t="s">
        <v>117</v>
      </c>
    </row>
    <row r="22" spans="1:4" ht="17" x14ac:dyDescent="0.2">
      <c r="A22" s="2" t="s">
        <v>1</v>
      </c>
      <c r="B22" s="1" t="s">
        <v>23</v>
      </c>
      <c r="C22" s="2" t="s">
        <v>105</v>
      </c>
      <c r="D22" s="2" t="s">
        <v>117</v>
      </c>
    </row>
    <row r="23" spans="1:4" ht="34" x14ac:dyDescent="0.2">
      <c r="A23" s="2" t="s">
        <v>1</v>
      </c>
      <c r="B23" s="1" t="s">
        <v>24</v>
      </c>
      <c r="C23" s="2" t="s">
        <v>105</v>
      </c>
      <c r="D23" s="2" t="s">
        <v>117</v>
      </c>
    </row>
    <row r="24" spans="1:4" ht="31" customHeight="1" x14ac:dyDescent="0.2">
      <c r="A24" s="2" t="s">
        <v>1</v>
      </c>
      <c r="B24" s="1" t="s">
        <v>25</v>
      </c>
      <c r="C24" s="2" t="s">
        <v>107</v>
      </c>
      <c r="D24" s="2" t="s">
        <v>116</v>
      </c>
    </row>
    <row r="25" spans="1:4" ht="17" customHeight="1" x14ac:dyDescent="0.2">
      <c r="A25" s="2" t="s">
        <v>1</v>
      </c>
      <c r="B25" s="1" t="s">
        <v>26</v>
      </c>
      <c r="C25" s="2" t="s">
        <v>105</v>
      </c>
      <c r="D25" s="2" t="s">
        <v>115</v>
      </c>
    </row>
    <row r="26" spans="1:4" ht="17" x14ac:dyDescent="0.2">
      <c r="A26" s="2" t="s">
        <v>1</v>
      </c>
      <c r="B26" s="1" t="s">
        <v>27</v>
      </c>
      <c r="C26" s="2" t="s">
        <v>105</v>
      </c>
      <c r="D26" s="2" t="s">
        <v>117</v>
      </c>
    </row>
    <row r="27" spans="1:4" ht="17" x14ac:dyDescent="0.2">
      <c r="A27" s="2" t="s">
        <v>1</v>
      </c>
      <c r="B27" s="1" t="s">
        <v>28</v>
      </c>
      <c r="C27" s="2" t="s">
        <v>105</v>
      </c>
      <c r="D27" s="2" t="s">
        <v>115</v>
      </c>
    </row>
    <row r="28" spans="1:4" ht="17" x14ac:dyDescent="0.2">
      <c r="A28" s="2" t="s">
        <v>1</v>
      </c>
      <c r="B28" s="1" t="s">
        <v>29</v>
      </c>
      <c r="C28" s="2" t="s">
        <v>105</v>
      </c>
      <c r="D28" s="2" t="s">
        <v>117</v>
      </c>
    </row>
    <row r="29" spans="1:4" ht="17" x14ac:dyDescent="0.2">
      <c r="A29" s="2" t="s">
        <v>1</v>
      </c>
      <c r="B29" s="1" t="s">
        <v>30</v>
      </c>
      <c r="C29" s="2" t="s">
        <v>107</v>
      </c>
      <c r="D29" s="2" t="s">
        <v>119</v>
      </c>
    </row>
    <row r="30" spans="1:4" ht="34" x14ac:dyDescent="0.2">
      <c r="A30" s="2" t="s">
        <v>1</v>
      </c>
      <c r="B30" s="1" t="s">
        <v>31</v>
      </c>
      <c r="C30" s="2" t="s">
        <v>107</v>
      </c>
      <c r="D30" s="2" t="s">
        <v>119</v>
      </c>
    </row>
    <row r="31" spans="1:4" ht="17" customHeight="1" x14ac:dyDescent="0.2">
      <c r="A31" s="2" t="s">
        <v>1</v>
      </c>
      <c r="B31" s="1" t="s">
        <v>32</v>
      </c>
      <c r="C31" s="2" t="s">
        <v>105</v>
      </c>
      <c r="D31" s="2" t="s">
        <v>117</v>
      </c>
    </row>
    <row r="32" spans="1:4" ht="17" x14ac:dyDescent="0.2">
      <c r="A32" s="2" t="s">
        <v>1</v>
      </c>
      <c r="B32" s="1" t="s">
        <v>33</v>
      </c>
      <c r="C32" s="2" t="s">
        <v>106</v>
      </c>
      <c r="D32" s="2" t="s">
        <v>118</v>
      </c>
    </row>
    <row r="33" spans="1:4" ht="17" x14ac:dyDescent="0.2">
      <c r="A33" s="2" t="s">
        <v>1</v>
      </c>
      <c r="B33" s="1" t="s">
        <v>34</v>
      </c>
      <c r="C33" s="2" t="s">
        <v>106</v>
      </c>
      <c r="D33" s="2" t="s">
        <v>118</v>
      </c>
    </row>
    <row r="34" spans="1:4" ht="34" x14ac:dyDescent="0.2">
      <c r="A34" s="2" t="s">
        <v>1</v>
      </c>
      <c r="B34" s="1" t="s">
        <v>35</v>
      </c>
      <c r="C34" s="2" t="s">
        <v>106</v>
      </c>
      <c r="D34" s="2" t="s">
        <v>114</v>
      </c>
    </row>
    <row r="35" spans="1:4" ht="34" x14ac:dyDescent="0.2">
      <c r="A35" s="2" t="s">
        <v>1</v>
      </c>
      <c r="B35" s="1" t="s">
        <v>36</v>
      </c>
      <c r="C35" s="2" t="s">
        <v>106</v>
      </c>
      <c r="D35" s="2" t="s">
        <v>114</v>
      </c>
    </row>
    <row r="36" spans="1:4" ht="16" customHeight="1" x14ac:dyDescent="0.2">
      <c r="A36" s="2" t="s">
        <v>1</v>
      </c>
      <c r="B36" s="1" t="s">
        <v>37</v>
      </c>
      <c r="C36" s="2" t="s">
        <v>106</v>
      </c>
      <c r="D36" s="2" t="s">
        <v>114</v>
      </c>
    </row>
    <row r="37" spans="1:4" ht="17" x14ac:dyDescent="0.2">
      <c r="A37" s="2" t="s">
        <v>1</v>
      </c>
      <c r="B37" s="1" t="s">
        <v>38</v>
      </c>
      <c r="C37" s="2" t="s">
        <v>107</v>
      </c>
      <c r="D37" s="2" t="s">
        <v>119</v>
      </c>
    </row>
    <row r="38" spans="1:4" ht="17" x14ac:dyDescent="0.2">
      <c r="A38" s="2" t="s">
        <v>1</v>
      </c>
      <c r="B38" s="1" t="s">
        <v>39</v>
      </c>
      <c r="C38" s="2" t="s">
        <v>105</v>
      </c>
      <c r="D38" s="2" t="s">
        <v>117</v>
      </c>
    </row>
    <row r="39" spans="1:4" ht="34" x14ac:dyDescent="0.2">
      <c r="A39" s="2" t="s">
        <v>1</v>
      </c>
      <c r="B39" s="1" t="s">
        <v>40</v>
      </c>
      <c r="C39" s="2" t="s">
        <v>105</v>
      </c>
      <c r="D39" s="2" t="s">
        <v>117</v>
      </c>
    </row>
    <row r="40" spans="1:4" ht="32" customHeight="1" x14ac:dyDescent="0.2">
      <c r="A40" s="2" t="s">
        <v>1</v>
      </c>
      <c r="B40" s="1" t="s">
        <v>41</v>
      </c>
      <c r="C40" s="2" t="s">
        <v>107</v>
      </c>
      <c r="D40" s="2" t="s">
        <v>116</v>
      </c>
    </row>
    <row r="41" spans="1:4" ht="17" x14ac:dyDescent="0.2">
      <c r="A41" s="2" t="s">
        <v>1</v>
      </c>
      <c r="B41" s="1" t="s">
        <v>42</v>
      </c>
      <c r="C41" s="2" t="s">
        <v>105</v>
      </c>
      <c r="D41" s="2" t="s">
        <v>117</v>
      </c>
    </row>
    <row r="42" spans="1:4" ht="51" x14ac:dyDescent="0.2">
      <c r="A42" s="2" t="s">
        <v>1</v>
      </c>
      <c r="B42" s="1" t="s">
        <v>43</v>
      </c>
      <c r="C42" s="2" t="s">
        <v>106</v>
      </c>
      <c r="D42" s="2" t="s">
        <v>114</v>
      </c>
    </row>
    <row r="43" spans="1:4" ht="17" x14ac:dyDescent="0.2">
      <c r="A43" s="2" t="s">
        <v>1</v>
      </c>
      <c r="B43" s="1" t="s">
        <v>44</v>
      </c>
      <c r="C43" s="2" t="s">
        <v>106</v>
      </c>
      <c r="D43" s="2" t="s">
        <v>118</v>
      </c>
    </row>
    <row r="44" spans="1:4" ht="17" x14ac:dyDescent="0.2">
      <c r="A44" s="2" t="s">
        <v>1</v>
      </c>
      <c r="B44" s="1" t="s">
        <v>45</v>
      </c>
      <c r="C44" s="2" t="s">
        <v>105</v>
      </c>
      <c r="D44" s="2" t="s">
        <v>115</v>
      </c>
    </row>
    <row r="45" spans="1:4" ht="17" x14ac:dyDescent="0.2">
      <c r="A45" s="2" t="s">
        <v>1</v>
      </c>
      <c r="B45" s="1" t="s">
        <v>46</v>
      </c>
      <c r="C45" s="2" t="s">
        <v>106</v>
      </c>
      <c r="D45" s="2" t="s">
        <v>118</v>
      </c>
    </row>
    <row r="46" spans="1:4" ht="17" x14ac:dyDescent="0.2">
      <c r="A46" s="2" t="s">
        <v>1</v>
      </c>
      <c r="B46" s="1" t="s">
        <v>47</v>
      </c>
      <c r="C46" s="2" t="s">
        <v>106</v>
      </c>
      <c r="D46" s="2" t="s">
        <v>118</v>
      </c>
    </row>
    <row r="47" spans="1:4" ht="34" x14ac:dyDescent="0.2">
      <c r="A47" s="2" t="s">
        <v>1</v>
      </c>
      <c r="B47" s="1" t="s">
        <v>48</v>
      </c>
      <c r="C47" s="2" t="s">
        <v>106</v>
      </c>
      <c r="D47" s="2" t="s">
        <v>114</v>
      </c>
    </row>
    <row r="48" spans="1:4" ht="34" x14ac:dyDescent="0.2">
      <c r="A48" s="2" t="s">
        <v>1</v>
      </c>
      <c r="B48" s="1" t="s">
        <v>49</v>
      </c>
      <c r="C48" s="2" t="s">
        <v>105</v>
      </c>
      <c r="D48" s="2" t="s">
        <v>117</v>
      </c>
    </row>
    <row r="49" spans="1:4" ht="17" x14ac:dyDescent="0.2">
      <c r="A49" s="2" t="s">
        <v>1</v>
      </c>
      <c r="B49" s="1" t="s">
        <v>50</v>
      </c>
      <c r="C49" s="2" t="s">
        <v>105</v>
      </c>
      <c r="D49" s="2" t="s">
        <v>117</v>
      </c>
    </row>
    <row r="50" spans="1:4" ht="17" x14ac:dyDescent="0.2">
      <c r="A50" s="2" t="s">
        <v>1</v>
      </c>
      <c r="B50" s="1" t="s">
        <v>51</v>
      </c>
      <c r="C50" s="2" t="s">
        <v>105</v>
      </c>
      <c r="D50" s="2" t="s">
        <v>115</v>
      </c>
    </row>
    <row r="51" spans="1:4" ht="17" x14ac:dyDescent="0.2">
      <c r="A51" s="2" t="s">
        <v>1</v>
      </c>
      <c r="B51" s="1" t="s">
        <v>52</v>
      </c>
      <c r="C51" s="2" t="s">
        <v>107</v>
      </c>
      <c r="D51" s="2" t="s">
        <v>116</v>
      </c>
    </row>
    <row r="52" spans="1:4" ht="17" x14ac:dyDescent="0.2">
      <c r="A52" s="2" t="s">
        <v>53</v>
      </c>
      <c r="B52" s="1" t="s">
        <v>54</v>
      </c>
      <c r="C52" s="2" t="s">
        <v>107</v>
      </c>
      <c r="D52" s="2" t="s">
        <v>116</v>
      </c>
    </row>
    <row r="53" spans="1:4" ht="17" x14ac:dyDescent="0.2">
      <c r="A53" s="2" t="s">
        <v>53</v>
      </c>
      <c r="B53" s="1" t="s">
        <v>55</v>
      </c>
      <c r="C53" s="2" t="s">
        <v>105</v>
      </c>
      <c r="D53" s="2" t="s">
        <v>115</v>
      </c>
    </row>
    <row r="54" spans="1:4" ht="17" x14ac:dyDescent="0.2">
      <c r="A54" s="2" t="s">
        <v>53</v>
      </c>
      <c r="B54" s="1" t="s">
        <v>56</v>
      </c>
      <c r="C54" s="2" t="s">
        <v>105</v>
      </c>
      <c r="D54" s="2" t="s">
        <v>115</v>
      </c>
    </row>
    <row r="55" spans="1:4" ht="17" x14ac:dyDescent="0.2">
      <c r="A55" s="2" t="s">
        <v>53</v>
      </c>
      <c r="B55" s="1" t="s">
        <v>57</v>
      </c>
      <c r="C55" s="2" t="s">
        <v>107</v>
      </c>
      <c r="D55" s="2" t="s">
        <v>116</v>
      </c>
    </row>
    <row r="56" spans="1:4" ht="17" x14ac:dyDescent="0.2">
      <c r="A56" s="2" t="s">
        <v>53</v>
      </c>
      <c r="B56" s="1" t="s">
        <v>58</v>
      </c>
      <c r="C56" s="2" t="s">
        <v>105</v>
      </c>
      <c r="D56" s="2" t="s">
        <v>115</v>
      </c>
    </row>
    <row r="57" spans="1:4" ht="17" x14ac:dyDescent="0.2">
      <c r="A57" s="2" t="s">
        <v>53</v>
      </c>
      <c r="B57" s="1" t="s">
        <v>59</v>
      </c>
      <c r="C57" s="2" t="s">
        <v>106</v>
      </c>
      <c r="D57" s="2" t="s">
        <v>118</v>
      </c>
    </row>
    <row r="58" spans="1:4" ht="17" x14ac:dyDescent="0.2">
      <c r="A58" s="2" t="s">
        <v>53</v>
      </c>
      <c r="B58" s="1" t="s">
        <v>60</v>
      </c>
      <c r="C58" s="2" t="s">
        <v>106</v>
      </c>
      <c r="D58" s="2" t="s">
        <v>118</v>
      </c>
    </row>
    <row r="59" spans="1:4" ht="17" x14ac:dyDescent="0.2">
      <c r="A59" s="2" t="s">
        <v>53</v>
      </c>
      <c r="B59" s="1" t="s">
        <v>61</v>
      </c>
      <c r="C59" s="2" t="s">
        <v>107</v>
      </c>
      <c r="D59" s="2" t="s">
        <v>116</v>
      </c>
    </row>
    <row r="60" spans="1:4" ht="17" x14ac:dyDescent="0.2">
      <c r="A60" s="2" t="s">
        <v>53</v>
      </c>
      <c r="B60" s="1" t="s">
        <v>62</v>
      </c>
      <c r="C60" s="2" t="s">
        <v>107</v>
      </c>
      <c r="D60" s="2" t="s">
        <v>116</v>
      </c>
    </row>
    <row r="61" spans="1:4" ht="34" x14ac:dyDescent="0.2">
      <c r="A61" s="2" t="s">
        <v>53</v>
      </c>
      <c r="B61" s="1" t="s">
        <v>63</v>
      </c>
      <c r="C61" s="2" t="s">
        <v>107</v>
      </c>
      <c r="D61" s="2" t="s">
        <v>116</v>
      </c>
    </row>
    <row r="62" spans="1:4" ht="17" x14ac:dyDescent="0.2">
      <c r="A62" s="2" t="s">
        <v>53</v>
      </c>
      <c r="B62" s="1" t="s">
        <v>64</v>
      </c>
      <c r="C62" s="2" t="s">
        <v>106</v>
      </c>
      <c r="D62" s="2" t="s">
        <v>114</v>
      </c>
    </row>
    <row r="63" spans="1:4" ht="17" x14ac:dyDescent="0.2">
      <c r="A63" s="2" t="s">
        <v>53</v>
      </c>
      <c r="B63" s="1" t="s">
        <v>65</v>
      </c>
      <c r="C63" s="2" t="s">
        <v>106</v>
      </c>
      <c r="D63" s="2" t="s">
        <v>118</v>
      </c>
    </row>
    <row r="64" spans="1:4" ht="17" x14ac:dyDescent="0.2">
      <c r="A64" s="2" t="s">
        <v>53</v>
      </c>
      <c r="B64" s="1" t="s">
        <v>66</v>
      </c>
      <c r="C64" s="2" t="s">
        <v>107</v>
      </c>
      <c r="D64" s="2" t="s">
        <v>116</v>
      </c>
    </row>
    <row r="65" spans="1:4" ht="17" x14ac:dyDescent="0.2">
      <c r="A65" s="2" t="s">
        <v>53</v>
      </c>
      <c r="B65" s="1" t="s">
        <v>67</v>
      </c>
      <c r="C65" s="2" t="s">
        <v>107</v>
      </c>
      <c r="D65" s="2" t="s">
        <v>116</v>
      </c>
    </row>
    <row r="66" spans="1:4" ht="17" x14ac:dyDescent="0.2">
      <c r="A66" s="2" t="s">
        <v>53</v>
      </c>
      <c r="B66" s="1" t="s">
        <v>68</v>
      </c>
      <c r="C66" s="2" t="s">
        <v>105</v>
      </c>
      <c r="D66" s="2" t="s">
        <v>115</v>
      </c>
    </row>
    <row r="67" spans="1:4" ht="17" x14ac:dyDescent="0.2">
      <c r="A67" s="2" t="s">
        <v>53</v>
      </c>
      <c r="B67" s="1" t="s">
        <v>69</v>
      </c>
      <c r="C67" s="2" t="s">
        <v>107</v>
      </c>
      <c r="D67" s="2" t="s">
        <v>116</v>
      </c>
    </row>
    <row r="68" spans="1:4" ht="51" x14ac:dyDescent="0.2">
      <c r="A68" s="2" t="s">
        <v>53</v>
      </c>
      <c r="B68" s="1" t="s">
        <v>70</v>
      </c>
      <c r="C68" s="2" t="s">
        <v>106</v>
      </c>
      <c r="D68" s="2" t="s">
        <v>114</v>
      </c>
    </row>
    <row r="69" spans="1:4" ht="17" x14ac:dyDescent="0.2">
      <c r="A69" s="2" t="s">
        <v>53</v>
      </c>
      <c r="B69" s="1" t="s">
        <v>71</v>
      </c>
      <c r="C69" s="2" t="s">
        <v>105</v>
      </c>
      <c r="D69" s="2" t="s">
        <v>115</v>
      </c>
    </row>
    <row r="70" spans="1:4" ht="17" x14ac:dyDescent="0.2">
      <c r="A70" s="2" t="s">
        <v>53</v>
      </c>
      <c r="B70" s="1" t="s">
        <v>72</v>
      </c>
      <c r="C70" s="2" t="s">
        <v>105</v>
      </c>
      <c r="D70" s="2" t="s">
        <v>115</v>
      </c>
    </row>
    <row r="71" spans="1:4" ht="102" x14ac:dyDescent="0.2">
      <c r="A71" s="2" t="s">
        <v>53</v>
      </c>
      <c r="B71" s="1" t="s">
        <v>73</v>
      </c>
      <c r="C71" s="2" t="s">
        <v>107</v>
      </c>
      <c r="D71" s="2" t="s">
        <v>119</v>
      </c>
    </row>
    <row r="72" spans="1:4" ht="17" x14ac:dyDescent="0.2">
      <c r="A72" s="2" t="s">
        <v>53</v>
      </c>
      <c r="B72" s="1" t="s">
        <v>74</v>
      </c>
      <c r="C72" s="2" t="s">
        <v>105</v>
      </c>
      <c r="D72" s="2" t="s">
        <v>115</v>
      </c>
    </row>
    <row r="73" spans="1:4" ht="17" x14ac:dyDescent="0.2">
      <c r="A73" s="2" t="s">
        <v>53</v>
      </c>
      <c r="B73" s="1" t="s">
        <v>75</v>
      </c>
      <c r="C73" s="2" t="s">
        <v>107</v>
      </c>
      <c r="D73" s="2" t="s">
        <v>119</v>
      </c>
    </row>
    <row r="74" spans="1:4" ht="17" x14ac:dyDescent="0.2">
      <c r="A74" s="2" t="s">
        <v>53</v>
      </c>
      <c r="B74" s="1" t="s">
        <v>76</v>
      </c>
      <c r="C74" s="2" t="s">
        <v>106</v>
      </c>
      <c r="D74" s="2" t="s">
        <v>114</v>
      </c>
    </row>
    <row r="75" spans="1:4" ht="17" x14ac:dyDescent="0.2">
      <c r="A75" s="2" t="s">
        <v>53</v>
      </c>
      <c r="B75" s="1" t="s">
        <v>77</v>
      </c>
      <c r="C75" s="2" t="s">
        <v>105</v>
      </c>
      <c r="D75" s="2" t="s">
        <v>115</v>
      </c>
    </row>
    <row r="76" spans="1:4" ht="17" x14ac:dyDescent="0.2">
      <c r="A76" s="2" t="s">
        <v>53</v>
      </c>
      <c r="B76" s="1" t="s">
        <v>78</v>
      </c>
      <c r="C76" s="2" t="s">
        <v>106</v>
      </c>
      <c r="D76" s="2" t="s">
        <v>114</v>
      </c>
    </row>
    <row r="77" spans="1:4" ht="17" x14ac:dyDescent="0.2">
      <c r="A77" s="2" t="s">
        <v>53</v>
      </c>
      <c r="B77" s="1" t="s">
        <v>79</v>
      </c>
      <c r="C77" s="2" t="s">
        <v>106</v>
      </c>
      <c r="D77" s="2" t="s">
        <v>118</v>
      </c>
    </row>
    <row r="78" spans="1:4" ht="17" x14ac:dyDescent="0.2">
      <c r="A78" s="2" t="s">
        <v>53</v>
      </c>
      <c r="B78" s="1" t="s">
        <v>80</v>
      </c>
      <c r="C78" s="2" t="s">
        <v>107</v>
      </c>
      <c r="D78" s="2" t="s">
        <v>119</v>
      </c>
    </row>
    <row r="79" spans="1:4" ht="17" x14ac:dyDescent="0.2">
      <c r="A79" s="2" t="s">
        <v>53</v>
      </c>
      <c r="B79" s="1" t="s">
        <v>81</v>
      </c>
      <c r="C79" s="2" t="s">
        <v>106</v>
      </c>
      <c r="D79" s="2" t="s">
        <v>118</v>
      </c>
    </row>
    <row r="80" spans="1:4" ht="34" x14ac:dyDescent="0.2">
      <c r="A80" s="2" t="s">
        <v>53</v>
      </c>
      <c r="B80" s="1" t="s">
        <v>82</v>
      </c>
      <c r="C80" s="2" t="s">
        <v>107</v>
      </c>
      <c r="D80" s="2" t="s">
        <v>116</v>
      </c>
    </row>
    <row r="81" spans="1:4" ht="18" customHeight="1" x14ac:dyDescent="0.2">
      <c r="A81" s="2" t="s">
        <v>53</v>
      </c>
      <c r="B81" s="1" t="s">
        <v>83</v>
      </c>
      <c r="C81" s="2" t="s">
        <v>106</v>
      </c>
      <c r="D81" s="2" t="s">
        <v>118</v>
      </c>
    </row>
    <row r="82" spans="1:4" ht="17" x14ac:dyDescent="0.2">
      <c r="A82" s="2" t="s">
        <v>53</v>
      </c>
      <c r="B82" s="1" t="s">
        <v>84</v>
      </c>
      <c r="C82" s="2" t="s">
        <v>107</v>
      </c>
      <c r="D82" s="2" t="s">
        <v>116</v>
      </c>
    </row>
    <row r="83" spans="1:4" ht="17" x14ac:dyDescent="0.2">
      <c r="A83" s="2" t="s">
        <v>53</v>
      </c>
      <c r="B83" s="1" t="s">
        <v>85</v>
      </c>
      <c r="C83" s="2" t="s">
        <v>106</v>
      </c>
      <c r="D83" s="2" t="s">
        <v>114</v>
      </c>
    </row>
    <row r="84" spans="1:4" ht="17" x14ac:dyDescent="0.2">
      <c r="A84" s="2" t="s">
        <v>53</v>
      </c>
      <c r="B84" s="1" t="s">
        <v>86</v>
      </c>
      <c r="C84" s="2" t="s">
        <v>107</v>
      </c>
      <c r="D84" s="2" t="s">
        <v>116</v>
      </c>
    </row>
    <row r="85" spans="1:4" ht="17" x14ac:dyDescent="0.2">
      <c r="A85" s="2" t="s">
        <v>53</v>
      </c>
      <c r="B85" s="1" t="s">
        <v>87</v>
      </c>
      <c r="C85" s="2" t="s">
        <v>106</v>
      </c>
      <c r="D85" s="2" t="s">
        <v>114</v>
      </c>
    </row>
    <row r="86" spans="1:4" ht="17" x14ac:dyDescent="0.2">
      <c r="A86" s="2" t="s">
        <v>53</v>
      </c>
      <c r="B86" s="1" t="s">
        <v>88</v>
      </c>
      <c r="C86" s="2" t="s">
        <v>107</v>
      </c>
      <c r="D86" s="2" t="s">
        <v>119</v>
      </c>
    </row>
    <row r="87" spans="1:4" ht="17" x14ac:dyDescent="0.2">
      <c r="A87" s="2" t="s">
        <v>53</v>
      </c>
      <c r="B87" s="1" t="s">
        <v>89</v>
      </c>
      <c r="C87" s="2" t="s">
        <v>105</v>
      </c>
      <c r="D87" s="2" t="s">
        <v>117</v>
      </c>
    </row>
    <row r="88" spans="1:4" ht="34" x14ac:dyDescent="0.2">
      <c r="A88" s="2" t="s">
        <v>53</v>
      </c>
      <c r="B88" s="1" t="s">
        <v>90</v>
      </c>
      <c r="C88" s="2" t="s">
        <v>107</v>
      </c>
      <c r="D88" s="2" t="s">
        <v>119</v>
      </c>
    </row>
    <row r="89" spans="1:4" ht="17" x14ac:dyDescent="0.2">
      <c r="A89" s="2" t="s">
        <v>53</v>
      </c>
      <c r="B89" s="1" t="s">
        <v>91</v>
      </c>
      <c r="C89" s="2" t="s">
        <v>105</v>
      </c>
      <c r="D89" s="2" t="s">
        <v>115</v>
      </c>
    </row>
    <row r="90" spans="1:4" ht="18" customHeight="1" x14ac:dyDescent="0.2">
      <c r="A90" s="2" t="s">
        <v>53</v>
      </c>
      <c r="B90" s="1" t="s">
        <v>92</v>
      </c>
      <c r="C90" s="2" t="s">
        <v>106</v>
      </c>
      <c r="D90" s="2" t="s">
        <v>114</v>
      </c>
    </row>
    <row r="91" spans="1:4" ht="17" x14ac:dyDescent="0.2">
      <c r="A91" s="2" t="s">
        <v>53</v>
      </c>
      <c r="B91" s="1" t="s">
        <v>93</v>
      </c>
      <c r="C91" s="2" t="s">
        <v>107</v>
      </c>
      <c r="D91" s="2" t="s">
        <v>116</v>
      </c>
    </row>
    <row r="92" spans="1:4" ht="17" x14ac:dyDescent="0.2">
      <c r="A92" s="2" t="s">
        <v>53</v>
      </c>
      <c r="B92" s="1" t="s">
        <v>94</v>
      </c>
      <c r="C92" s="2" t="s">
        <v>105</v>
      </c>
      <c r="D92" s="2" t="s">
        <v>115</v>
      </c>
    </row>
    <row r="93" spans="1:4" ht="68" x14ac:dyDescent="0.2">
      <c r="A93" s="2" t="s">
        <v>53</v>
      </c>
      <c r="B93" s="1" t="s">
        <v>95</v>
      </c>
      <c r="C93" s="2" t="s">
        <v>105</v>
      </c>
      <c r="D93" s="2" t="s">
        <v>115</v>
      </c>
    </row>
    <row r="94" spans="1:4" ht="17" x14ac:dyDescent="0.2">
      <c r="A94" s="2" t="s">
        <v>53</v>
      </c>
      <c r="B94" s="1" t="s">
        <v>96</v>
      </c>
      <c r="C94" s="2" t="s">
        <v>105</v>
      </c>
      <c r="D94" s="2" t="s">
        <v>115</v>
      </c>
    </row>
    <row r="95" spans="1:4" ht="17" x14ac:dyDescent="0.2">
      <c r="A95" s="2" t="s">
        <v>53</v>
      </c>
      <c r="B95" s="1" t="s">
        <v>97</v>
      </c>
      <c r="C95" s="2" t="s">
        <v>107</v>
      </c>
      <c r="D95" s="2" t="s">
        <v>116</v>
      </c>
    </row>
    <row r="96" spans="1:4" ht="17" x14ac:dyDescent="0.2">
      <c r="A96" s="2" t="s">
        <v>53</v>
      </c>
      <c r="B96" s="1" t="s">
        <v>98</v>
      </c>
      <c r="C96" s="2" t="s">
        <v>107</v>
      </c>
      <c r="D96" s="2" t="s">
        <v>116</v>
      </c>
    </row>
    <row r="97" spans="1:4" ht="17" x14ac:dyDescent="0.2">
      <c r="A97" s="2" t="s">
        <v>53</v>
      </c>
      <c r="B97" s="1" t="s">
        <v>99</v>
      </c>
      <c r="C97" s="2" t="s">
        <v>105</v>
      </c>
      <c r="D97" s="2" t="s">
        <v>115</v>
      </c>
    </row>
    <row r="98" spans="1:4" ht="17" x14ac:dyDescent="0.2">
      <c r="A98" s="2" t="s">
        <v>53</v>
      </c>
      <c r="B98" s="1" t="s">
        <v>100</v>
      </c>
      <c r="C98" s="2" t="s">
        <v>107</v>
      </c>
      <c r="D98" s="2" t="s">
        <v>116</v>
      </c>
    </row>
    <row r="99" spans="1:4" ht="17" x14ac:dyDescent="0.2">
      <c r="A99" s="2" t="s">
        <v>53</v>
      </c>
      <c r="B99" s="1" t="s">
        <v>101</v>
      </c>
      <c r="C99" s="2" t="s">
        <v>107</v>
      </c>
      <c r="D99" s="2" t="s">
        <v>116</v>
      </c>
    </row>
    <row r="100" spans="1:4" ht="17" x14ac:dyDescent="0.2">
      <c r="A100" s="2" t="s">
        <v>53</v>
      </c>
      <c r="B100" s="1" t="s">
        <v>102</v>
      </c>
      <c r="C100" s="2" t="s">
        <v>106</v>
      </c>
      <c r="D100" s="2" t="s">
        <v>118</v>
      </c>
    </row>
    <row r="101" spans="1:4" ht="17" x14ac:dyDescent="0.2">
      <c r="A101" s="2" t="s">
        <v>53</v>
      </c>
      <c r="B101" s="1" t="s">
        <v>103</v>
      </c>
      <c r="C101" s="2" t="s">
        <v>107</v>
      </c>
      <c r="D101" s="2" t="s">
        <v>116</v>
      </c>
    </row>
  </sheetData>
  <mergeCells count="2">
    <mergeCell ref="F1:G1"/>
    <mergeCell ref="I1:J1"/>
  </mergeCells>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2DD70-1152-1C4C-9EF5-69E94B24AA37}">
  <dimension ref="A1:D7"/>
  <sheetViews>
    <sheetView zoomScale="84" zoomScaleNormal="100" workbookViewId="0">
      <selection activeCell="F5" sqref="F5"/>
    </sheetView>
  </sheetViews>
  <sheetFormatPr baseColWidth="10" defaultRowHeight="16" x14ac:dyDescent="0.2"/>
  <cols>
    <col min="3" max="3" width="57.1640625" customWidth="1"/>
    <col min="4" max="4" width="66" customWidth="1"/>
  </cols>
  <sheetData>
    <row r="1" spans="1:4" s="6" customFormat="1" x14ac:dyDescent="0.2">
      <c r="A1" s="5" t="s">
        <v>104</v>
      </c>
      <c r="B1" s="5" t="s">
        <v>112</v>
      </c>
      <c r="C1" s="5" t="s">
        <v>113</v>
      </c>
      <c r="D1" s="5" t="s">
        <v>121</v>
      </c>
    </row>
    <row r="2" spans="1:4" ht="102" x14ac:dyDescent="0.2">
      <c r="A2" s="28" t="s">
        <v>107</v>
      </c>
      <c r="B2" s="7" t="s">
        <v>116</v>
      </c>
      <c r="C2" s="3" t="s">
        <v>120</v>
      </c>
      <c r="D2" s="4" t="s">
        <v>122</v>
      </c>
    </row>
    <row r="3" spans="1:4" ht="170" x14ac:dyDescent="0.2">
      <c r="A3" s="28"/>
      <c r="B3" s="7" t="s">
        <v>119</v>
      </c>
      <c r="C3" s="3" t="s">
        <v>124</v>
      </c>
      <c r="D3" s="4" t="s">
        <v>123</v>
      </c>
    </row>
    <row r="4" spans="1:4" ht="102" x14ac:dyDescent="0.2">
      <c r="A4" s="29" t="s">
        <v>105</v>
      </c>
      <c r="B4" s="7" t="s">
        <v>115</v>
      </c>
      <c r="C4" s="3" t="s">
        <v>126</v>
      </c>
      <c r="D4" s="4" t="s">
        <v>125</v>
      </c>
    </row>
    <row r="5" spans="1:4" ht="85" x14ac:dyDescent="0.2">
      <c r="A5" s="29"/>
      <c r="B5" s="7" t="s">
        <v>117</v>
      </c>
      <c r="C5" s="3" t="s">
        <v>127</v>
      </c>
      <c r="D5" s="4" t="s">
        <v>152</v>
      </c>
    </row>
    <row r="6" spans="1:4" ht="85" x14ac:dyDescent="0.2">
      <c r="A6" s="30" t="s">
        <v>106</v>
      </c>
      <c r="B6" s="7" t="s">
        <v>114</v>
      </c>
      <c r="C6" s="3" t="s">
        <v>128</v>
      </c>
      <c r="D6" s="4" t="s">
        <v>129</v>
      </c>
    </row>
    <row r="7" spans="1:4" ht="102" x14ac:dyDescent="0.2">
      <c r="A7" s="30"/>
      <c r="B7" s="7" t="s">
        <v>118</v>
      </c>
      <c r="C7" s="3" t="s">
        <v>130</v>
      </c>
      <c r="D7" s="4" t="s">
        <v>131</v>
      </c>
    </row>
  </sheetData>
  <mergeCells count="3">
    <mergeCell ref="A2:A3"/>
    <mergeCell ref="A4:A5"/>
    <mergeCell ref="A6:A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219E3-32DF-7543-B979-9FF3ECF73C33}">
  <dimension ref="A3:D33"/>
  <sheetViews>
    <sheetView zoomScale="107" zoomScaleNormal="121" workbookViewId="0">
      <selection activeCell="C14" sqref="A3:C14"/>
    </sheetView>
  </sheetViews>
  <sheetFormatPr baseColWidth="10" defaultRowHeight="16" x14ac:dyDescent="0.2"/>
  <cols>
    <col min="1" max="1" width="18" bestFit="1" customWidth="1"/>
    <col min="2" max="2" width="15.6640625" bestFit="1" customWidth="1"/>
    <col min="3" max="3" width="13.6640625" bestFit="1" customWidth="1"/>
    <col min="4" max="4" width="11.1640625" bestFit="1" customWidth="1"/>
    <col min="5" max="5" width="22.33203125" bestFit="1" customWidth="1"/>
    <col min="6" max="6" width="22" bestFit="1" customWidth="1"/>
    <col min="7" max="7" width="7.33203125" bestFit="1" customWidth="1"/>
    <col min="8" max="8" width="7.6640625" bestFit="1" customWidth="1"/>
    <col min="9" max="9" width="17.83203125" bestFit="1" customWidth="1"/>
  </cols>
  <sheetData>
    <row r="3" spans="1:4" x14ac:dyDescent="0.2">
      <c r="A3" s="18" t="s">
        <v>137</v>
      </c>
      <c r="B3" s="18" t="s">
        <v>140</v>
      </c>
      <c r="C3" s="2"/>
      <c r="D3" s="2"/>
    </row>
    <row r="4" spans="1:4" x14ac:dyDescent="0.2">
      <c r="A4" s="18" t="s">
        <v>138</v>
      </c>
      <c r="B4" s="2" t="s">
        <v>142</v>
      </c>
      <c r="C4" s="2" t="s">
        <v>141</v>
      </c>
      <c r="D4" s="2" t="s">
        <v>139</v>
      </c>
    </row>
    <row r="5" spans="1:4" x14ac:dyDescent="0.2">
      <c r="A5" s="15" t="s">
        <v>105</v>
      </c>
      <c r="B5" s="19">
        <v>0.54</v>
      </c>
      <c r="C5" s="19">
        <v>0.28000000000000003</v>
      </c>
      <c r="D5" s="19">
        <v>0.41</v>
      </c>
    </row>
    <row r="6" spans="1:4" x14ac:dyDescent="0.2">
      <c r="A6" s="13" t="s">
        <v>144</v>
      </c>
      <c r="B6" s="20">
        <v>0.22</v>
      </c>
      <c r="C6" s="20">
        <v>0.26</v>
      </c>
      <c r="D6" s="20">
        <v>0.24</v>
      </c>
    </row>
    <row r="7" spans="1:4" x14ac:dyDescent="0.2">
      <c r="A7" s="13" t="s">
        <v>143</v>
      </c>
      <c r="B7" s="20">
        <v>0.32</v>
      </c>
      <c r="C7" s="20">
        <v>0.02</v>
      </c>
      <c r="D7" s="20">
        <v>0.17</v>
      </c>
    </row>
    <row r="8" spans="1:4" x14ac:dyDescent="0.2">
      <c r="A8" s="16" t="s">
        <v>106</v>
      </c>
      <c r="B8" s="21">
        <v>0.32</v>
      </c>
      <c r="C8" s="21">
        <v>0.28000000000000003</v>
      </c>
      <c r="D8" s="21">
        <v>0.3</v>
      </c>
    </row>
    <row r="9" spans="1:4" x14ac:dyDescent="0.2">
      <c r="A9" s="13" t="s">
        <v>145</v>
      </c>
      <c r="B9" s="20">
        <v>0.16</v>
      </c>
      <c r="C9" s="20">
        <v>0.14000000000000001</v>
      </c>
      <c r="D9" s="20">
        <v>0.15</v>
      </c>
    </row>
    <row r="10" spans="1:4" x14ac:dyDescent="0.2">
      <c r="A10" s="13" t="s">
        <v>146</v>
      </c>
      <c r="B10" s="20">
        <v>0.16</v>
      </c>
      <c r="C10" s="20">
        <v>0.14000000000000001</v>
      </c>
      <c r="D10" s="20">
        <v>0.15</v>
      </c>
    </row>
    <row r="11" spans="1:4" x14ac:dyDescent="0.2">
      <c r="A11" s="17" t="s">
        <v>107</v>
      </c>
      <c r="B11" s="22">
        <v>0.14000000000000001</v>
      </c>
      <c r="C11" s="22">
        <v>0.44</v>
      </c>
      <c r="D11" s="22">
        <v>0.28999999999999998</v>
      </c>
    </row>
    <row r="12" spans="1:4" x14ac:dyDescent="0.2">
      <c r="A12" s="13" t="s">
        <v>147</v>
      </c>
      <c r="B12" s="20">
        <v>0.08</v>
      </c>
      <c r="C12" s="20">
        <v>0.34</v>
      </c>
      <c r="D12" s="20">
        <v>0.21</v>
      </c>
    </row>
    <row r="13" spans="1:4" x14ac:dyDescent="0.2">
      <c r="A13" s="13" t="s">
        <v>148</v>
      </c>
      <c r="B13" s="20">
        <v>0.06</v>
      </c>
      <c r="C13" s="20">
        <v>0.1</v>
      </c>
      <c r="D13" s="20">
        <v>0.08</v>
      </c>
    </row>
    <row r="14" spans="1:4" x14ac:dyDescent="0.2">
      <c r="A14" s="9" t="s">
        <v>139</v>
      </c>
      <c r="B14" s="20">
        <v>1</v>
      </c>
      <c r="C14" s="20">
        <v>1</v>
      </c>
      <c r="D14" s="20">
        <v>1</v>
      </c>
    </row>
    <row r="20" spans="1:4" x14ac:dyDescent="0.2">
      <c r="A20" s="23" t="s">
        <v>149</v>
      </c>
      <c r="B20" s="23" t="s">
        <v>142</v>
      </c>
      <c r="C20" s="23" t="s">
        <v>141</v>
      </c>
      <c r="D20" s="23"/>
    </row>
    <row r="21" spans="1:4" x14ac:dyDescent="0.2">
      <c r="A21" s="23" t="s">
        <v>105</v>
      </c>
      <c r="B21" s="24">
        <f>GETPIVOTDATA("Subreddit: ",$A$3,"Subreddit: ","Knicks","Sentiment","Negative")</f>
        <v>0.54</v>
      </c>
      <c r="C21" s="24">
        <f>GETPIVOTDATA("Subreddit: ",$A$3,"Subreddit: ","Raptors","Sentiment","Negative")</f>
        <v>0.28000000000000003</v>
      </c>
      <c r="D21" s="23"/>
    </row>
    <row r="22" spans="1:4" x14ac:dyDescent="0.2">
      <c r="A22" s="23" t="s">
        <v>106</v>
      </c>
      <c r="B22" s="24">
        <f>GETPIVOTDATA("Subreddit: ",$A$3,"Subreddit: ","Knicks","Sentiment","Neutral")</f>
        <v>0.32</v>
      </c>
      <c r="C22" s="24">
        <f>GETPIVOTDATA("Subreddit: ",$A$3,"Subreddit: ","Raptors","Sentiment","Neutral")</f>
        <v>0.28000000000000003</v>
      </c>
      <c r="D22" s="23"/>
    </row>
    <row r="23" spans="1:4" x14ac:dyDescent="0.2">
      <c r="A23" s="23" t="s">
        <v>107</v>
      </c>
      <c r="B23" s="24">
        <f>GETPIVOTDATA("Subreddit: ",$A$3,"Subreddit: ","Knicks","Sentiment","Positive")</f>
        <v>0.14000000000000001</v>
      </c>
      <c r="C23" s="24">
        <f>GETPIVOTDATA("Subreddit: ",$A$3,"Subreddit: ","Raptors","Sentiment","Positive")</f>
        <v>0.44</v>
      </c>
      <c r="D23" s="23"/>
    </row>
    <row r="24" spans="1:4" x14ac:dyDescent="0.2">
      <c r="A24" s="23"/>
      <c r="B24" s="23"/>
      <c r="C24" s="23"/>
      <c r="D24" s="23"/>
    </row>
    <row r="25" spans="1:4" x14ac:dyDescent="0.2">
      <c r="A25" s="23"/>
      <c r="B25" s="23"/>
      <c r="C25" s="23"/>
      <c r="D25" s="23"/>
    </row>
    <row r="26" spans="1:4" x14ac:dyDescent="0.2">
      <c r="A26" s="23" t="s">
        <v>150</v>
      </c>
      <c r="B26" s="23" t="s">
        <v>142</v>
      </c>
      <c r="C26" s="23" t="s">
        <v>141</v>
      </c>
      <c r="D26" s="23" t="s">
        <v>151</v>
      </c>
    </row>
    <row r="27" spans="1:4" x14ac:dyDescent="0.2">
      <c r="A27" s="23" t="s">
        <v>115</v>
      </c>
      <c r="B27" s="24">
        <f>GETPIVOTDATA("Subreddit: ",$A$3,"Subreddit: ","Knicks","Sentiment","Negative","Subcategory","      Sad")</f>
        <v>0.22</v>
      </c>
      <c r="C27" s="24">
        <f>GETPIVOTDATA("Subreddit: ",$A$3,"Subreddit: ","Raptors","Sentiment","Negative","Subcategory","      Sad")</f>
        <v>0.26</v>
      </c>
      <c r="D27" s="23" t="s">
        <v>105</v>
      </c>
    </row>
    <row r="28" spans="1:4" x14ac:dyDescent="0.2">
      <c r="A28" s="23" t="s">
        <v>117</v>
      </c>
      <c r="B28" s="24">
        <f>GETPIVOTDATA("Subreddit: ",$A$3,"Subreddit: ","Knicks","Sentiment","Negative","Subcategory","      Upset")</f>
        <v>0.32</v>
      </c>
      <c r="C28" s="24">
        <f>GETPIVOTDATA("Subreddit: ",$A$3,"Subreddit: ","Raptors","Sentiment","Negative","Subcategory","      Upset")</f>
        <v>0.02</v>
      </c>
      <c r="D28" s="23" t="s">
        <v>105</v>
      </c>
    </row>
    <row r="29" spans="1:4" x14ac:dyDescent="0.2">
      <c r="A29" s="23" t="s">
        <v>114</v>
      </c>
      <c r="B29" s="24">
        <f>GETPIVOTDATA("Subreddit: ",$A$3,"Subreddit: ","Knicks","Sentiment","Neutral","Subcategory","      Bittersweet")</f>
        <v>0.16</v>
      </c>
      <c r="C29" s="24">
        <f>GETPIVOTDATA("Subreddit: ",$A$3,"Subreddit: ","Raptors","Sentiment","Neutral","Subcategory","      Bittersweet")</f>
        <v>0.14000000000000001</v>
      </c>
      <c r="D29" s="23" t="s">
        <v>106</v>
      </c>
    </row>
    <row r="30" spans="1:4" x14ac:dyDescent="0.2">
      <c r="A30" s="23" t="s">
        <v>118</v>
      </c>
      <c r="B30" s="24">
        <f>GETPIVOTDATA("Subreddit: ",$A$3,"Subreddit: ","Knicks","Sentiment","Neutral","Subcategory","      Indifferent")</f>
        <v>0.16</v>
      </c>
      <c r="C30" s="24">
        <f>GETPIVOTDATA("Subreddit: ",$A$3,"Subreddit: ","Raptors","Sentiment","Neutral","Subcategory","      Indifferent")</f>
        <v>0.14000000000000001</v>
      </c>
      <c r="D30" s="23" t="s">
        <v>106</v>
      </c>
    </row>
    <row r="31" spans="1:4" x14ac:dyDescent="0.2">
      <c r="A31" s="23" t="s">
        <v>116</v>
      </c>
      <c r="B31" s="24">
        <f>GETPIVOTDATA("Subreddit: ",$A$3,"Subreddit: ","Knicks","Sentiment","Positive","Subcategory","      Excited")</f>
        <v>0.08</v>
      </c>
      <c r="C31" s="24">
        <f>GETPIVOTDATA("Subreddit: ",$A$3,"Subreddit: ","Raptors","Sentiment","Positive","Subcategory","      Excited")</f>
        <v>0.34</v>
      </c>
      <c r="D31" s="23" t="s">
        <v>107</v>
      </c>
    </row>
    <row r="32" spans="1:4" x14ac:dyDescent="0.2">
      <c r="A32" s="23" t="s">
        <v>119</v>
      </c>
      <c r="B32" s="24">
        <f>GETPIVOTDATA("Subreddit: ",$A$3,"Subreddit: ","Knicks","Sentiment","Positive","Subcategory","      Relieved")</f>
        <v>0.06</v>
      </c>
      <c r="C32" s="24">
        <f>GETPIVOTDATA("Subreddit: ",$A$3,"Subreddit: ","Raptors","Sentiment","Positive","Subcategory","      Relieved")</f>
        <v>0.1</v>
      </c>
      <c r="D32" s="23" t="s">
        <v>107</v>
      </c>
    </row>
    <row r="33" spans="1:4" x14ac:dyDescent="0.2">
      <c r="A33" s="23"/>
      <c r="B33" s="23"/>
      <c r="C33" s="23"/>
      <c r="D33" s="23"/>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Codebook</vt:lpstr>
      <vt:lpstr>Viz and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Finch, Charles Adam</dc:creator>
  <cp:lastModifiedBy>Finch, Charles Adam</cp:lastModifiedBy>
  <dcterms:created xsi:type="dcterms:W3CDTF">2024-02-10T15:28:02Z</dcterms:created>
  <dcterms:modified xsi:type="dcterms:W3CDTF">2024-02-17T00:20:55Z</dcterms:modified>
</cp:coreProperties>
</file>