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line Data &amp; Goals" sheetId="1" state="visible" r:id="rId2"/>
    <sheet name="Log Data" sheetId="2" state="visible" r:id="rId3"/>
    <sheet name="Calorie Data" sheetId="3" state="visible" r:id="rId4"/>
    <sheet name="Energy Breakdown - Deficit" sheetId="4" state="visible" r:id="rId5"/>
    <sheet name="Energy Breakdown - Surplu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<sst xmlns="http://schemas.openxmlformats.org/spreadsheetml/2006/main" count="151" uniqueCount="96">
  <si>
    <t xml:space="preserve"> Name</t>
  </si>
  <si>
    <t xml:space="preserve">Age</t>
  </si>
  <si>
    <t xml:space="preserve">Height (Feet)</t>
  </si>
  <si>
    <t xml:space="preserve">Height(cm)</t>
  </si>
  <si>
    <t xml:space="preserve">Weight (lbs)</t>
  </si>
  <si>
    <t xml:space="preserve">Weight (kg)</t>
  </si>
  <si>
    <t xml:space="preserve">BF % *</t>
  </si>
  <si>
    <t xml:space="preserve">Fat Mass(lbs)</t>
  </si>
  <si>
    <t xml:space="preserve">Lean Mass(lbs)</t>
  </si>
  <si>
    <t xml:space="preserve">Adrian</t>
  </si>
  <si>
    <t xml:space="preserve">Goals</t>
  </si>
  <si>
    <t xml:space="preserve">Target
BF %</t>
  </si>
  <si>
    <t xml:space="preserve">Fat Mass</t>
  </si>
  <si>
    <t xml:space="preserve">Lean Mass</t>
  </si>
  <si>
    <t xml:space="preserve">Weight Loss</t>
  </si>
  <si>
    <t xml:space="preserve">Expected Weight</t>
  </si>
  <si>
    <t xml:space="preserve">Date Begin</t>
  </si>
  <si>
    <t xml:space="preserve">Expected Duration 
(Weeks)</t>
  </si>
  <si>
    <t xml:space="preserve">Expected 
Sprint End</t>
  </si>
  <si>
    <t xml:space="preserve">#1</t>
  </si>
  <si>
    <t xml:space="preserve">#2</t>
  </si>
  <si>
    <t xml:space="preserve">#3</t>
  </si>
  <si>
    <t xml:space="preserve">#4</t>
  </si>
  <si>
    <t xml:space="preserve">#5</t>
  </si>
  <si>
    <t xml:space="preserve">#6</t>
  </si>
  <si>
    <t xml:space="preserve">#7</t>
  </si>
  <si>
    <t xml:space="preserve">#8</t>
  </si>
  <si>
    <t xml:space="preserve">#9</t>
  </si>
  <si>
    <t xml:space="preserve">#10</t>
  </si>
  <si>
    <t xml:space="preserve">Date</t>
  </si>
  <si>
    <t xml:space="preserve">Time</t>
  </si>
  <si>
    <t xml:space="preserve">BF%</t>
  </si>
  <si>
    <t xml:space="preserve">+/-</t>
  </si>
  <si>
    <t xml:space="preserve">Weight(lbs)</t>
  </si>
  <si>
    <t xml:space="preserve">Method</t>
  </si>
  <si>
    <t xml:space="preserve">OMRON Fat Loss Monitor HBF-306C</t>
  </si>
  <si>
    <t xml:space="preserve">Caloric Deficit</t>
  </si>
  <si>
    <t xml:space="preserve">Loss Goal</t>
  </si>
  <si>
    <t xml:space="preserve">Calories</t>
  </si>
  <si>
    <t xml:space="preserve">Reduction from
Selected Value
TDEE via KMA RDEE</t>
  </si>
  <si>
    <t xml:space="preserve">Reduction from
Selected Value
TDEE via MSJ BMR</t>
  </si>
  <si>
    <t xml:space="preserve">Reduction from
Selected Value
TDEE AVG</t>
  </si>
  <si>
    <r>
      <rPr>
        <b val="true"/>
        <sz val="11"/>
        <color rgb="FF000000"/>
        <rFont val="Arial"/>
        <family val="0"/>
        <charset val="1"/>
      </rPr>
      <t xml:space="preserve">(-)1lbs/week </t>
    </r>
    <r>
      <rPr>
        <sz val="11"/>
        <color rgb="FF000000"/>
        <rFont val="Arial"/>
        <family val="0"/>
        <charset val="1"/>
      </rPr>
      <t xml:space="preserve">(-500cals/day, -3500cals/wk)</t>
    </r>
  </si>
  <si>
    <r>
      <rPr>
        <b val="true"/>
        <sz val="11"/>
        <color rgb="FF000000"/>
        <rFont val="Arial"/>
        <family val="0"/>
        <charset val="1"/>
      </rPr>
      <t xml:space="preserve">(-)2lbs/week</t>
    </r>
    <r>
      <rPr>
        <sz val="11"/>
        <color rgb="FF000000"/>
        <rFont val="Arial"/>
        <family val="0"/>
        <charset val="1"/>
      </rPr>
      <t xml:space="preserve"> (-1000cals/day, -7000cals/wk)</t>
    </r>
  </si>
  <si>
    <t xml:space="preserve">Caloric Surplus</t>
  </si>
  <si>
    <t xml:space="preserve">Gain Goal</t>
  </si>
  <si>
    <t xml:space="preserve">Addition to 
TDEE via KMA RDEE</t>
  </si>
  <si>
    <t xml:space="preserve">Addition to
TDEE via MSJ BMR</t>
  </si>
  <si>
    <t xml:space="preserve">Addition to
TDEE AVG</t>
  </si>
  <si>
    <r>
      <rPr>
        <b val="true"/>
        <sz val="11"/>
        <color rgb="FF000000"/>
        <rFont val="Arial"/>
        <family val="0"/>
        <charset val="1"/>
      </rPr>
      <t xml:space="preserve">(+)1lbs/week </t>
    </r>
    <r>
      <rPr>
        <sz val="11"/>
        <color rgb="FF000000"/>
        <rFont val="Arial"/>
        <family val="0"/>
        <charset val="1"/>
      </rPr>
      <t xml:space="preserve">(+500cals/day, +3500cals/wk)</t>
    </r>
  </si>
  <si>
    <r>
      <rPr>
        <b val="true"/>
        <sz val="11"/>
        <color rgb="FF000000"/>
        <rFont val="Arial"/>
        <family val="0"/>
        <charset val="1"/>
      </rPr>
      <t xml:space="preserve">(+)2lbs/week</t>
    </r>
    <r>
      <rPr>
        <sz val="11"/>
        <color rgb="FF000000"/>
        <rFont val="Arial"/>
        <family val="0"/>
        <charset val="1"/>
      </rPr>
      <t xml:space="preserve"> (+1000cals/day, +7000cals/wk)</t>
    </r>
  </si>
  <si>
    <t xml:space="preserve">Total Daily Energy Expenditure (TDEE)</t>
  </si>
  <si>
    <t xml:space="preserve">Activity Level</t>
  </si>
  <si>
    <t xml:space="preserve">Activity
Coefficient</t>
  </si>
  <si>
    <t xml:space="preserve">TDEE
based on KMA RDEE
</t>
  </si>
  <si>
    <t xml:space="preserve">TDEE
based on MSJ BMR
</t>
  </si>
  <si>
    <t xml:space="preserve">TDEE
based on AVG
</t>
  </si>
  <si>
    <t xml:space="preserve">Sedentary: little or no exercise</t>
  </si>
  <si>
    <t xml:space="preserve">Exercise 1-3 times/week</t>
  </si>
  <si>
    <t xml:space="preserve">Moderate: Exercise 4-5 times/week</t>
  </si>
  <si>
    <t xml:space="preserve">Active: Daily exercise or intense exercise 3-4 times/week</t>
  </si>
  <si>
    <t xml:space="preserve">Almost Almost Very Active</t>
  </si>
  <si>
    <t xml:space="preserve">Almost Very Active (50% mark of Active / Very Active)</t>
  </si>
  <si>
    <t xml:space="preserve">Very Active: Intense exercise 6-7 times/week</t>
  </si>
  <si>
    <t xml:space="preserve">Very intense exercise daily, or physical job</t>
  </si>
  <si>
    <r>
      <rPr>
        <b val="true"/>
        <sz val="11"/>
        <color rgb="FF000000"/>
        <rFont val="Arial"/>
        <family val="0"/>
        <charset val="1"/>
      </rPr>
      <t xml:space="preserve">Exercise        
</t>
    </r>
    <r>
      <rPr>
        <sz val="11"/>
        <color rgb="FF000000"/>
        <rFont val="Arial"/>
        <family val="0"/>
        <charset val="1"/>
      </rPr>
      <t xml:space="preserve">15-30 minutes of elevated heart rate activity.                
</t>
    </r>
    <r>
      <rPr>
        <b val="true"/>
        <sz val="11"/>
        <color rgb="FF000000"/>
        <rFont val="Arial"/>
        <family val="0"/>
        <charset val="1"/>
      </rPr>
      <t xml:space="preserve">
Intense exercise        
</t>
    </r>
    <r>
      <rPr>
        <sz val="11"/>
        <color rgb="FF000000"/>
        <rFont val="Arial"/>
        <family val="0"/>
        <charset val="1"/>
      </rPr>
      <t xml:space="preserve">45-120 minutes of elevated heart rate activity.                
</t>
    </r>
    <r>
      <rPr>
        <b val="true"/>
        <sz val="11"/>
        <color rgb="FF000000"/>
        <rFont val="Arial"/>
        <family val="0"/>
        <charset val="1"/>
      </rPr>
      <t xml:space="preserve">
Very intense exercise
</t>
    </r>
    <r>
      <rPr>
        <sz val="11"/>
        <color rgb="FF000000"/>
        <rFont val="Arial"/>
        <family val="0"/>
        <charset val="1"/>
      </rPr>
      <t xml:space="preserve">2+ hours of elevated heart rate activity.        </t>
    </r>
  </si>
  <si>
    <r>
      <rPr>
        <b val="true"/>
        <sz val="11"/>
        <color rgb="FF000000"/>
        <rFont val="Arial"/>
        <family val="0"/>
        <charset val="1"/>
      </rPr>
      <t xml:space="preserve">70%</t>
    </r>
    <r>
      <rPr>
        <sz val="11"/>
        <color rgb="FF000000"/>
        <rFont val="Arial"/>
        <family val="0"/>
        <charset val="1"/>
      </rPr>
      <t xml:space="preserve"> of Calories to keep the lights on  (BMR)
</t>
    </r>
    <r>
      <rPr>
        <b val="true"/>
        <sz val="11"/>
        <color rgb="FF000000"/>
        <rFont val="Arial"/>
        <family val="0"/>
        <charset val="1"/>
      </rPr>
      <t xml:space="preserve">20%</t>
    </r>
    <r>
      <rPr>
        <sz val="11"/>
        <color rgb="FF000000"/>
        <rFont val="Arial"/>
        <family val="0"/>
        <charset val="1"/>
      </rPr>
      <t xml:space="preserve"> of Calories Physical activity            
</t>
    </r>
    <r>
      <rPr>
        <b val="true"/>
        <sz val="11"/>
        <color rgb="FF000000"/>
        <rFont val="Arial"/>
        <family val="0"/>
        <charset val="1"/>
      </rPr>
      <t xml:space="preserve">10%</t>
    </r>
    <r>
      <rPr>
        <sz val="11"/>
        <color rgb="FF000000"/>
        <rFont val="Arial"/>
        <family val="0"/>
        <charset val="1"/>
      </rPr>
      <t xml:space="preserve"> of Calories Digestion/Thermogenesis        </t>
    </r>
  </si>
  <si>
    <t xml:space="preserve">Basal Metabolic Rate (BMR)
Resting Daily Energy Expenditure (RDEE)</t>
  </si>
  <si>
    <r>
      <rPr>
        <b val="true"/>
        <sz val="11"/>
        <color rgb="FF000000"/>
        <rFont val="Arial"/>
        <family val="0"/>
        <charset val="1"/>
      </rPr>
      <t xml:space="preserve">RDEE:</t>
    </r>
    <r>
      <rPr>
        <sz val="11"/>
        <color rgb="FF000000"/>
        <rFont val="Arial"/>
        <family val="0"/>
        <charset val="1"/>
      </rPr>
      <t xml:space="preserve"> Katch-McArdle (Use if very active and know BF%)</t>
    </r>
  </si>
  <si>
    <t xml:space="preserve">370 + 21.6 * ( (1-F)W )</t>
  </si>
  <si>
    <r>
      <rPr>
        <b val="true"/>
        <sz val="11"/>
        <color rgb="FF000000"/>
        <rFont val="Arial"/>
        <family val="0"/>
        <charset val="1"/>
      </rPr>
      <t xml:space="preserve">BMR:</t>
    </r>
    <r>
      <rPr>
        <sz val="11"/>
        <color rgb="FF000000"/>
        <rFont val="Arial"/>
        <family val="0"/>
        <charset val="1"/>
      </rPr>
      <t xml:space="preserve"> Mifflin-St.Jeor (Use Otherwise)</t>
    </r>
  </si>
  <si>
    <t xml:space="preserve">10W + 6.25H -5A + 5</t>
  </si>
  <si>
    <t xml:space="preserve">Average</t>
  </si>
  <si>
    <t xml:space="preserve">N/A</t>
  </si>
  <si>
    <t xml:space="preserve">Difference</t>
  </si>
  <si>
    <t xml:space="preserve">W = Weight in KG
H = Height in CM
A = Age
F = BF %</t>
  </si>
  <si>
    <t xml:space="preserve">Aerobic exercise has no effect on BMR but anaerobic exercise does because it builds muscle mass.
Cold environments raise BMR because of the energy required to create a homeostatic body temperature. 
Too much external heat can raise BMR as the body expends energy to cool off internal organs. 
BMR increases approximately 7% for every increase of 1.36 degrees Fahrenheit in the body's internal temperature.
Small, routinely dispersed meals increase BMR. 
Starvation/Undereating can reduce BMR by as much as 30%. 
Remember that BMR/TDEE estimates are just that, estimates and the real value may vary by as much as 26% +/-.
Therefore - imperative to adjust up/down as you progress with routine.
Source: https://www.calculator.net/bmr-calculator.html</t>
  </si>
  <si>
    <t xml:space="preserve">Macronutrient Breakdown</t>
  </si>
  <si>
    <t xml:space="preserve">kcal @ -1lbs/wk deficit</t>
  </si>
  <si>
    <t xml:space="preserve">kcal @ -2lbs/wk deficit</t>
  </si>
  <si>
    <t xml:space="preserve">Fat</t>
  </si>
  <si>
    <t xml:space="preserve">g/kcal</t>
  </si>
  <si>
    <t xml:space="preserve">Protein</t>
  </si>
  <si>
    <t xml:space="preserve">Carbohydrate</t>
  </si>
  <si>
    <t xml:space="preserve">@ -1lbs/wk</t>
  </si>
  <si>
    <t xml:space="preserve">@ -2lbs/wk</t>
  </si>
  <si>
    <t xml:space="preserve">cal</t>
  </si>
  <si>
    <t xml:space="preserve">grams/day</t>
  </si>
  <si>
    <t xml:space="preserve">Meals per day?</t>
  </si>
  <si>
    <t xml:space="preserve">grams/meal</t>
  </si>
  <si>
    <t xml:space="preserve">National Academy of Sciences, Engineering, Medicine: 
https://nap.nationalacademies.org/catalog/10490/dietary-reference-intakes-for-energy-carbohydrate-fiber-fat-fatty-acids-cholesterol-protein-and-amino-acids
NASEM Dietary Reference Intakes: 20 - 25 / 10 - 35 / 25 - 65
Mass Building: 20-30/40/40-50
Atkins-like Diet: 55/25/20
Ketogenic Diet: 70-80/10-20/5-10
Alcohol 6.9kcal/g
Soluble Fiber 1.9kcal/g</t>
  </si>
  <si>
    <t xml:space="preserve">kcal @ +1lbs/wk deficit</t>
  </si>
  <si>
    <t xml:space="preserve">kcal @ +2lbs/wk deficit</t>
  </si>
  <si>
    <t xml:space="preserve">@ +1lbs/wk</t>
  </si>
  <si>
    <t xml:space="preserve">@ +2lbs/wk</t>
  </si>
  <si>
    <t xml:space="preserve">@ +lbs/wk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</si>
</sst>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%"/>
    <numFmt numFmtId="166" formatCode="General"/>
    <numFmt numFmtId="167" formatCode="ddd\ mmm\ dd\ yyyy"/>
    <numFmt numFmtId="168" formatCode="mmm\ dd"/>
    <numFmt numFmtId="169" formatCode="m\-d"/>
    <numFmt numFmtId="170" formatCode="mmm\ d"/>
    <numFmt numFmtId="171" formatCode="ddd\ mm/dd/yyyy"/>
    <numFmt numFmtId="172" formatCode="h:mm\ AM/PM"/>
    <numFmt numFmtId="173" formatCode="ddd\ m/d/yyyy"/>
    <numFmt numFmtId="174" formatCode="#,##0"/>
    <numFmt numFmtId="175" formatCode="0%"/>
    <numFmt numFmtId="176" formatCode="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1155CC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CE5CD"/>
        <bgColor rgb="FFEEEEEE"/>
      </patternFill>
    </fill>
    <fill>
      <patternFill patternType="solid">
        <fgColor rgb="FF000000"/>
        <bgColor rgb="FF003300"/>
      </patternFill>
    </fill>
    <fill>
      <patternFill patternType="solid">
        <fgColor rgb="FFF4CCCC"/>
        <bgColor rgb="FFD9D9D9"/>
      </patternFill>
    </fill>
    <fill>
      <patternFill patternType="solid">
        <fgColor rgb="FFFFFFFF"/>
        <bgColor rgb="FFEEEEEE"/>
      </patternFill>
    </fill>
    <fill>
      <patternFill patternType="solid">
        <fgColor rgb="FFEEEEEE"/>
        <bgColor rgb="FFFCE5CD"/>
      </patternFill>
    </fill>
    <fill>
      <patternFill patternType="solid">
        <fgColor rgb="FFD9D9D9"/>
        <bgColor rgb="FFF4CCCC"/>
      </patternFill>
    </fill>
    <fill>
      <patternFill patternType="solid">
        <fgColor rgb="FFE06666"/>
        <bgColor rgb="FFFF66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E06666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calculator.net/bmr-calculator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9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6.63"/>
    <col collapsed="false" customWidth="true" hidden="false" outlineLevel="0" max="2" min="2" style="0" width="8.51"/>
    <col collapsed="false" customWidth="true" hidden="false" outlineLevel="0" max="3" min="3" style="0" width="11.88"/>
    <col collapsed="false" customWidth="true" hidden="false" outlineLevel="0" max="4" min="4" style="0" width="9.38"/>
    <col collapsed="false" customWidth="true" hidden="false" outlineLevel="0" max="5" min="5" style="0" width="11.12"/>
    <col collapsed="false" customWidth="true" hidden="false" outlineLevel="0" max="6" min="6" style="0" width="16.38"/>
    <col collapsed="false" customWidth="true" hidden="false" outlineLevel="0" max="7" min="7" style="0" width="15.88"/>
    <col collapsed="false" customWidth="true" hidden="false" outlineLevel="0" max="8" min="8" style="0" width="17.74"/>
    <col collapsed="false" customWidth="true" hidden="false" outlineLevel="0" max="9" min="9" style="0" width="12.2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customFormat="false" ht="15.75" hidden="false" customHeight="true" outlineLevel="0" collapsed="false"/>
    <row r="3" customFormat="false" ht="15.75" hidden="false" customHeight="true" outlineLevel="0" collapsed="false">
      <c r="A3" s="3" t="s">
        <v>9</v>
      </c>
      <c r="B3" s="4" t="n">
        <v>28.7</v>
      </c>
      <c r="C3" s="3" t="n">
        <v>6.2375</v>
      </c>
      <c r="D3" s="3" t="n">
        <f aca="false">(C3*12)*2.54</f>
        <v>190.119</v>
      </c>
      <c r="E3" s="4" t="n">
        <v>242</v>
      </c>
      <c r="F3" s="3" t="n">
        <f aca="false">ROUND(242/2.205,0)</f>
        <v>110</v>
      </c>
      <c r="G3" s="5" t="n">
        <v>0.253</v>
      </c>
      <c r="H3" s="6" t="n">
        <f aca="false">ROUND((E3*G3), 2)</f>
        <v>61.23</v>
      </c>
      <c r="I3" s="6" t="n">
        <f aca="false">E3-H3</f>
        <v>180.77</v>
      </c>
    </row>
    <row r="4" customFormat="false" ht="15.75" hidden="false" customHeight="true" outlineLevel="0" collapsed="false"/>
    <row r="5" customFormat="false" ht="15.75" hidden="false" customHeight="true" outlineLevel="0" collapsed="false">
      <c r="A5" s="7"/>
      <c r="B5" s="7"/>
      <c r="C5" s="7"/>
      <c r="D5" s="7"/>
      <c r="E5" s="7"/>
      <c r="F5" s="7"/>
      <c r="G5" s="7"/>
      <c r="H5" s="7"/>
      <c r="I5" s="7"/>
    </row>
    <row r="6" customFormat="false" ht="15.75" hidden="false" customHeight="true" outlineLevel="0" collapsed="false"/>
    <row r="7" customFormat="false" ht="15.75" hidden="false" customHeight="true" outlineLevel="0" collapsed="false">
      <c r="A7" s="8" t="s">
        <v>10</v>
      </c>
      <c r="B7" s="9" t="s">
        <v>11</v>
      </c>
      <c r="C7" s="9" t="s">
        <v>12</v>
      </c>
      <c r="D7" s="8" t="s">
        <v>13</v>
      </c>
      <c r="E7" s="8" t="s">
        <v>14</v>
      </c>
      <c r="F7" s="9" t="s">
        <v>15</v>
      </c>
      <c r="G7" s="9" t="s">
        <v>16</v>
      </c>
      <c r="H7" s="9" t="s">
        <v>17</v>
      </c>
      <c r="I7" s="9" t="s">
        <v>18</v>
      </c>
    </row>
    <row r="8" customFormat="false" ht="15.75" hidden="false" customHeight="true" outlineLevel="0" collapsed="false">
      <c r="A8" s="4" t="s">
        <v>19</v>
      </c>
      <c r="B8" s="5" t="n">
        <f aca="false">C8/F8</f>
        <v>0.234025423728814</v>
      </c>
      <c r="C8" s="4" t="n">
        <v>55.23</v>
      </c>
      <c r="D8" s="4" t="n">
        <v>180.77</v>
      </c>
      <c r="E8" s="4" t="n">
        <v>-6</v>
      </c>
      <c r="F8" s="4" t="n">
        <v>236</v>
      </c>
      <c r="G8" s="10" t="n">
        <v>44871</v>
      </c>
      <c r="H8" s="11" t="n">
        <v>4</v>
      </c>
      <c r="I8" s="12" t="n">
        <v>44898</v>
      </c>
    </row>
    <row r="9" customFormat="false" ht="15.75" hidden="false" customHeight="true" outlineLevel="0" collapsed="false">
      <c r="A9" s="4" t="s">
        <v>20</v>
      </c>
      <c r="B9" s="5" t="n">
        <f aca="false">C9/F9</f>
        <v>0.21404347826087</v>
      </c>
      <c r="C9" s="4" t="n">
        <f aca="false">C8+E9</f>
        <v>49.23</v>
      </c>
      <c r="D9" s="4" t="n">
        <v>180.77</v>
      </c>
      <c r="E9" s="4" t="n">
        <v>-6</v>
      </c>
      <c r="F9" s="4" t="n">
        <f aca="false">F8+E9</f>
        <v>230</v>
      </c>
      <c r="G9" s="10" t="n">
        <v>44899</v>
      </c>
      <c r="H9" s="13" t="n">
        <v>44750</v>
      </c>
      <c r="I9" s="14" t="n">
        <v>44954</v>
      </c>
    </row>
    <row r="10" customFormat="false" ht="15.75" hidden="false" customHeight="true" outlineLevel="0" collapsed="false">
      <c r="A10" s="4" t="s">
        <v>21</v>
      </c>
      <c r="B10" s="5" t="n">
        <f aca="false">C10/F10</f>
        <v>0.192991071428571</v>
      </c>
      <c r="C10" s="4" t="n">
        <f aca="false">C9+E10</f>
        <v>43.23</v>
      </c>
      <c r="D10" s="4" t="n">
        <v>180.77</v>
      </c>
      <c r="E10" s="4" t="n">
        <v>-6</v>
      </c>
      <c r="F10" s="4" t="n">
        <f aca="false">F9+E10</f>
        <v>224</v>
      </c>
      <c r="G10" s="11"/>
      <c r="H10" s="11"/>
      <c r="I10" s="11"/>
    </row>
    <row r="11" customFormat="false" ht="15.75" hidden="false" customHeight="true" outlineLevel="0" collapsed="false">
      <c r="A11" s="4" t="s">
        <v>22</v>
      </c>
      <c r="B11" s="5" t="n">
        <f aca="false">C11/F11</f>
        <v>0.170779816513761</v>
      </c>
      <c r="C11" s="4" t="n">
        <f aca="false">C10+E11</f>
        <v>37.23</v>
      </c>
      <c r="D11" s="4" t="n">
        <v>180.77</v>
      </c>
      <c r="E11" s="4" t="n">
        <v>-6</v>
      </c>
      <c r="F11" s="4" t="n">
        <f aca="false">F10+E11</f>
        <v>218</v>
      </c>
      <c r="G11" s="11"/>
      <c r="H11" s="11"/>
      <c r="I11" s="11"/>
    </row>
    <row r="12" customFormat="false" ht="15.75" hidden="false" customHeight="true" outlineLevel="0" collapsed="false">
      <c r="A12" s="4" t="s">
        <v>23</v>
      </c>
      <c r="B12" s="5" t="n">
        <f aca="false">C12/F12</f>
        <v>0.155280373831776</v>
      </c>
      <c r="C12" s="4" t="n">
        <f aca="false">C11+E12</f>
        <v>33.23</v>
      </c>
      <c r="D12" s="4" t="n">
        <v>180.77</v>
      </c>
      <c r="E12" s="4" t="n">
        <v>-4</v>
      </c>
      <c r="F12" s="4" t="n">
        <f aca="false">F11+E12</f>
        <v>214</v>
      </c>
      <c r="G12" s="11"/>
      <c r="H12" s="11"/>
      <c r="I12" s="11"/>
    </row>
    <row r="13" customFormat="false" ht="15.75" hidden="false" customHeight="true" outlineLevel="0" collapsed="false">
      <c r="A13" s="4" t="s">
        <v>24</v>
      </c>
      <c r="B13" s="15" t="n">
        <f aca="false">C13/F13</f>
        <v>0.139190476190476</v>
      </c>
      <c r="C13" s="3" t="n">
        <f aca="false">C12+E13</f>
        <v>29.23</v>
      </c>
      <c r="D13" s="4" t="n">
        <v>180.77</v>
      </c>
      <c r="E13" s="4" t="n">
        <v>-4</v>
      </c>
      <c r="F13" s="4" t="n">
        <f aca="false">F12+E13</f>
        <v>210</v>
      </c>
      <c r="G13" s="11"/>
      <c r="H13" s="11"/>
      <c r="I13" s="11"/>
    </row>
    <row r="14" customFormat="false" ht="15.75" hidden="false" customHeight="true" outlineLevel="0" collapsed="false">
      <c r="A14" s="4" t="s">
        <v>25</v>
      </c>
      <c r="B14" s="15" t="n">
        <f aca="false">C14/F14</f>
        <v>0.12247572815534</v>
      </c>
      <c r="C14" s="3" t="n">
        <f aca="false">C13+E14</f>
        <v>25.23</v>
      </c>
      <c r="D14" s="4" t="n">
        <v>180.77</v>
      </c>
      <c r="E14" s="4" t="n">
        <v>-4</v>
      </c>
      <c r="F14" s="3" t="n">
        <f aca="false">F13+E14</f>
        <v>206</v>
      </c>
      <c r="G14" s="11"/>
      <c r="H14" s="11"/>
      <c r="I14" s="11"/>
    </row>
    <row r="15" customFormat="false" ht="15.75" hidden="false" customHeight="true" outlineLevel="0" collapsed="false">
      <c r="A15" s="4" t="s">
        <v>26</v>
      </c>
      <c r="B15" s="15" t="n">
        <f aca="false">C15/F15</f>
        <v>0.10509900990099</v>
      </c>
      <c r="C15" s="3" t="n">
        <f aca="false">C14+E15</f>
        <v>21.23</v>
      </c>
      <c r="D15" s="4" t="n">
        <v>180.77</v>
      </c>
      <c r="E15" s="4" t="n">
        <v>-4</v>
      </c>
      <c r="F15" s="3" t="n">
        <f aca="false">F14+E15</f>
        <v>202</v>
      </c>
      <c r="G15" s="11"/>
      <c r="H15" s="11"/>
      <c r="I15" s="11"/>
    </row>
    <row r="16" customFormat="false" ht="15.75" hidden="false" customHeight="true" outlineLevel="0" collapsed="false">
      <c r="A16" s="4" t="s">
        <v>27</v>
      </c>
      <c r="B16" s="15" t="n">
        <f aca="false">C16/F16</f>
        <v>0.087020202020202</v>
      </c>
      <c r="C16" s="3" t="n">
        <f aca="false">C15+E16</f>
        <v>17.23</v>
      </c>
      <c r="D16" s="4" t="n">
        <v>180.77</v>
      </c>
      <c r="E16" s="4" t="n">
        <v>-4</v>
      </c>
      <c r="F16" s="3" t="n">
        <f aca="false">F15+E16</f>
        <v>198</v>
      </c>
      <c r="G16" s="11"/>
      <c r="H16" s="11"/>
      <c r="I16" s="11"/>
    </row>
    <row r="17" customFormat="false" ht="15.75" hidden="false" customHeight="true" outlineLevel="0" collapsed="false">
      <c r="A17" s="4" t="s">
        <v>28</v>
      </c>
      <c r="B17" s="15" t="n">
        <f aca="false">C17/F17</f>
        <v>0.0681958762886598</v>
      </c>
      <c r="C17" s="3" t="n">
        <f aca="false">C16+E17</f>
        <v>13.23</v>
      </c>
      <c r="D17" s="4" t="n">
        <v>180.77</v>
      </c>
      <c r="E17" s="4" t="n">
        <v>-4</v>
      </c>
      <c r="F17" s="3" t="n">
        <f aca="false">F16+E17</f>
        <v>194</v>
      </c>
      <c r="G17" s="11"/>
      <c r="H17" s="11"/>
      <c r="I17" s="11"/>
    </row>
    <row r="18" customFormat="false" ht="15.75" hidden="false" customHeight="true" outlineLevel="0" collapsed="false">
      <c r="B18" s="15"/>
      <c r="H18" s="11"/>
      <c r="I18" s="11"/>
    </row>
    <row r="19" customFormat="false" ht="15.75" hidden="false" customHeight="true" outlineLevel="0" collapsed="false">
      <c r="B19" s="15"/>
    </row>
    <row r="20" customFormat="false" ht="15.75" hidden="false" customHeight="true" outlineLevel="0" collapsed="false">
      <c r="A20" s="7"/>
      <c r="B20" s="7"/>
      <c r="C20" s="7"/>
      <c r="D20" s="7"/>
      <c r="E20" s="7"/>
      <c r="F20" s="7"/>
      <c r="G20" s="7"/>
      <c r="H20" s="7"/>
      <c r="I20" s="7"/>
    </row>
    <row r="21" customFormat="false" ht="15.75" hidden="false" customHeight="true" outlineLevel="0" collapsed="false">
      <c r="A21" s="16"/>
      <c r="B21" s="17"/>
      <c r="C21" s="3"/>
      <c r="D21" s="3"/>
      <c r="E21" s="15"/>
      <c r="F21" s="3"/>
      <c r="G21" s="3"/>
      <c r="H21" s="3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>
      <c r="A25" s="18"/>
      <c r="B25" s="18"/>
      <c r="C25" s="11"/>
      <c r="D25" s="11"/>
      <c r="E25" s="11"/>
      <c r="F25" s="11"/>
      <c r="G25" s="11"/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.63"/>
    <col collapsed="false" customWidth="true" hidden="false" outlineLevel="0" max="2" min="2" style="0" width="16.87"/>
    <col collapsed="false" customWidth="true" hidden="false" outlineLevel="0" max="3" min="3" style="0" width="11.63"/>
    <col collapsed="false" customWidth="true" hidden="false" outlineLevel="0" max="8" min="8" style="0" width="30.01"/>
  </cols>
  <sheetData>
    <row r="1" customFormat="false" ht="30.75" hidden="false" customHeight="true" outlineLevel="0" collapsed="false">
      <c r="A1" s="19"/>
      <c r="B1" s="20" t="s">
        <v>29</v>
      </c>
      <c r="C1" s="20" t="s">
        <v>30</v>
      </c>
      <c r="D1" s="20" t="s">
        <v>31</v>
      </c>
      <c r="E1" s="20" t="s">
        <v>32</v>
      </c>
      <c r="F1" s="20" t="s">
        <v>33</v>
      </c>
      <c r="G1" s="20" t="s">
        <v>5</v>
      </c>
      <c r="H1" s="21" t="s">
        <v>34</v>
      </c>
    </row>
    <row r="2" customFormat="false" ht="15" hidden="false" customHeight="false" outlineLevel="0" collapsed="false">
      <c r="A2" s="22"/>
      <c r="B2" s="22"/>
      <c r="C2" s="23"/>
      <c r="D2" s="5"/>
      <c r="E2" s="5"/>
      <c r="F2" s="4"/>
      <c r="H2" s="24"/>
    </row>
    <row r="3" customFormat="false" ht="15" hidden="false" customHeight="false" outlineLevel="0" collapsed="false">
      <c r="B3" s="25" t="n">
        <v>44860</v>
      </c>
      <c r="C3" s="26" t="n">
        <v>0.497916666666667</v>
      </c>
      <c r="D3" s="27" t="n">
        <v>0.265</v>
      </c>
      <c r="E3" s="27" t="n">
        <v>0</v>
      </c>
      <c r="F3" s="11" t="n">
        <v>244</v>
      </c>
      <c r="G3" s="11" t="n">
        <f aca="false">ROUNDUP(F3/2.205, 2)</f>
        <v>110.66</v>
      </c>
      <c r="H3" s="28" t="s">
        <v>35</v>
      </c>
    </row>
    <row r="4" customFormat="false" ht="15" hidden="false" customHeight="false" outlineLevel="0" collapsed="false">
      <c r="B4" s="25" t="n">
        <v>44870</v>
      </c>
      <c r="C4" s="26" t="n">
        <v>0.498611111111111</v>
      </c>
      <c r="D4" s="27" t="n">
        <v>0.253</v>
      </c>
      <c r="E4" s="27" t="n">
        <f aca="false">D4-D3</f>
        <v>-0.012</v>
      </c>
      <c r="F4" s="11" t="n">
        <v>242</v>
      </c>
      <c r="G4" s="11" t="n">
        <f aca="false">ROUNDUP(F4/2.205, 2)</f>
        <v>109.76</v>
      </c>
      <c r="H4" s="28" t="s">
        <v>35</v>
      </c>
    </row>
    <row r="5" customFormat="false" ht="15" hidden="false" customHeight="false" outlineLevel="0" collapsed="false">
      <c r="H5" s="29"/>
    </row>
    <row r="6" customFormat="false" ht="15" hidden="false" customHeight="false" outlineLevel="0" collapsed="false">
      <c r="A6" s="16"/>
      <c r="B6" s="16"/>
      <c r="H6" s="29"/>
    </row>
    <row r="7" customFormat="false" ht="15" hidden="false" customHeight="false" outlineLevel="0" collapsed="false">
      <c r="A7" s="18"/>
      <c r="B7" s="18"/>
      <c r="C7" s="18"/>
      <c r="D7" s="30"/>
      <c r="E7" s="30"/>
      <c r="F7" s="31"/>
      <c r="G7" s="11"/>
      <c r="H7" s="28"/>
      <c r="I7" s="11"/>
    </row>
    <row r="8" customFormat="false" ht="15" hidden="false" customHeight="false" outlineLevel="0" collapsed="false">
      <c r="H8" s="29"/>
    </row>
    <row r="9" customFormat="false" ht="15" hidden="false" customHeight="false" outlineLevel="0" collapsed="false">
      <c r="H9" s="29"/>
    </row>
    <row r="10" customFormat="false" ht="15" hidden="false" customHeight="false" outlineLevel="0" collapsed="false">
      <c r="H10" s="29"/>
    </row>
    <row r="11" customFormat="false" ht="15" hidden="false" customHeight="false" outlineLevel="0" collapsed="false">
      <c r="H11" s="29"/>
    </row>
    <row r="12" customFormat="false" ht="15" hidden="false" customHeight="false" outlineLevel="0" collapsed="false">
      <c r="H12" s="29"/>
    </row>
    <row r="13" customFormat="false" ht="15" hidden="false" customHeight="false" outlineLevel="0" collapsed="false">
      <c r="H13" s="29"/>
    </row>
    <row r="14" customFormat="false" ht="15" hidden="false" customHeight="false" outlineLevel="0" collapsed="false">
      <c r="H14" s="29"/>
    </row>
    <row r="15" customFormat="false" ht="15" hidden="false" customHeight="false" outlineLevel="0" collapsed="false">
      <c r="H15" s="29"/>
    </row>
    <row r="16" customFormat="false" ht="15" hidden="false" customHeight="false" outlineLevel="0" collapsed="false">
      <c r="H16" s="29"/>
    </row>
    <row r="17" customFormat="false" ht="15" hidden="false" customHeight="false" outlineLevel="0" collapsed="false">
      <c r="H17" s="29"/>
    </row>
    <row r="18" customFormat="false" ht="15" hidden="false" customHeight="false" outlineLevel="0" collapsed="false">
      <c r="H18" s="29"/>
    </row>
    <row r="19" customFormat="false" ht="15" hidden="false" customHeight="false" outlineLevel="0" collapsed="false">
      <c r="H19" s="29"/>
    </row>
    <row r="20" customFormat="false" ht="15" hidden="false" customHeight="false" outlineLevel="0" collapsed="false">
      <c r="H20" s="29"/>
    </row>
    <row r="21" customFormat="false" ht="15" hidden="false" customHeight="false" outlineLevel="0" collapsed="false">
      <c r="H21" s="29"/>
    </row>
    <row r="22" customFormat="false" ht="15" hidden="false" customHeight="false" outlineLevel="0" collapsed="false">
      <c r="H22" s="29"/>
    </row>
    <row r="23" customFormat="false" ht="15" hidden="false" customHeight="false" outlineLevel="0" collapsed="false">
      <c r="A23" s="32"/>
      <c r="B23" s="32"/>
      <c r="C23" s="32"/>
      <c r="D23" s="32"/>
      <c r="E23" s="32"/>
      <c r="F23" s="32"/>
      <c r="G23" s="32"/>
      <c r="H23" s="33"/>
    </row>
  </sheetData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102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47.63"/>
    <col collapsed="false" customWidth="true" hidden="false" outlineLevel="0" max="2" min="2" style="0" width="17.88"/>
    <col collapsed="false" customWidth="true" hidden="false" outlineLevel="0" max="3" min="3" style="0" width="19"/>
    <col collapsed="false" customWidth="true" hidden="false" outlineLevel="0" max="4" min="4" style="0" width="16.26"/>
  </cols>
  <sheetData>
    <row r="1" customFormat="false" ht="15.75" hidden="false" customHeight="true" outlineLevel="0" collapsed="false">
      <c r="A1" s="34"/>
      <c r="B1" s="34"/>
      <c r="C1" s="34"/>
      <c r="D1" s="34"/>
      <c r="E1" s="34"/>
      <c r="F1" s="35"/>
      <c r="G1" s="35"/>
      <c r="H1" s="35"/>
    </row>
    <row r="2" customFormat="false" ht="15.75" hidden="false" customHeight="true" outlineLevel="0" collapsed="false">
      <c r="A2" s="36" t="s">
        <v>36</v>
      </c>
      <c r="B2" s="36"/>
      <c r="C2" s="36"/>
      <c r="D2" s="36"/>
      <c r="E2" s="36"/>
      <c r="F2" s="35"/>
      <c r="G2" s="35"/>
      <c r="H2" s="35"/>
    </row>
    <row r="3" customFormat="false" ht="15.75" hidden="false" customHeight="true" outlineLevel="0" collapsed="false">
      <c r="A3" s="35" t="s">
        <v>37</v>
      </c>
      <c r="B3" s="9" t="s">
        <v>38</v>
      </c>
      <c r="C3" s="9" t="s">
        <v>39</v>
      </c>
      <c r="D3" s="9" t="s">
        <v>40</v>
      </c>
      <c r="E3" s="9" t="s">
        <v>41</v>
      </c>
      <c r="F3" s="35"/>
      <c r="G3" s="35"/>
      <c r="H3" s="35"/>
    </row>
    <row r="4" customFormat="false" ht="15.75" hidden="false" customHeight="true" outlineLevel="0" collapsed="false">
      <c r="A4" s="9" t="s">
        <v>42</v>
      </c>
      <c r="B4" s="11" t="n">
        <v>500</v>
      </c>
      <c r="C4" s="37" t="n">
        <f aca="false">C19-B4</f>
        <v>2825</v>
      </c>
      <c r="D4" s="37" t="n">
        <f aca="false">D19-B4</f>
        <v>2833</v>
      </c>
      <c r="E4" s="38" t="n">
        <f aca="false">E19-B4</f>
        <v>2830</v>
      </c>
      <c r="F4" s="35"/>
      <c r="G4" s="35"/>
      <c r="H4" s="35"/>
    </row>
    <row r="5" customFormat="false" ht="15.75" hidden="false" customHeight="true" outlineLevel="0" collapsed="false">
      <c r="A5" s="9" t="s">
        <v>43</v>
      </c>
      <c r="B5" s="11" t="n">
        <v>1000</v>
      </c>
      <c r="C5" s="37" t="n">
        <f aca="false">C19-B5</f>
        <v>2325</v>
      </c>
      <c r="D5" s="37" t="n">
        <f aca="false">D19-B5</f>
        <v>2333</v>
      </c>
      <c r="E5" s="38" t="n">
        <f aca="false">E19-B5</f>
        <v>2330</v>
      </c>
      <c r="F5" s="35"/>
      <c r="G5" s="35"/>
      <c r="H5" s="35"/>
    </row>
    <row r="6" customFormat="false" ht="15.75" hidden="false" customHeight="true" outlineLevel="0" collapsed="false">
      <c r="A6" s="9"/>
      <c r="B6" s="9"/>
      <c r="C6" s="9"/>
      <c r="D6" s="9"/>
      <c r="E6" s="9"/>
      <c r="F6" s="35"/>
      <c r="G6" s="35"/>
      <c r="H6" s="35"/>
    </row>
    <row r="7" customFormat="false" ht="15.75" hidden="false" customHeight="true" outlineLevel="0" collapsed="false">
      <c r="A7" s="7"/>
      <c r="B7" s="7"/>
      <c r="C7" s="7"/>
      <c r="D7" s="7"/>
      <c r="E7" s="7"/>
      <c r="F7" s="35"/>
      <c r="G7" s="35"/>
      <c r="H7" s="35"/>
    </row>
    <row r="8" customFormat="false" ht="29.25" hidden="false" customHeight="true" outlineLevel="0" collapsed="false">
      <c r="A8" s="39" t="s">
        <v>44</v>
      </c>
      <c r="B8" s="39"/>
      <c r="C8" s="39"/>
      <c r="D8" s="39"/>
      <c r="E8" s="39"/>
      <c r="F8" s="35"/>
      <c r="G8" s="35"/>
      <c r="H8" s="35"/>
    </row>
    <row r="9" customFormat="false" ht="15.75" hidden="false" customHeight="true" outlineLevel="0" collapsed="false">
      <c r="A9" s="35" t="s">
        <v>45</v>
      </c>
      <c r="B9" s="9" t="s">
        <v>38</v>
      </c>
      <c r="C9" s="40" t="s">
        <v>46</v>
      </c>
      <c r="D9" s="40" t="s">
        <v>47</v>
      </c>
      <c r="E9" s="40" t="s">
        <v>48</v>
      </c>
      <c r="F9" s="35"/>
      <c r="G9" s="35"/>
      <c r="H9" s="35"/>
    </row>
    <row r="10" customFormat="false" ht="15.75" hidden="false" customHeight="true" outlineLevel="0" collapsed="false">
      <c r="A10" s="35" t="s">
        <v>49</v>
      </c>
      <c r="B10" s="41" t="n">
        <v>500</v>
      </c>
      <c r="C10" s="42" t="n">
        <f aca="false">C19+B10</f>
        <v>3825</v>
      </c>
      <c r="D10" s="42" t="n">
        <f aca="false">D19+B10</f>
        <v>3833</v>
      </c>
      <c r="E10" s="42" t="n">
        <f aca="false">E19+B10</f>
        <v>3830</v>
      </c>
      <c r="F10" s="35"/>
      <c r="G10" s="35"/>
      <c r="H10" s="35"/>
    </row>
    <row r="11" customFormat="false" ht="15.75" hidden="false" customHeight="true" outlineLevel="0" collapsed="false">
      <c r="A11" s="35" t="s">
        <v>50</v>
      </c>
      <c r="B11" s="41" t="n">
        <v>1000</v>
      </c>
      <c r="C11" s="42" t="n">
        <f aca="false">C19+B11</f>
        <v>4325</v>
      </c>
      <c r="D11" s="42" t="n">
        <f aca="false">D19+B11</f>
        <v>4333</v>
      </c>
      <c r="E11" s="42" t="n">
        <f aca="false">E19+B11</f>
        <v>4330</v>
      </c>
      <c r="F11" s="35"/>
      <c r="G11" s="35"/>
      <c r="H11" s="35"/>
    </row>
    <row r="12" customFormat="false" ht="15.75" hidden="false" customHeight="true" outlineLevel="0" collapsed="false">
      <c r="A12" s="35"/>
      <c r="B12" s="35"/>
      <c r="C12" s="35"/>
      <c r="D12" s="35"/>
      <c r="E12" s="35"/>
      <c r="F12" s="35"/>
      <c r="G12" s="35"/>
      <c r="H12" s="35"/>
    </row>
    <row r="13" customFormat="false" ht="15.75" hidden="false" customHeight="true" outlineLevel="0" collapsed="false">
      <c r="A13" s="7"/>
      <c r="B13" s="7"/>
      <c r="C13" s="7"/>
      <c r="D13" s="7"/>
      <c r="E13" s="7"/>
      <c r="F13" s="35"/>
      <c r="G13" s="35"/>
      <c r="H13" s="35"/>
    </row>
    <row r="14" customFormat="false" ht="33.75" hidden="false" customHeight="true" outlineLevel="0" collapsed="false">
      <c r="A14" s="39" t="s">
        <v>51</v>
      </c>
      <c r="B14" s="39"/>
      <c r="C14" s="39"/>
      <c r="D14" s="39"/>
      <c r="E14" s="39"/>
      <c r="F14" s="35"/>
      <c r="G14" s="35"/>
      <c r="H14" s="35"/>
    </row>
    <row r="15" customFormat="false" ht="15.75" hidden="false" customHeight="true" outlineLevel="0" collapsed="false">
      <c r="A15" s="43" t="s">
        <v>52</v>
      </c>
      <c r="B15" s="40" t="s">
        <v>53</v>
      </c>
      <c r="C15" s="40" t="s">
        <v>54</v>
      </c>
      <c r="D15" s="40" t="s">
        <v>55</v>
      </c>
      <c r="E15" s="40" t="s">
        <v>56</v>
      </c>
      <c r="F15" s="35"/>
      <c r="G15" s="35"/>
      <c r="H15" s="35"/>
    </row>
    <row r="16" customFormat="false" ht="15.75" hidden="false" customHeight="true" outlineLevel="0" collapsed="false">
      <c r="A16" s="44" t="s">
        <v>57</v>
      </c>
      <c r="B16" s="3" t="n">
        <v>1.2</v>
      </c>
      <c r="C16" s="37" t="n">
        <f aca="false">ROUNDUP(C32*B16,0)</f>
        <v>2574</v>
      </c>
      <c r="D16" s="37" t="n">
        <f aca="false">ROUNDUP(C33*B16,0)</f>
        <v>2580</v>
      </c>
      <c r="E16" s="37" t="n">
        <f aca="false">ROUNDUP(C34*B16,0)</f>
        <v>2578</v>
      </c>
      <c r="F16" s="35"/>
      <c r="G16" s="35"/>
      <c r="H16" s="35"/>
    </row>
    <row r="17" customFormat="false" ht="15.75" hidden="false" customHeight="true" outlineLevel="0" collapsed="false">
      <c r="A17" s="3" t="s">
        <v>58</v>
      </c>
      <c r="B17" s="3" t="n">
        <v>1.375</v>
      </c>
      <c r="C17" s="37" t="n">
        <f aca="false">ROUNDUP(C32*B17,0)</f>
        <v>2950</v>
      </c>
      <c r="D17" s="37" t="n">
        <f aca="false">ROUNDUP(C33*B17,0)</f>
        <v>2957</v>
      </c>
      <c r="E17" s="37" t="n">
        <f aca="false">ROUNDUP(C34*B17,0)</f>
        <v>2954</v>
      </c>
      <c r="F17" s="35"/>
      <c r="G17" s="35"/>
      <c r="H17" s="35"/>
    </row>
    <row r="18" customFormat="false" ht="15.75" hidden="false" customHeight="true" outlineLevel="0" collapsed="false">
      <c r="A18" s="45" t="s">
        <v>59</v>
      </c>
      <c r="B18" s="4" t="n">
        <v>1.46</v>
      </c>
      <c r="C18" s="37" t="n">
        <f aca="false">ROUNDUP(C32*B18,0)</f>
        <v>3132</v>
      </c>
      <c r="D18" s="37" t="n">
        <f aca="false">ROUNDUP(C33*B18,0)</f>
        <v>3139</v>
      </c>
      <c r="E18" s="37" t="n">
        <f aca="false">ROUNDUP(C34*B18,0)</f>
        <v>3137</v>
      </c>
      <c r="F18" s="35"/>
      <c r="G18" s="35"/>
      <c r="H18" s="35"/>
    </row>
    <row r="19" customFormat="false" ht="15.75" hidden="false" customHeight="true" outlineLevel="0" collapsed="false">
      <c r="A19" s="46" t="s">
        <v>60</v>
      </c>
      <c r="B19" s="47" t="n">
        <v>1.55</v>
      </c>
      <c r="C19" s="48" t="n">
        <f aca="false">ROUNDUP(C32*B19,0)</f>
        <v>3325</v>
      </c>
      <c r="D19" s="48" t="n">
        <f aca="false">ROUNDUP(C33*B19,0)</f>
        <v>3333</v>
      </c>
      <c r="E19" s="38" t="n">
        <f aca="false">ROUNDUP(C34*B19,0)</f>
        <v>3330</v>
      </c>
      <c r="F19" s="35"/>
      <c r="G19" s="35"/>
      <c r="H19" s="35"/>
    </row>
    <row r="20" customFormat="false" ht="15.75" hidden="false" customHeight="true" outlineLevel="0" collapsed="false">
      <c r="A20" s="49" t="s">
        <v>61</v>
      </c>
      <c r="B20" s="4" t="n">
        <v>1.6</v>
      </c>
      <c r="C20" s="37" t="n">
        <f aca="false">ROUNDUP(C32*B20,0)</f>
        <v>3432</v>
      </c>
      <c r="D20" s="37" t="n">
        <f aca="false">ROUNDUP(C33*B20,0)</f>
        <v>3440</v>
      </c>
      <c r="E20" s="37" t="n">
        <f aca="false">ROUNDUP(C34*B20,0)</f>
        <v>3437</v>
      </c>
      <c r="F20" s="35"/>
      <c r="G20" s="35"/>
      <c r="H20" s="35"/>
    </row>
    <row r="21" customFormat="false" ht="15.75" hidden="false" customHeight="true" outlineLevel="0" collapsed="false">
      <c r="A21" s="49" t="s">
        <v>62</v>
      </c>
      <c r="B21" s="4" t="n">
        <f aca="false">B19+((B22-B19)/2)</f>
        <v>1.6375</v>
      </c>
      <c r="C21" s="37" t="n">
        <f aca="false">ROUNDUP(C32*B21,0)</f>
        <v>3513</v>
      </c>
      <c r="D21" s="37" t="n">
        <f aca="false">ROUNDUP(C33*B21,0)</f>
        <v>3521</v>
      </c>
      <c r="E21" s="37" t="n">
        <f aca="false">ROUNDUP(C34*B21,0)</f>
        <v>3518</v>
      </c>
      <c r="F21" s="35"/>
      <c r="G21" s="35"/>
      <c r="H21" s="35"/>
    </row>
    <row r="22" customFormat="false" ht="15.75" hidden="false" customHeight="true" outlineLevel="0" collapsed="false">
      <c r="A22" s="8" t="s">
        <v>63</v>
      </c>
      <c r="B22" s="3" t="n">
        <v>1.725</v>
      </c>
      <c r="C22" s="37" t="n">
        <f aca="false">ROUNDUP(C32*B22,0)</f>
        <v>3701</v>
      </c>
      <c r="D22" s="37" t="n">
        <f aca="false">ROUNDUP(C33*B22,0)</f>
        <v>3709</v>
      </c>
      <c r="E22" s="37" t="n">
        <f aca="false">ROUNDUP(C34*B22,0)</f>
        <v>3706</v>
      </c>
      <c r="F22" s="35"/>
      <c r="G22" s="35"/>
      <c r="H22" s="35"/>
    </row>
    <row r="23" customFormat="false" ht="15.75" hidden="false" customHeight="true" outlineLevel="0" collapsed="false">
      <c r="A23" s="3" t="s">
        <v>64</v>
      </c>
      <c r="B23" s="3" t="n">
        <v>1.9</v>
      </c>
      <c r="C23" s="37" t="n">
        <f aca="false">ROUNDUP(C32*B23,0)</f>
        <v>4076</v>
      </c>
      <c r="D23" s="37" t="n">
        <f aca="false">ROUNDUP(C33*B23,0)</f>
        <v>4085</v>
      </c>
      <c r="E23" s="37" t="n">
        <f aca="false">ROUNDUP(C34*B23,0)</f>
        <v>4082</v>
      </c>
      <c r="F23" s="35"/>
      <c r="G23" s="35"/>
      <c r="H23" s="35"/>
    </row>
    <row r="24" customFormat="false" ht="15.75" hidden="false" customHeight="true" outlineLevel="0" collapsed="false">
      <c r="A24" s="35"/>
      <c r="B24" s="35"/>
      <c r="C24" s="35"/>
      <c r="D24" s="35"/>
      <c r="E24" s="35"/>
      <c r="F24" s="35"/>
      <c r="G24" s="35"/>
      <c r="H24" s="35"/>
    </row>
    <row r="25" customFormat="false" ht="15.75" hidden="false" customHeight="true" outlineLevel="0" collapsed="false">
      <c r="A25" s="50" t="s">
        <v>65</v>
      </c>
      <c r="B25" s="35"/>
      <c r="C25" s="35"/>
      <c r="D25" s="35"/>
      <c r="E25" s="35"/>
      <c r="F25" s="35"/>
      <c r="G25" s="35"/>
      <c r="H25" s="35"/>
    </row>
    <row r="26" customFormat="false" ht="15.75" hidden="false" customHeight="true" outlineLevel="0" collapsed="false">
      <c r="A26" s="50"/>
      <c r="B26" s="35"/>
      <c r="C26" s="35"/>
      <c r="D26" s="35"/>
      <c r="E26" s="35"/>
      <c r="F26" s="35"/>
      <c r="G26" s="35"/>
      <c r="H26" s="35"/>
    </row>
    <row r="27" customFormat="false" ht="41.25" hidden="false" customHeight="true" outlineLevel="0" collapsed="false">
      <c r="A27" s="50" t="s">
        <v>66</v>
      </c>
      <c r="B27" s="35"/>
      <c r="C27" s="35"/>
      <c r="D27" s="35"/>
      <c r="E27" s="35"/>
      <c r="F27" s="35"/>
      <c r="G27" s="35"/>
      <c r="H27" s="35"/>
    </row>
    <row r="28" customFormat="false" ht="15.75" hidden="false" customHeight="true" outlineLevel="0" collapsed="false">
      <c r="A28" s="35"/>
      <c r="B28" s="35"/>
      <c r="C28" s="35"/>
      <c r="D28" s="35"/>
      <c r="E28" s="35"/>
      <c r="F28" s="35"/>
      <c r="G28" s="35"/>
      <c r="H28" s="35"/>
    </row>
    <row r="29" customFormat="false" ht="15.75" hidden="false" customHeight="true" outlineLevel="0" collapsed="false">
      <c r="A29" s="7"/>
      <c r="B29" s="7"/>
      <c r="C29" s="7"/>
      <c r="D29" s="7"/>
      <c r="E29" s="7"/>
      <c r="F29" s="35"/>
      <c r="G29" s="35"/>
      <c r="H29" s="35"/>
    </row>
    <row r="30" customFormat="false" ht="41.25" hidden="false" customHeight="true" outlineLevel="0" collapsed="false">
      <c r="A30" s="51" t="s">
        <v>67</v>
      </c>
      <c r="B30" s="51"/>
      <c r="C30" s="51"/>
      <c r="D30" s="51"/>
      <c r="E30" s="51"/>
      <c r="F30" s="35"/>
      <c r="G30" s="35"/>
      <c r="H30" s="35"/>
    </row>
    <row r="31" customFormat="false" ht="15.75" hidden="false" customHeight="true" outlineLevel="0" collapsed="false">
      <c r="A31" s="4"/>
      <c r="B31" s="4"/>
      <c r="C31" s="37"/>
    </row>
    <row r="32" customFormat="false" ht="15.75" hidden="false" customHeight="true" outlineLevel="0" collapsed="false">
      <c r="A32" s="8" t="s">
        <v>68</v>
      </c>
      <c r="B32" s="4" t="s">
        <v>69</v>
      </c>
      <c r="C32" s="37" t="n">
        <f aca="false">ROUNDUP(370 + (21.6) * ((1-'Baseline Data &amp; Goals'!G3)* 'Baseline Data &amp; Goals'!F3),0)</f>
        <v>2145</v>
      </c>
    </row>
    <row r="33" customFormat="false" ht="15.75" hidden="false" customHeight="true" outlineLevel="0" collapsed="false">
      <c r="A33" s="52" t="s">
        <v>70</v>
      </c>
      <c r="B33" s="4" t="s">
        <v>71</v>
      </c>
      <c r="C33" s="53" t="n">
        <f aca="false">ROUNDUP((10*'Baseline Data &amp; Goals'!F3) + (6.25*'Baseline Data &amp; Goals'!D3) - (5*'Baseline Data &amp; Goals'!B3) +5,0)</f>
        <v>2150</v>
      </c>
      <c r="D33" s="52"/>
    </row>
    <row r="34" customFormat="false" ht="15.75" hidden="false" customHeight="true" outlineLevel="0" collapsed="false">
      <c r="A34" s="4" t="s">
        <v>72</v>
      </c>
      <c r="B34" s="54" t="s">
        <v>73</v>
      </c>
      <c r="C34" s="55" t="n">
        <f aca="false">ROUNDUP((C32+C33)/2, 0)</f>
        <v>2148</v>
      </c>
      <c r="D34" s="54"/>
    </row>
    <row r="35" customFormat="false" ht="15.75" hidden="false" customHeight="true" outlineLevel="0" collapsed="false">
      <c r="A35" s="4" t="s">
        <v>74</v>
      </c>
      <c r="B35" s="54" t="s">
        <v>73</v>
      </c>
      <c r="C35" s="53" t="n">
        <f aca="false">C33-C32</f>
        <v>5</v>
      </c>
      <c r="D35" s="54"/>
    </row>
    <row r="36" customFormat="false" ht="15.75" hidden="false" customHeight="true" outlineLevel="0" collapsed="false">
      <c r="A36" s="8"/>
      <c r="B36" s="54"/>
      <c r="C36" s="54"/>
      <c r="D36" s="54"/>
    </row>
    <row r="37" customFormat="false" ht="15.75" hidden="false" customHeight="true" outlineLevel="0" collapsed="false">
      <c r="A37" s="56" t="s">
        <v>75</v>
      </c>
      <c r="B37" s="54"/>
      <c r="C37" s="54"/>
      <c r="D37" s="54"/>
    </row>
    <row r="38" customFormat="false" ht="15.75" hidden="false" customHeight="true" outlineLevel="0" collapsed="false">
      <c r="A38" s="8"/>
      <c r="B38" s="54"/>
      <c r="C38" s="54"/>
      <c r="D38" s="54"/>
    </row>
    <row r="39" customFormat="false" ht="15.75" hidden="false" customHeight="true" outlineLevel="0" collapsed="false">
      <c r="A39" s="57" t="s">
        <v>76</v>
      </c>
      <c r="B39" s="57"/>
      <c r="C39" s="57"/>
      <c r="D39" s="4"/>
    </row>
    <row r="40" customFormat="false" ht="15.75" hidden="false" customHeight="true" outlineLevel="0" collapsed="false">
      <c r="B40" s="54"/>
      <c r="C40" s="54"/>
      <c r="D40" s="54"/>
    </row>
    <row r="41" customFormat="false" ht="15.75" hidden="false" customHeight="true" outlineLevel="0" collapsed="false">
      <c r="A41" s="7"/>
      <c r="B41" s="7"/>
      <c r="C41" s="7"/>
      <c r="D41" s="7"/>
      <c r="E41" s="7"/>
    </row>
    <row r="42" customFormat="false" ht="15.75" hidden="false" customHeight="true" outlineLevel="0" collapsed="false">
      <c r="A42" s="3"/>
      <c r="B42" s="3"/>
      <c r="C42" s="58"/>
      <c r="D42" s="58"/>
      <c r="E42" s="58"/>
    </row>
    <row r="43" customFormat="false" ht="15.75" hidden="false" customHeight="true" outlineLevel="0" collapsed="false">
      <c r="A43" s="3"/>
      <c r="B43" s="3"/>
      <c r="C43" s="58"/>
      <c r="D43" s="58"/>
      <c r="E43" s="58"/>
    </row>
    <row r="44" customFormat="false" ht="15.75" hidden="false" customHeight="true" outlineLevel="0" collapsed="false">
      <c r="A44" s="8"/>
      <c r="B44" s="4"/>
      <c r="C44" s="58"/>
      <c r="D44" s="58"/>
      <c r="E44" s="58"/>
    </row>
    <row r="45" customFormat="false" ht="15.75" hidden="false" customHeight="true" outlineLevel="0" collapsed="false">
      <c r="A45" s="8"/>
      <c r="B45" s="4"/>
      <c r="C45" s="58"/>
      <c r="D45" s="58"/>
      <c r="E45" s="58"/>
    </row>
    <row r="46" customFormat="false" ht="15.75" hidden="false" customHeight="true" outlineLevel="0" collapsed="false">
      <c r="A46" s="8"/>
      <c r="B46" s="4"/>
      <c r="C46" s="58"/>
      <c r="D46" s="58"/>
      <c r="E46" s="59"/>
    </row>
    <row r="47" customFormat="false" ht="15.75" hidden="false" customHeight="true" outlineLevel="0" collapsed="false">
      <c r="A47" s="8"/>
      <c r="B47" s="4"/>
      <c r="C47" s="58"/>
      <c r="D47" s="58"/>
      <c r="E47" s="58"/>
    </row>
    <row r="48" customFormat="false" ht="15.75" hidden="false" customHeight="true" outlineLevel="0" collapsed="false">
      <c r="A48" s="8"/>
      <c r="B48" s="3"/>
      <c r="C48" s="58"/>
      <c r="D48" s="58"/>
      <c r="E48" s="58"/>
    </row>
    <row r="49" customFormat="false" ht="15.75" hidden="false" customHeight="true" outlineLevel="0" collapsed="false">
      <c r="A49" s="3"/>
      <c r="B49" s="3"/>
      <c r="C49" s="58"/>
      <c r="D49" s="58"/>
      <c r="E49" s="58"/>
    </row>
    <row r="50" customFormat="false" ht="15.75" hidden="false" customHeight="true" outlineLevel="0" collapsed="false"/>
    <row r="51" customFormat="false" ht="15.75" hidden="false" customHeight="true" outlineLevel="0" collapsed="false">
      <c r="A51" s="8"/>
    </row>
    <row r="52" customFormat="false" ht="15.75" hidden="false" customHeight="true" outlineLevel="0" collapsed="false">
      <c r="A52" s="60"/>
    </row>
    <row r="53" customFormat="false" ht="15.75" hidden="false" customHeight="true" outlineLevel="0" collapsed="false">
      <c r="A53" s="4"/>
    </row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</sheetData>
  <mergeCells count="5">
    <mergeCell ref="A2:E2"/>
    <mergeCell ref="A8:E8"/>
    <mergeCell ref="A14:E14"/>
    <mergeCell ref="A30:E30"/>
    <mergeCell ref="A39:C39"/>
  </mergeCells>
  <hyperlinks>
    <hyperlink ref="A39" r:id="rId1" display="Aerobic exercise has no effect on BMR but anaerobic exercise does because it builds muscle mass.&#10;Cold environments raise BMR because of the energy required to create a homeostatic body temperature. &#10;Too much external heat can raise BMR as the body expends energy to cool off internal organs. &#10;BMR increases approximately 7% for every increase of 1.36 degrees Fahrenheit in the body's internal temperature.&#10;Small, routinely dispersed meals increase BMR. &#10;Starvation/Undereating can reduce BMR by as much as 30%. &#10;Remember that BMR/TDEE estimates are just that, estimates and the real value may vary by as much as 26% +/-.&#10;Therefore - imperative to adjust up/down as you progress with routine.&#10;Source: https://www.calculator.net/bmr-calculator.html"/>
  </hyperlinks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0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31.75"/>
    <col collapsed="false" customWidth="true" hidden="false" outlineLevel="0" max="2" min="2" style="0" width="24.75"/>
    <col collapsed="false" customWidth="true" hidden="false" outlineLevel="0" max="3" min="3" style="0" width="25"/>
    <col collapsed="false" customWidth="true" hidden="false" outlineLevel="0" max="4" min="4" style="0" width="22.62"/>
  </cols>
  <sheetData>
    <row r="1" customFormat="false" ht="15.75" hidden="false" customHeight="true" outlineLevel="0" collapsed="false">
      <c r="A1" s="39" t="s">
        <v>77</v>
      </c>
      <c r="B1" s="39"/>
      <c r="C1" s="39"/>
      <c r="D1" s="39"/>
    </row>
    <row r="2" customFormat="false" ht="15.75" hidden="false" customHeight="true" outlineLevel="0" collapsed="false">
      <c r="A2" s="39"/>
      <c r="B2" s="39"/>
      <c r="C2" s="39"/>
      <c r="D2" s="39"/>
    </row>
    <row r="3" customFormat="false" ht="15.75" hidden="false" customHeight="true" outlineLevel="0" collapsed="false">
      <c r="A3" s="7"/>
      <c r="B3" s="7"/>
      <c r="C3" s="7"/>
      <c r="D3" s="7"/>
    </row>
    <row r="4" customFormat="false" ht="15.75" hidden="false" customHeight="true" outlineLevel="0" collapsed="false">
      <c r="A4" s="8" t="s">
        <v>78</v>
      </c>
      <c r="B4" s="58" t="n">
        <f aca="false">'Calorie Data'!E4</f>
        <v>2830</v>
      </c>
    </row>
    <row r="5" customFormat="false" ht="15.75" hidden="false" customHeight="true" outlineLevel="0" collapsed="false">
      <c r="A5" s="8" t="s">
        <v>79</v>
      </c>
      <c r="B5" s="58" t="n">
        <f aca="false">'Calorie Data'!E5</f>
        <v>2330</v>
      </c>
    </row>
    <row r="6" customFormat="false" ht="15.75" hidden="false" customHeight="true" outlineLevel="0" collapsed="false">
      <c r="A6" s="8"/>
      <c r="B6" s="59"/>
    </row>
    <row r="7" customFormat="false" ht="15.75" hidden="false" customHeight="true" outlineLevel="0" collapsed="false">
      <c r="A7" s="8" t="s">
        <v>80</v>
      </c>
      <c r="B7" s="61" t="n">
        <v>0.2</v>
      </c>
      <c r="C7" s="4" t="n">
        <v>8.8</v>
      </c>
      <c r="D7" s="4" t="s">
        <v>81</v>
      </c>
    </row>
    <row r="8" customFormat="false" ht="15.75" hidden="false" customHeight="true" outlineLevel="0" collapsed="false">
      <c r="A8" s="8" t="s">
        <v>82</v>
      </c>
      <c r="B8" s="61" t="n">
        <v>0.3</v>
      </c>
      <c r="C8" s="4" t="n">
        <v>4.1</v>
      </c>
      <c r="D8" s="4" t="s">
        <v>81</v>
      </c>
    </row>
    <row r="9" customFormat="false" ht="15.75" hidden="false" customHeight="true" outlineLevel="0" collapsed="false">
      <c r="A9" s="8" t="s">
        <v>83</v>
      </c>
      <c r="B9" s="61" t="n">
        <v>0.5</v>
      </c>
      <c r="C9" s="4" t="n">
        <v>4.1</v>
      </c>
      <c r="D9" s="4" t="s">
        <v>81</v>
      </c>
    </row>
    <row r="10" customFormat="false" ht="15.75" hidden="false" customHeight="true" outlineLevel="0" collapsed="false">
      <c r="A10" s="8"/>
      <c r="B10" s="59"/>
    </row>
    <row r="11" customFormat="false" ht="15.75" hidden="false" customHeight="true" outlineLevel="0" collapsed="false">
      <c r="A11" s="7"/>
      <c r="B11" s="7"/>
      <c r="C11" s="7"/>
      <c r="D11" s="7"/>
    </row>
    <row r="12" customFormat="false" ht="15.75" hidden="false" customHeight="true" outlineLevel="0" collapsed="false">
      <c r="A12" s="4"/>
      <c r="B12" s="9" t="s">
        <v>84</v>
      </c>
      <c r="C12" s="9" t="s">
        <v>85</v>
      </c>
      <c r="D12" s="4"/>
    </row>
    <row r="13" customFormat="false" ht="15.75" hidden="false" customHeight="true" outlineLevel="0" collapsed="false">
      <c r="A13" s="4" t="s">
        <v>80</v>
      </c>
      <c r="B13" s="62" t="n">
        <f aca="false">B4*B7</f>
        <v>566</v>
      </c>
      <c r="C13" s="4" t="n">
        <f aca="false">B5*B7</f>
        <v>466</v>
      </c>
      <c r="D13" s="4" t="s">
        <v>86</v>
      </c>
    </row>
    <row r="14" customFormat="false" ht="15.75" hidden="false" customHeight="true" outlineLevel="0" collapsed="false">
      <c r="A14" s="4" t="s">
        <v>82</v>
      </c>
      <c r="B14" s="62" t="n">
        <f aca="false">B4*B8</f>
        <v>849</v>
      </c>
      <c r="C14" s="4" t="n">
        <f aca="false">B5*B8</f>
        <v>699</v>
      </c>
      <c r="D14" s="4" t="s">
        <v>86</v>
      </c>
    </row>
    <row r="15" customFormat="false" ht="15.75" hidden="false" customHeight="true" outlineLevel="0" collapsed="false">
      <c r="A15" s="4" t="s">
        <v>83</v>
      </c>
      <c r="B15" s="62" t="n">
        <f aca="false">B4*B9</f>
        <v>1415</v>
      </c>
      <c r="C15" s="4" t="n">
        <f aca="false">B5*B9</f>
        <v>1165</v>
      </c>
      <c r="D15" s="4" t="s">
        <v>86</v>
      </c>
    </row>
    <row r="16" customFormat="false" ht="15.75" hidden="false" customHeight="true" outlineLevel="0" collapsed="false">
      <c r="A16" s="3"/>
    </row>
    <row r="17" customFormat="false" ht="15.75" hidden="false" customHeight="true" outlineLevel="0" collapsed="false">
      <c r="A17" s="7"/>
      <c r="B17" s="7"/>
      <c r="C17" s="7"/>
      <c r="D17" s="7"/>
    </row>
    <row r="18" customFormat="false" ht="15.75" hidden="false" customHeight="true" outlineLevel="0" collapsed="false">
      <c r="B18" s="9" t="s">
        <v>84</v>
      </c>
      <c r="C18" s="9" t="s">
        <v>85</v>
      </c>
    </row>
    <row r="19" customFormat="false" ht="15.75" hidden="false" customHeight="true" outlineLevel="0" collapsed="false">
      <c r="A19" s="4" t="s">
        <v>80</v>
      </c>
      <c r="B19" s="62" t="n">
        <f aca="false">B13/C7</f>
        <v>64.3181818181818</v>
      </c>
      <c r="C19" s="63" t="n">
        <f aca="false">C13/C7</f>
        <v>52.9545454545455</v>
      </c>
      <c r="D19" s="4" t="s">
        <v>87</v>
      </c>
      <c r="E19" s="64"/>
    </row>
    <row r="20" customFormat="false" ht="15.75" hidden="false" customHeight="true" outlineLevel="0" collapsed="false">
      <c r="A20" s="4" t="s">
        <v>82</v>
      </c>
      <c r="B20" s="62" t="n">
        <f aca="false">B14/C8</f>
        <v>207.073170731707</v>
      </c>
      <c r="C20" s="63" t="n">
        <f aca="false">C14/C8</f>
        <v>170.487804878049</v>
      </c>
      <c r="D20" s="4" t="s">
        <v>87</v>
      </c>
      <c r="E20" s="64"/>
    </row>
    <row r="21" customFormat="false" ht="15.75" hidden="false" customHeight="true" outlineLevel="0" collapsed="false">
      <c r="A21" s="4" t="s">
        <v>83</v>
      </c>
      <c r="B21" s="62" t="n">
        <f aca="false">B15/C9</f>
        <v>345.121951219512</v>
      </c>
      <c r="C21" s="63" t="n">
        <f aca="false">C15/C9</f>
        <v>284.146341463415</v>
      </c>
      <c r="D21" s="4" t="s">
        <v>87</v>
      </c>
      <c r="E21" s="64"/>
    </row>
    <row r="22" customFormat="false" ht="15.75" hidden="false" customHeight="true" outlineLevel="0" collapsed="false"/>
    <row r="23" customFormat="false" ht="15.75" hidden="false" customHeight="true" outlineLevel="0" collapsed="false">
      <c r="A23" s="7"/>
      <c r="B23" s="7"/>
      <c r="C23" s="7"/>
      <c r="D23" s="7"/>
    </row>
    <row r="24" customFormat="false" ht="15.75" hidden="false" customHeight="true" outlineLevel="0" collapsed="false">
      <c r="A24" s="4" t="s">
        <v>88</v>
      </c>
      <c r="D24" s="65" t="n">
        <v>5</v>
      </c>
    </row>
    <row r="25" customFormat="false" ht="15.75" hidden="false" customHeight="true" outlineLevel="0" collapsed="false">
      <c r="A25" s="4"/>
      <c r="B25" s="9" t="s">
        <v>84</v>
      </c>
      <c r="C25" s="8" t="s">
        <v>85</v>
      </c>
      <c r="D25" s="4"/>
    </row>
    <row r="26" customFormat="false" ht="15.75" hidden="false" customHeight="true" outlineLevel="0" collapsed="false">
      <c r="A26" s="4" t="s">
        <v>80</v>
      </c>
      <c r="B26" s="66" t="n">
        <f aca="false">ROUNDUP(B19/D24,2)</f>
        <v>12.87</v>
      </c>
      <c r="C26" s="4" t="n">
        <f aca="false">ROUNDUP(C19/D24,2)</f>
        <v>10.6</v>
      </c>
      <c r="D26" s="4" t="s">
        <v>89</v>
      </c>
    </row>
    <row r="27" customFormat="false" ht="15.75" hidden="false" customHeight="true" outlineLevel="0" collapsed="false">
      <c r="A27" s="4" t="s">
        <v>82</v>
      </c>
      <c r="B27" s="66" t="n">
        <f aca="false">ROUNDUP(B20/D24,2)</f>
        <v>41.42</v>
      </c>
      <c r="C27" s="4" t="n">
        <f aca="false">ROUNDUP(C20/D24,2)</f>
        <v>34.1</v>
      </c>
      <c r="D27" s="4" t="s">
        <v>89</v>
      </c>
    </row>
    <row r="28" customFormat="false" ht="15.75" hidden="false" customHeight="true" outlineLevel="0" collapsed="false">
      <c r="A28" s="4" t="s">
        <v>83</v>
      </c>
      <c r="B28" s="66" t="n">
        <f aca="false">ROUNDUP(B21/D24,2)</f>
        <v>69.03</v>
      </c>
      <c r="C28" s="4" t="n">
        <f aca="false">ROUNDUP(C21/D24,2)</f>
        <v>56.83</v>
      </c>
      <c r="D28" s="4" t="s">
        <v>89</v>
      </c>
    </row>
    <row r="29" customFormat="false" ht="15.75" hidden="false" customHeight="true" outlineLevel="0" collapsed="false">
      <c r="A29" s="3"/>
      <c r="B29" s="11"/>
    </row>
    <row r="30" customFormat="false" ht="15.75" hidden="false" customHeight="true" outlineLevel="0" collapsed="false">
      <c r="A30" s="7"/>
      <c r="B30" s="7"/>
      <c r="C30" s="7"/>
      <c r="D30" s="7"/>
    </row>
    <row r="31" customFormat="false" ht="15.75" hidden="false" customHeight="true" outlineLevel="0" collapsed="false"/>
    <row r="32" customFormat="false" ht="15.75" hidden="false" customHeight="true" outlineLevel="0" collapsed="false">
      <c r="A32" s="67" t="s">
        <v>90</v>
      </c>
      <c r="B32" s="67"/>
      <c r="C32" s="67"/>
      <c r="D32" s="67"/>
      <c r="E32" s="67"/>
      <c r="F32" s="68"/>
      <c r="G32" s="68"/>
      <c r="H32" s="68"/>
      <c r="I32" s="68"/>
    </row>
    <row r="33" customFormat="false" ht="15.75" hidden="false" customHeight="true" outlineLevel="0" collapsed="false">
      <c r="A33" s="68"/>
      <c r="B33" s="68"/>
      <c r="C33" s="68"/>
      <c r="D33" s="68"/>
      <c r="E33" s="68"/>
      <c r="F33" s="68"/>
      <c r="G33" s="68"/>
      <c r="H33" s="68"/>
      <c r="I33" s="68"/>
    </row>
    <row r="34" customFormat="false" ht="15.75" hidden="false" customHeight="true" outlineLevel="0" collapsed="false">
      <c r="A34" s="68"/>
      <c r="B34" s="68"/>
      <c r="C34" s="68"/>
      <c r="D34" s="68"/>
      <c r="E34" s="68"/>
      <c r="F34" s="68"/>
      <c r="G34" s="68"/>
      <c r="H34" s="68"/>
      <c r="I34" s="68"/>
    </row>
    <row r="35" customFormat="false" ht="15.75" hidden="false" customHeight="true" outlineLevel="0" collapsed="false">
      <c r="A35" s="68"/>
      <c r="B35" s="68"/>
      <c r="C35" s="68"/>
      <c r="D35" s="68"/>
      <c r="E35" s="68"/>
      <c r="F35" s="68"/>
      <c r="G35" s="68"/>
      <c r="H35" s="68"/>
      <c r="I35" s="68"/>
    </row>
    <row r="36" customFormat="false" ht="15.75" hidden="false" customHeight="true" outlineLevel="0" collapsed="false">
      <c r="A36" s="68"/>
      <c r="B36" s="68"/>
      <c r="C36" s="68"/>
      <c r="D36" s="68"/>
      <c r="E36" s="68"/>
      <c r="F36" s="68"/>
      <c r="G36" s="68"/>
      <c r="H36" s="68"/>
      <c r="I36" s="68"/>
    </row>
    <row r="37" customFormat="false" ht="15.75" hidden="false" customHeight="true" outlineLevel="0" collapsed="false">
      <c r="A37" s="68"/>
      <c r="B37" s="68"/>
      <c r="C37" s="68"/>
      <c r="D37" s="68"/>
      <c r="E37" s="68"/>
      <c r="F37" s="68"/>
      <c r="G37" s="68"/>
      <c r="H37" s="68"/>
      <c r="I37" s="68"/>
    </row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</sheetData>
  <mergeCells count="2">
    <mergeCell ref="A1:D2"/>
    <mergeCell ref="A32:E32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0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31.75"/>
    <col collapsed="false" customWidth="true" hidden="false" outlineLevel="0" max="2" min="2" style="0" width="24.75"/>
    <col collapsed="false" customWidth="true" hidden="false" outlineLevel="0" max="3" min="3" style="0" width="25"/>
    <col collapsed="false" customWidth="true" hidden="false" outlineLevel="0" max="4" min="4" style="0" width="22.62"/>
  </cols>
  <sheetData>
    <row r="1" customFormat="false" ht="15.75" hidden="false" customHeight="true" outlineLevel="0" collapsed="false">
      <c r="A1" s="39" t="s">
        <v>77</v>
      </c>
      <c r="B1" s="39"/>
      <c r="C1" s="39"/>
      <c r="D1" s="39"/>
    </row>
    <row r="2" customFormat="false" ht="15.75" hidden="false" customHeight="true" outlineLevel="0" collapsed="false">
      <c r="A2" s="39"/>
      <c r="B2" s="39"/>
      <c r="C2" s="39"/>
      <c r="D2" s="39"/>
    </row>
    <row r="3" customFormat="false" ht="15.75" hidden="false" customHeight="true" outlineLevel="0" collapsed="false">
      <c r="A3" s="7"/>
      <c r="B3" s="7"/>
      <c r="C3" s="7"/>
      <c r="D3" s="7"/>
    </row>
    <row r="4" customFormat="false" ht="15.75" hidden="false" customHeight="true" outlineLevel="0" collapsed="false">
      <c r="A4" s="8" t="s">
        <v>91</v>
      </c>
      <c r="B4" s="58" t="n">
        <f aca="false">'Calorie Data'!E10</f>
        <v>3830</v>
      </c>
    </row>
    <row r="5" customFormat="false" ht="15.75" hidden="false" customHeight="true" outlineLevel="0" collapsed="false">
      <c r="A5" s="8" t="s">
        <v>92</v>
      </c>
      <c r="B5" s="58" t="n">
        <f aca="false">'Calorie Data'!E11</f>
        <v>4330</v>
      </c>
    </row>
    <row r="6" customFormat="false" ht="15.75" hidden="false" customHeight="true" outlineLevel="0" collapsed="false">
      <c r="A6" s="8"/>
      <c r="B6" s="59"/>
    </row>
    <row r="7" customFormat="false" ht="15.75" hidden="false" customHeight="true" outlineLevel="0" collapsed="false">
      <c r="A7" s="8" t="s">
        <v>80</v>
      </c>
      <c r="B7" s="61" t="n">
        <v>0.2</v>
      </c>
      <c r="C7" s="4" t="n">
        <v>8.8</v>
      </c>
      <c r="D7" s="4" t="s">
        <v>81</v>
      </c>
    </row>
    <row r="8" customFormat="false" ht="15.75" hidden="false" customHeight="true" outlineLevel="0" collapsed="false">
      <c r="A8" s="8" t="s">
        <v>82</v>
      </c>
      <c r="B8" s="61" t="n">
        <v>0.3</v>
      </c>
      <c r="C8" s="4" t="n">
        <v>4.1</v>
      </c>
      <c r="D8" s="4" t="s">
        <v>81</v>
      </c>
    </row>
    <row r="9" customFormat="false" ht="15.75" hidden="false" customHeight="true" outlineLevel="0" collapsed="false">
      <c r="A9" s="8" t="s">
        <v>83</v>
      </c>
      <c r="B9" s="61" t="n">
        <v>0.5</v>
      </c>
      <c r="C9" s="4" t="n">
        <v>4.1</v>
      </c>
      <c r="D9" s="4" t="s">
        <v>81</v>
      </c>
    </row>
    <row r="10" customFormat="false" ht="15.75" hidden="false" customHeight="true" outlineLevel="0" collapsed="false">
      <c r="A10" s="8"/>
      <c r="B10" s="59"/>
    </row>
    <row r="11" customFormat="false" ht="15.75" hidden="false" customHeight="true" outlineLevel="0" collapsed="false">
      <c r="A11" s="7"/>
      <c r="B11" s="7"/>
      <c r="C11" s="7"/>
      <c r="D11" s="7"/>
    </row>
    <row r="12" customFormat="false" ht="15.75" hidden="false" customHeight="true" outlineLevel="0" collapsed="false">
      <c r="A12" s="4"/>
      <c r="B12" s="9" t="s">
        <v>93</v>
      </c>
      <c r="C12" s="9" t="s">
        <v>94</v>
      </c>
      <c r="D12" s="4"/>
    </row>
    <row r="13" customFormat="false" ht="15.75" hidden="false" customHeight="true" outlineLevel="0" collapsed="false">
      <c r="A13" s="4" t="s">
        <v>80</v>
      </c>
      <c r="B13" s="62" t="n">
        <f aca="false">B4*B7</f>
        <v>766</v>
      </c>
      <c r="C13" s="4" t="n">
        <f aca="false">B5*B7</f>
        <v>866</v>
      </c>
      <c r="D13" s="4" t="s">
        <v>86</v>
      </c>
    </row>
    <row r="14" customFormat="false" ht="15.75" hidden="false" customHeight="true" outlineLevel="0" collapsed="false">
      <c r="A14" s="4" t="s">
        <v>82</v>
      </c>
      <c r="B14" s="62" t="n">
        <f aca="false">B4*B8</f>
        <v>1149</v>
      </c>
      <c r="C14" s="4" t="n">
        <f aca="false">B5*B8</f>
        <v>1299</v>
      </c>
      <c r="D14" s="4" t="s">
        <v>86</v>
      </c>
    </row>
    <row r="15" customFormat="false" ht="15.75" hidden="false" customHeight="true" outlineLevel="0" collapsed="false">
      <c r="A15" s="4" t="s">
        <v>83</v>
      </c>
      <c r="B15" s="62" t="n">
        <f aca="false">B4*B9</f>
        <v>1915</v>
      </c>
      <c r="C15" s="4" t="n">
        <f aca="false">B5*B9</f>
        <v>2165</v>
      </c>
      <c r="D15" s="4" t="s">
        <v>86</v>
      </c>
    </row>
    <row r="16" customFormat="false" ht="15.75" hidden="false" customHeight="true" outlineLevel="0" collapsed="false">
      <c r="A16" s="3"/>
    </row>
    <row r="17" customFormat="false" ht="15.75" hidden="false" customHeight="true" outlineLevel="0" collapsed="false">
      <c r="A17" s="7"/>
      <c r="B17" s="7"/>
      <c r="C17" s="7"/>
      <c r="D17" s="7"/>
    </row>
    <row r="18" customFormat="false" ht="15.75" hidden="false" customHeight="true" outlineLevel="0" collapsed="false">
      <c r="B18" s="9" t="s">
        <v>93</v>
      </c>
      <c r="C18" s="9" t="s">
        <v>94</v>
      </c>
    </row>
    <row r="19" customFormat="false" ht="15.75" hidden="false" customHeight="true" outlineLevel="0" collapsed="false">
      <c r="A19" s="4" t="s">
        <v>80</v>
      </c>
      <c r="B19" s="62" t="n">
        <f aca="false">B13/C7</f>
        <v>87.0454545454545</v>
      </c>
      <c r="C19" s="63" t="n">
        <f aca="false">C13/C7</f>
        <v>98.4090909090909</v>
      </c>
      <c r="D19" s="4" t="s">
        <v>87</v>
      </c>
      <c r="E19" s="64"/>
    </row>
    <row r="20" customFormat="false" ht="15.75" hidden="false" customHeight="true" outlineLevel="0" collapsed="false">
      <c r="A20" s="4" t="s">
        <v>82</v>
      </c>
      <c r="B20" s="62" t="n">
        <f aca="false">B14/C8</f>
        <v>280.243902439024</v>
      </c>
      <c r="C20" s="63" t="n">
        <f aca="false">C14/C8</f>
        <v>316.829268292683</v>
      </c>
      <c r="D20" s="4" t="s">
        <v>87</v>
      </c>
      <c r="E20" s="64"/>
    </row>
    <row r="21" customFormat="false" ht="15.75" hidden="false" customHeight="true" outlineLevel="0" collapsed="false">
      <c r="A21" s="4" t="s">
        <v>83</v>
      </c>
      <c r="B21" s="62" t="n">
        <f aca="false">B15/C9</f>
        <v>467.073170731707</v>
      </c>
      <c r="C21" s="63" t="n">
        <f aca="false">C15/C9</f>
        <v>528.048780487805</v>
      </c>
      <c r="D21" s="4" t="s">
        <v>87</v>
      </c>
      <c r="E21" s="64"/>
    </row>
    <row r="22" customFormat="false" ht="15.75" hidden="false" customHeight="true" outlineLevel="0" collapsed="false"/>
    <row r="23" customFormat="false" ht="15.75" hidden="false" customHeight="true" outlineLevel="0" collapsed="false">
      <c r="A23" s="7"/>
      <c r="B23" s="7"/>
      <c r="C23" s="7"/>
      <c r="D23" s="7"/>
    </row>
    <row r="24" customFormat="false" ht="15.75" hidden="false" customHeight="true" outlineLevel="0" collapsed="false">
      <c r="A24" s="4" t="s">
        <v>88</v>
      </c>
      <c r="D24" s="65" t="n">
        <v>5</v>
      </c>
    </row>
    <row r="25" customFormat="false" ht="15.75" hidden="false" customHeight="true" outlineLevel="0" collapsed="false">
      <c r="A25" s="4"/>
      <c r="B25" s="9" t="s">
        <v>95</v>
      </c>
      <c r="C25" s="9" t="s">
        <v>94</v>
      </c>
      <c r="D25" s="4"/>
    </row>
    <row r="26" customFormat="false" ht="15.75" hidden="false" customHeight="true" outlineLevel="0" collapsed="false">
      <c r="A26" s="4" t="s">
        <v>80</v>
      </c>
      <c r="B26" s="66" t="n">
        <f aca="false">ROUNDUP(B19/D24,2)</f>
        <v>17.41</v>
      </c>
      <c r="C26" s="4" t="n">
        <f aca="false">ROUNDUP(C19/D24,2)</f>
        <v>19.69</v>
      </c>
      <c r="D26" s="4" t="s">
        <v>89</v>
      </c>
    </row>
    <row r="27" customFormat="false" ht="15.75" hidden="false" customHeight="true" outlineLevel="0" collapsed="false">
      <c r="A27" s="4" t="s">
        <v>82</v>
      </c>
      <c r="B27" s="66" t="n">
        <f aca="false">ROUNDUP(B20/D24,2)</f>
        <v>56.05</v>
      </c>
      <c r="C27" s="4" t="n">
        <f aca="false">ROUNDUP(C20/D24,2)</f>
        <v>63.37</v>
      </c>
      <c r="D27" s="4" t="s">
        <v>89</v>
      </c>
    </row>
    <row r="28" customFormat="false" ht="15.75" hidden="false" customHeight="true" outlineLevel="0" collapsed="false">
      <c r="A28" s="4" t="s">
        <v>83</v>
      </c>
      <c r="B28" s="66" t="n">
        <f aca="false">ROUNDUP(B21/D24,2)</f>
        <v>93.42</v>
      </c>
      <c r="C28" s="4" t="n">
        <f aca="false">ROUNDUP(C21/D24,2)</f>
        <v>105.61</v>
      </c>
      <c r="D28" s="4" t="s">
        <v>89</v>
      </c>
    </row>
    <row r="29" customFormat="false" ht="15.75" hidden="false" customHeight="true" outlineLevel="0" collapsed="false">
      <c r="A29" s="3"/>
      <c r="B29" s="11"/>
    </row>
    <row r="30" customFormat="false" ht="15.75" hidden="false" customHeight="true" outlineLevel="0" collapsed="false">
      <c r="A30" s="7"/>
      <c r="B30" s="7"/>
      <c r="C30" s="7"/>
      <c r="D30" s="7"/>
    </row>
    <row r="31" customFormat="false" ht="15.75" hidden="false" customHeight="true" outlineLevel="0" collapsed="false"/>
    <row r="32" customFormat="false" ht="15.75" hidden="false" customHeight="true" outlineLevel="0" collapsed="false">
      <c r="A32" s="67" t="s">
        <v>90</v>
      </c>
      <c r="B32" s="67"/>
      <c r="C32" s="67"/>
      <c r="D32" s="67"/>
      <c r="E32" s="67"/>
      <c r="F32" s="68"/>
      <c r="G32" s="68"/>
      <c r="H32" s="68"/>
      <c r="I32" s="68"/>
    </row>
    <row r="33" customFormat="false" ht="15.75" hidden="false" customHeight="true" outlineLevel="0" collapsed="false">
      <c r="A33" s="68"/>
      <c r="B33" s="68"/>
      <c r="C33" s="68"/>
      <c r="D33" s="68"/>
      <c r="E33" s="68"/>
      <c r="F33" s="68"/>
      <c r="G33" s="68"/>
      <c r="H33" s="68"/>
      <c r="I33" s="68"/>
    </row>
    <row r="34" customFormat="false" ht="15.75" hidden="false" customHeight="true" outlineLevel="0" collapsed="false">
      <c r="A34" s="68"/>
      <c r="B34" s="68"/>
      <c r="C34" s="68"/>
      <c r="D34" s="68"/>
      <c r="E34" s="68"/>
      <c r="F34" s="68"/>
      <c r="G34" s="68"/>
      <c r="H34" s="68"/>
      <c r="I34" s="68"/>
    </row>
    <row r="35" customFormat="false" ht="15.75" hidden="false" customHeight="true" outlineLevel="0" collapsed="false">
      <c r="A35" s="68"/>
      <c r="B35" s="68"/>
      <c r="C35" s="68"/>
      <c r="D35" s="68"/>
      <c r="E35" s="68"/>
      <c r="F35" s="68"/>
      <c r="G35" s="68"/>
      <c r="H35" s="68"/>
      <c r="I35" s="68"/>
    </row>
    <row r="36" customFormat="false" ht="15.75" hidden="false" customHeight="true" outlineLevel="0" collapsed="false">
      <c r="A36" s="68"/>
      <c r="B36" s="68"/>
      <c r="C36" s="68"/>
      <c r="D36" s="68"/>
      <c r="E36" s="68"/>
      <c r="F36" s="68"/>
      <c r="G36" s="68"/>
      <c r="H36" s="68"/>
      <c r="I36" s="68"/>
    </row>
    <row r="37" customFormat="false" ht="15.75" hidden="false" customHeight="true" outlineLevel="0" collapsed="false">
      <c r="A37" s="68"/>
      <c r="B37" s="68"/>
      <c r="C37" s="68"/>
      <c r="D37" s="68"/>
      <c r="E37" s="68"/>
      <c r="F37" s="68"/>
      <c r="G37" s="68"/>
      <c r="H37" s="68"/>
      <c r="I37" s="68"/>
    </row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</sheetData>
  <mergeCells count="2">
    <mergeCell ref="A1:D2"/>
    <mergeCell ref="A32:E32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2022-11-06T04:25:15Z</dcterms:modified>
  <cp:revision>1</cp:revision>
  <dc:subject/>
  <dc:title/>
</cp:coreProperties>
</file>