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A:\Tugas Kampus\Semester 6\STK352 Metode Peramalan Deret Waktu\Proyek UTS\"/>
    </mc:Choice>
  </mc:AlternateContent>
  <xr:revisionPtr revIDLastSave="0" documentId="13_ncr:1_{C6A3B235-2A63-43C6-9D55-A830782F5A18}" xr6:coauthVersionLast="47" xr6:coauthVersionMax="47" xr10:uidLastSave="{00000000-0000-0000-0000-000000000000}"/>
  <bookViews>
    <workbookView xWindow="-120" yWindow="-120" windowWidth="29040" windowHeight="15840" xr2:uid="{C893E035-EA14-4FB8-8F56-91D3A2749A52}"/>
  </bookViews>
  <sheets>
    <sheet name="Training Model" sheetId="1" r:id="rId1"/>
    <sheet name="Training Model ALt" sheetId="5" r:id="rId2"/>
    <sheet name="Forecasting" sheetId="3" r:id="rId3"/>
    <sheet name="Regresi Inisiasi" sheetId="2" r:id="rId4"/>
    <sheet name="Training Model (2)" sheetId="4" r:id="rId5"/>
  </sheets>
  <definedNames>
    <definedName name="solver_adj" localSheetId="2" hidden="1">Forecasting!$C$5:$C$6</definedName>
    <definedName name="solver_adj" localSheetId="0" hidden="1">'Training Model'!$C$5:$C$6</definedName>
    <definedName name="solver_adj" localSheetId="4" hidden="1">'Training Model (2)'!$C$5:$C$6</definedName>
    <definedName name="solver_adj" localSheetId="1" hidden="1">'Training Model ALt'!$C$5:$C$6</definedName>
    <definedName name="solver_cvg" localSheetId="2" hidden="1">"""""""""""""""0,0001"""""""""""""""</definedName>
    <definedName name="solver_cvg" localSheetId="0" hidden="1">"""""""""""""""""""""""""""""""0,0001"""""""""""""""""""""""""""""""</definedName>
    <definedName name="solver_cvg" localSheetId="4" hidden="1">"""""""""""""""0,0001"""""""""""""""</definedName>
    <definedName name="solver_cvg" localSheetId="1" hidden="1">"""""""""""""""""""""""""""""""0,0001"""""""""""""""""""""""""""""""</definedName>
    <definedName name="solver_drv" localSheetId="2" hidden="1">1</definedName>
    <definedName name="solver_drv" localSheetId="0" hidden="1">1</definedName>
    <definedName name="solver_drv" localSheetId="4" hidden="1">1</definedName>
    <definedName name="solver_drv" localSheetId="1" hidden="1">1</definedName>
    <definedName name="solver_eng" localSheetId="2" hidden="1">1</definedName>
    <definedName name="solver_eng" localSheetId="0" hidden="1">1</definedName>
    <definedName name="solver_eng" localSheetId="4" hidden="1">1</definedName>
    <definedName name="solver_eng" localSheetId="1" hidden="1">1</definedName>
    <definedName name="solver_est" localSheetId="2" hidden="1">1</definedName>
    <definedName name="solver_est" localSheetId="0" hidden="1">1</definedName>
    <definedName name="solver_est" localSheetId="4" hidden="1">1</definedName>
    <definedName name="solver_est" localSheetId="1" hidden="1">1</definedName>
    <definedName name="solver_itr" localSheetId="2" hidden="1">2147483647</definedName>
    <definedName name="solver_itr" localSheetId="0" hidden="1">2147483647</definedName>
    <definedName name="solver_itr" localSheetId="4" hidden="1">2147483647</definedName>
    <definedName name="solver_itr" localSheetId="1" hidden="1">2147483647</definedName>
    <definedName name="solver_lhs1" localSheetId="2" hidden="1">Forecasting!$C$5:$C$6</definedName>
    <definedName name="solver_lhs1" localSheetId="0" hidden="1">'Training Model'!$C$5:$C$6</definedName>
    <definedName name="solver_lhs1" localSheetId="4" hidden="1">'Training Model (2)'!$C$5:$C$6</definedName>
    <definedName name="solver_lhs1" localSheetId="1" hidden="1">'Training Model ALt'!$C$5:$C$6</definedName>
    <definedName name="solver_lhs2" localSheetId="2" hidden="1">Forecasting!$C$5:$C$6</definedName>
    <definedName name="solver_lhs2" localSheetId="0" hidden="1">'Training Model'!$C$5:$C$6</definedName>
    <definedName name="solver_lhs2" localSheetId="4" hidden="1">'Training Model (2)'!$C$5:$C$6</definedName>
    <definedName name="solver_lhs2" localSheetId="1" hidden="1">'Training Model ALt'!$C$5:$C$6</definedName>
    <definedName name="solver_mip" localSheetId="2" hidden="1">2147483647</definedName>
    <definedName name="solver_mip" localSheetId="0" hidden="1">2147483647</definedName>
    <definedName name="solver_mip" localSheetId="4" hidden="1">2147483647</definedName>
    <definedName name="solver_mip" localSheetId="1" hidden="1">2147483647</definedName>
    <definedName name="solver_mni" localSheetId="2" hidden="1">30</definedName>
    <definedName name="solver_mni" localSheetId="0" hidden="1">30</definedName>
    <definedName name="solver_mni" localSheetId="4" hidden="1">30</definedName>
    <definedName name="solver_mni" localSheetId="1" hidden="1">30</definedName>
    <definedName name="solver_mrt" localSheetId="2" hidden="1">"""""""""""""""0,075"""""""""""""""</definedName>
    <definedName name="solver_mrt" localSheetId="0" hidden="1">"""""""""""""""""""""""""""""""0,075"""""""""""""""""""""""""""""""</definedName>
    <definedName name="solver_mrt" localSheetId="4" hidden="1">"""""""""""""""0,075"""""""""""""""</definedName>
    <definedName name="solver_mrt" localSheetId="1" hidden="1">"""""""""""""""""""""""""""""""0,075"""""""""""""""""""""""""""""""</definedName>
    <definedName name="solver_msl" localSheetId="2" hidden="1">2</definedName>
    <definedName name="solver_msl" localSheetId="0" hidden="1">2</definedName>
    <definedName name="solver_msl" localSheetId="4" hidden="1">2</definedName>
    <definedName name="solver_msl" localSheetId="1" hidden="1">2</definedName>
    <definedName name="solver_neg" localSheetId="2" hidden="1">1</definedName>
    <definedName name="solver_neg" localSheetId="0" hidden="1">1</definedName>
    <definedName name="solver_neg" localSheetId="4" hidden="1">1</definedName>
    <definedName name="solver_neg" localSheetId="1" hidden="1">1</definedName>
    <definedName name="solver_nod" localSheetId="2" hidden="1">2147483647</definedName>
    <definedName name="solver_nod" localSheetId="0" hidden="1">2147483647</definedName>
    <definedName name="solver_nod" localSheetId="4" hidden="1">2147483647</definedName>
    <definedName name="solver_nod" localSheetId="1" hidden="1">2147483647</definedName>
    <definedName name="solver_num" localSheetId="2" hidden="1">2</definedName>
    <definedName name="solver_num" localSheetId="0" hidden="1">2</definedName>
    <definedName name="solver_num" localSheetId="4" hidden="1">2</definedName>
    <definedName name="solver_num" localSheetId="1" hidden="1">2</definedName>
    <definedName name="solver_nwt" localSheetId="2" hidden="1">1</definedName>
    <definedName name="solver_nwt" localSheetId="0" hidden="1">1</definedName>
    <definedName name="solver_nwt" localSheetId="4" hidden="1">1</definedName>
    <definedName name="solver_nwt" localSheetId="1" hidden="1">1</definedName>
    <definedName name="solver_opt" localSheetId="2" hidden="1">Forecasting!$I$7</definedName>
    <definedName name="solver_opt" localSheetId="0" hidden="1">'Training Model'!$F$7</definedName>
    <definedName name="solver_opt" localSheetId="4" hidden="1">'Training Model (2)'!$I$7</definedName>
    <definedName name="solver_opt" localSheetId="1" hidden="1">'Training Model ALt'!$F$7</definedName>
    <definedName name="solver_pre" localSheetId="2" hidden="1">"""""""""""""""0,000001"""""""""""""""</definedName>
    <definedName name="solver_pre" localSheetId="0" hidden="1">"""""""""""""""""""""""""""""""0,000001"""""""""""""""""""""""""""""""</definedName>
    <definedName name="solver_pre" localSheetId="4" hidden="1">"""""""""""""""0,000001"""""""""""""""</definedName>
    <definedName name="solver_pre" localSheetId="1" hidden="1">"""""""""""""""""""""""""""""""0,000001"""""""""""""""""""""""""""""""</definedName>
    <definedName name="solver_rbv" localSheetId="2" hidden="1">1</definedName>
    <definedName name="solver_rbv" localSheetId="0" hidden="1">1</definedName>
    <definedName name="solver_rbv" localSheetId="4" hidden="1">1</definedName>
    <definedName name="solver_rbv" localSheetId="1" hidden="1">1</definedName>
    <definedName name="solver_rel1" localSheetId="2" hidden="1">1</definedName>
    <definedName name="solver_rel1" localSheetId="0" hidden="1">1</definedName>
    <definedName name="solver_rel1" localSheetId="4" hidden="1">1</definedName>
    <definedName name="solver_rel1" localSheetId="1" hidden="1">1</definedName>
    <definedName name="solver_rel2" localSheetId="2" hidden="1">3</definedName>
    <definedName name="solver_rel2" localSheetId="0" hidden="1">3</definedName>
    <definedName name="solver_rel2" localSheetId="4" hidden="1">3</definedName>
    <definedName name="solver_rel2" localSheetId="1" hidden="1">3</definedName>
    <definedName name="solver_rhs1" localSheetId="2" hidden="1">1</definedName>
    <definedName name="solver_rhs1" localSheetId="0" hidden="1">1</definedName>
    <definedName name="solver_rhs1" localSheetId="4" hidden="1">1</definedName>
    <definedName name="solver_rhs1" localSheetId="1" hidden="1">1</definedName>
    <definedName name="solver_rhs2" localSheetId="2" hidden="1">0</definedName>
    <definedName name="solver_rhs2" localSheetId="0" hidden="1">0</definedName>
    <definedName name="solver_rhs2" localSheetId="4" hidden="1">0</definedName>
    <definedName name="solver_rhs2" localSheetId="1" hidden="1">0</definedName>
    <definedName name="solver_rlx" localSheetId="2" hidden="1">2</definedName>
    <definedName name="solver_rlx" localSheetId="0" hidden="1">2</definedName>
    <definedName name="solver_rlx" localSheetId="4" hidden="1">2</definedName>
    <definedName name="solver_rlx" localSheetId="1" hidden="1">2</definedName>
    <definedName name="solver_rsd" localSheetId="2" hidden="1">0</definedName>
    <definedName name="solver_rsd" localSheetId="0" hidden="1">0</definedName>
    <definedName name="solver_rsd" localSheetId="4" hidden="1">0</definedName>
    <definedName name="solver_rsd" localSheetId="1" hidden="1">0</definedName>
    <definedName name="solver_scl" localSheetId="2" hidden="1">1</definedName>
    <definedName name="solver_scl" localSheetId="0" hidden="1">1</definedName>
    <definedName name="solver_scl" localSheetId="4" hidden="1">1</definedName>
    <definedName name="solver_scl" localSheetId="1" hidden="1">1</definedName>
    <definedName name="solver_sho" localSheetId="2" hidden="1">2</definedName>
    <definedName name="solver_sho" localSheetId="0" hidden="1">2</definedName>
    <definedName name="solver_sho" localSheetId="4" hidden="1">2</definedName>
    <definedName name="solver_sho" localSheetId="1" hidden="1">2</definedName>
    <definedName name="solver_ssz" localSheetId="2" hidden="1">100</definedName>
    <definedName name="solver_ssz" localSheetId="0" hidden="1">100</definedName>
    <definedName name="solver_ssz" localSheetId="4" hidden="1">100</definedName>
    <definedName name="solver_ssz" localSheetId="1" hidden="1">100</definedName>
    <definedName name="solver_tim" localSheetId="2" hidden="1">2147483647</definedName>
    <definedName name="solver_tim" localSheetId="0" hidden="1">2147483647</definedName>
    <definedName name="solver_tim" localSheetId="4" hidden="1">2147483647</definedName>
    <definedName name="solver_tim" localSheetId="1" hidden="1">2147483647</definedName>
    <definedName name="solver_tol" localSheetId="2" hidden="1">1</definedName>
    <definedName name="solver_tol" localSheetId="0" hidden="1">1</definedName>
    <definedName name="solver_tol" localSheetId="4" hidden="1">1</definedName>
    <definedName name="solver_tol" localSheetId="1" hidden="1">1</definedName>
    <definedName name="solver_typ" localSheetId="2" hidden="1">2</definedName>
    <definedName name="solver_typ" localSheetId="0" hidden="1">2</definedName>
    <definedName name="solver_typ" localSheetId="4" hidden="1">2</definedName>
    <definedName name="solver_typ" localSheetId="1" hidden="1">2</definedName>
    <definedName name="solver_val" localSheetId="2" hidden="1">0</definedName>
    <definedName name="solver_val" localSheetId="0" hidden="1">0</definedName>
    <definedName name="solver_val" localSheetId="4" hidden="1">0</definedName>
    <definedName name="solver_val" localSheetId="1" hidden="1">0</definedName>
    <definedName name="solver_ver" localSheetId="2" hidden="1">3</definedName>
    <definedName name="solver_ver" localSheetId="0" hidden="1">3</definedName>
    <definedName name="solver_ver" localSheetId="4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6" i="3" l="1"/>
  <c r="C80" i="1"/>
  <c r="C79" i="1"/>
  <c r="C78" i="1"/>
  <c r="C77" i="1"/>
  <c r="D11" i="5" l="1"/>
  <c r="D11" i="4"/>
  <c r="E11" i="4" s="1"/>
  <c r="D11" i="3"/>
  <c r="E11" i="5" l="1"/>
  <c r="D12" i="5" s="1"/>
  <c r="F11" i="5"/>
  <c r="G12" i="4"/>
  <c r="H12" i="4" s="1"/>
  <c r="I12" i="4" s="1"/>
  <c r="D12" i="4"/>
  <c r="F11" i="4"/>
  <c r="E11" i="3"/>
  <c r="G12" i="3" s="1"/>
  <c r="H12" i="3" s="1"/>
  <c r="F11" i="3"/>
  <c r="G12" i="5" l="1"/>
  <c r="H12" i="5" s="1"/>
  <c r="I12" i="5" s="1"/>
  <c r="F12" i="5"/>
  <c r="E12" i="5"/>
  <c r="G13" i="5" s="1"/>
  <c r="H13" i="5" s="1"/>
  <c r="E12" i="4"/>
  <c r="D13" i="4" s="1"/>
  <c r="G13" i="4"/>
  <c r="H13" i="4" s="1"/>
  <c r="I13" i="4" s="1"/>
  <c r="F12" i="4"/>
  <c r="I12" i="3"/>
  <c r="D12" i="3"/>
  <c r="I13" i="5" l="1"/>
  <c r="D13" i="5"/>
  <c r="E13" i="4"/>
  <c r="F13" i="4"/>
  <c r="G14" i="4"/>
  <c r="H14" i="4" s="1"/>
  <c r="I14" i="4" s="1"/>
  <c r="D14" i="4"/>
  <c r="F12" i="3"/>
  <c r="E12" i="3"/>
  <c r="D13" i="3" s="1"/>
  <c r="F13" i="5" l="1"/>
  <c r="E13" i="5"/>
  <c r="G14" i="5" s="1"/>
  <c r="H14" i="5" s="1"/>
  <c r="E14" i="4"/>
  <c r="G15" i="4"/>
  <c r="H15" i="4" s="1"/>
  <c r="I15" i="4" s="1"/>
  <c r="F14" i="4"/>
  <c r="D15" i="4"/>
  <c r="G13" i="3"/>
  <c r="H13" i="3" s="1"/>
  <c r="F13" i="3"/>
  <c r="E13" i="3"/>
  <c r="G14" i="3" s="1"/>
  <c r="H14" i="3" s="1"/>
  <c r="I14" i="3" s="1"/>
  <c r="D14" i="3" l="1"/>
  <c r="I14" i="5"/>
  <c r="D14" i="5"/>
  <c r="F15" i="4"/>
  <c r="E15" i="4"/>
  <c r="G16" i="4"/>
  <c r="H16" i="4" s="1"/>
  <c r="I16" i="4" s="1"/>
  <c r="D16" i="4"/>
  <c r="I13" i="3"/>
  <c r="F14" i="3"/>
  <c r="E14" i="3"/>
  <c r="D15" i="3" s="1"/>
  <c r="E14" i="5" l="1"/>
  <c r="G15" i="5" s="1"/>
  <c r="H15" i="5" s="1"/>
  <c r="F14" i="5"/>
  <c r="E16" i="4"/>
  <c r="D17" i="4" s="1"/>
  <c r="F16" i="4"/>
  <c r="E15" i="3"/>
  <c r="D16" i="3" s="1"/>
  <c r="F15" i="3"/>
  <c r="G15" i="3"/>
  <c r="H15" i="3" s="1"/>
  <c r="G16" i="3" l="1"/>
  <c r="H16" i="3" s="1"/>
  <c r="I16" i="3" s="1"/>
  <c r="I15" i="5"/>
  <c r="D15" i="5"/>
  <c r="F17" i="4"/>
  <c r="E17" i="4"/>
  <c r="D18" i="4" s="1"/>
  <c r="G17" i="4"/>
  <c r="H17" i="4" s="1"/>
  <c r="I17" i="4" s="1"/>
  <c r="F16" i="3"/>
  <c r="E16" i="3"/>
  <c r="D17" i="3" s="1"/>
  <c r="I15" i="3"/>
  <c r="E15" i="5" l="1"/>
  <c r="D16" i="5" s="1"/>
  <c r="F15" i="5"/>
  <c r="F18" i="4"/>
  <c r="E18" i="4"/>
  <c r="G19" i="4" s="1"/>
  <c r="H19" i="4" s="1"/>
  <c r="I19" i="4" s="1"/>
  <c r="G18" i="4"/>
  <c r="H18" i="4" s="1"/>
  <c r="I18" i="4" s="1"/>
  <c r="F17" i="3"/>
  <c r="E17" i="3"/>
  <c r="G18" i="3" s="1"/>
  <c r="H18" i="3" s="1"/>
  <c r="I18" i="3" s="1"/>
  <c r="G17" i="3"/>
  <c r="H17" i="3" s="1"/>
  <c r="F16" i="5" l="1"/>
  <c r="E16" i="5"/>
  <c r="D17" i="5" s="1"/>
  <c r="G16" i="5"/>
  <c r="H16" i="5" s="1"/>
  <c r="D19" i="4"/>
  <c r="I17" i="3"/>
  <c r="D18" i="3"/>
  <c r="E17" i="5" l="1"/>
  <c r="G18" i="5" s="1"/>
  <c r="H18" i="5" s="1"/>
  <c r="I18" i="5" s="1"/>
  <c r="F17" i="5"/>
  <c r="I16" i="5"/>
  <c r="G17" i="5"/>
  <c r="H17" i="5" s="1"/>
  <c r="I17" i="5" s="1"/>
  <c r="F19" i="4"/>
  <c r="E19" i="4"/>
  <c r="D20" i="4" s="1"/>
  <c r="F18" i="3"/>
  <c r="E18" i="3"/>
  <c r="G19" i="3" s="1"/>
  <c r="H19" i="3" s="1"/>
  <c r="D18" i="5" l="1"/>
  <c r="E20" i="4"/>
  <c r="F20" i="4"/>
  <c r="D21" i="4"/>
  <c r="G21" i="4"/>
  <c r="H21" i="4" s="1"/>
  <c r="I21" i="4" s="1"/>
  <c r="G20" i="4"/>
  <c r="H20" i="4" s="1"/>
  <c r="I20" i="4" s="1"/>
  <c r="I19" i="3"/>
  <c r="D19" i="3"/>
  <c r="F18" i="5" l="1"/>
  <c r="E18" i="5"/>
  <c r="D19" i="5" s="1"/>
  <c r="E21" i="4"/>
  <c r="F21" i="4"/>
  <c r="G22" i="4"/>
  <c r="H22" i="4" s="1"/>
  <c r="I22" i="4" s="1"/>
  <c r="D22" i="4"/>
  <c r="F19" i="3"/>
  <c r="E19" i="3"/>
  <c r="D20" i="3" s="1"/>
  <c r="F19" i="5" l="1"/>
  <c r="E19" i="5"/>
  <c r="G20" i="5" s="1"/>
  <c r="H20" i="5" s="1"/>
  <c r="I20" i="5" s="1"/>
  <c r="G19" i="5"/>
  <c r="H19" i="5" s="1"/>
  <c r="I19" i="5" s="1"/>
  <c r="E22" i="4"/>
  <c r="F22" i="4"/>
  <c r="G23" i="4"/>
  <c r="H23" i="4" s="1"/>
  <c r="I23" i="4" s="1"/>
  <c r="D23" i="4"/>
  <c r="F20" i="3"/>
  <c r="E20" i="3"/>
  <c r="D21" i="3" s="1"/>
  <c r="G20" i="3"/>
  <c r="H20" i="3" s="1"/>
  <c r="I20" i="3" s="1"/>
  <c r="D20" i="5" l="1"/>
  <c r="E23" i="4"/>
  <c r="D24" i="4" s="1"/>
  <c r="F23" i="4"/>
  <c r="F21" i="3"/>
  <c r="E21" i="3"/>
  <c r="G22" i="3" s="1"/>
  <c r="H22" i="3" s="1"/>
  <c r="I22" i="3" s="1"/>
  <c r="G21" i="3"/>
  <c r="H21" i="3" s="1"/>
  <c r="I21" i="3" s="1"/>
  <c r="D22" i="3" l="1"/>
  <c r="F22" i="3" s="1"/>
  <c r="F20" i="5"/>
  <c r="E20" i="5"/>
  <c r="D21" i="5" s="1"/>
  <c r="E24" i="4"/>
  <c r="D25" i="4" s="1"/>
  <c r="F24" i="4"/>
  <c r="G24" i="4"/>
  <c r="H24" i="4" s="1"/>
  <c r="I24" i="4" s="1"/>
  <c r="E22" i="3"/>
  <c r="D23" i="3" s="1"/>
  <c r="G21" i="5" l="1"/>
  <c r="H21" i="5" s="1"/>
  <c r="I21" i="5" s="1"/>
  <c r="F21" i="5"/>
  <c r="E21" i="5"/>
  <c r="G22" i="5" s="1"/>
  <c r="H22" i="5" s="1"/>
  <c r="I22" i="5" s="1"/>
  <c r="F25" i="4"/>
  <c r="E25" i="4"/>
  <c r="G26" i="4" s="1"/>
  <c r="H26" i="4" s="1"/>
  <c r="I26" i="4" s="1"/>
  <c r="G25" i="4"/>
  <c r="H25" i="4" s="1"/>
  <c r="I25" i="4" s="1"/>
  <c r="E23" i="3"/>
  <c r="D24" i="3" s="1"/>
  <c r="F23" i="3"/>
  <c r="G23" i="3"/>
  <c r="H23" i="3" s="1"/>
  <c r="I23" i="3" s="1"/>
  <c r="D22" i="5" l="1"/>
  <c r="D26" i="4"/>
  <c r="G24" i="3"/>
  <c r="H24" i="3" s="1"/>
  <c r="I24" i="3" s="1"/>
  <c r="F24" i="3"/>
  <c r="E24" i="3"/>
  <c r="D25" i="3" s="1"/>
  <c r="D11" i="1"/>
  <c r="E11" i="1" s="1"/>
  <c r="G12" i="1" s="1"/>
  <c r="H12" i="1" s="1"/>
  <c r="E22" i="5" l="1"/>
  <c r="G23" i="5" s="1"/>
  <c r="H23" i="5" s="1"/>
  <c r="I23" i="5" s="1"/>
  <c r="F22" i="5"/>
  <c r="F26" i="4"/>
  <c r="E26" i="4"/>
  <c r="G27" i="4" s="1"/>
  <c r="H27" i="4" s="1"/>
  <c r="I27" i="4" s="1"/>
  <c r="D27" i="4"/>
  <c r="F25" i="3"/>
  <c r="E25" i="3"/>
  <c r="G26" i="3" s="1"/>
  <c r="H26" i="3" s="1"/>
  <c r="I26" i="3" s="1"/>
  <c r="G25" i="3"/>
  <c r="H25" i="3" s="1"/>
  <c r="I25" i="3" s="1"/>
  <c r="F11" i="1"/>
  <c r="D12" i="1"/>
  <c r="E12" i="1" s="1"/>
  <c r="G13" i="1" s="1"/>
  <c r="H13" i="1" s="1"/>
  <c r="I13" i="1" s="1"/>
  <c r="I12" i="1"/>
  <c r="D23" i="5" l="1"/>
  <c r="F27" i="4"/>
  <c r="E27" i="4"/>
  <c r="D28" i="4" s="1"/>
  <c r="D26" i="3"/>
  <c r="D13" i="1"/>
  <c r="E13" i="1" s="1"/>
  <c r="G14" i="1" s="1"/>
  <c r="H14" i="1" s="1"/>
  <c r="F12" i="1"/>
  <c r="E23" i="5" l="1"/>
  <c r="G24" i="5" s="1"/>
  <c r="H24" i="5" s="1"/>
  <c r="I24" i="5" s="1"/>
  <c r="F23" i="5"/>
  <c r="F28" i="4"/>
  <c r="E28" i="4"/>
  <c r="D29" i="4" s="1"/>
  <c r="G29" i="4"/>
  <c r="H29" i="4" s="1"/>
  <c r="I29" i="4" s="1"/>
  <c r="G28" i="4"/>
  <c r="H28" i="4" s="1"/>
  <c r="I28" i="4" s="1"/>
  <c r="E26" i="3"/>
  <c r="G27" i="3" s="1"/>
  <c r="H27" i="3" s="1"/>
  <c r="I27" i="3" s="1"/>
  <c r="F26" i="3"/>
  <c r="F13" i="1"/>
  <c r="I14" i="1"/>
  <c r="D14" i="1"/>
  <c r="D24" i="5" l="1"/>
  <c r="F24" i="5" s="1"/>
  <c r="E29" i="4"/>
  <c r="D30" i="4" s="1"/>
  <c r="F29" i="4"/>
  <c r="D27" i="3"/>
  <c r="E14" i="1"/>
  <c r="D15" i="1" s="1"/>
  <c r="F14" i="1"/>
  <c r="E24" i="5" l="1"/>
  <c r="D25" i="5" s="1"/>
  <c r="F25" i="5" s="1"/>
  <c r="E30" i="4"/>
  <c r="G31" i="4"/>
  <c r="H31" i="4" s="1"/>
  <c r="I31" i="4" s="1"/>
  <c r="F30" i="4"/>
  <c r="D31" i="4"/>
  <c r="G30" i="4"/>
  <c r="H30" i="4" s="1"/>
  <c r="I30" i="4" s="1"/>
  <c r="F27" i="3"/>
  <c r="E27" i="3"/>
  <c r="G28" i="3" s="1"/>
  <c r="H28" i="3" s="1"/>
  <c r="I28" i="3" s="1"/>
  <c r="G15" i="1"/>
  <c r="H15" i="1" s="1"/>
  <c r="I15" i="1" s="1"/>
  <c r="E15" i="1"/>
  <c r="D16" i="1" s="1"/>
  <c r="F15" i="1"/>
  <c r="E25" i="5" l="1"/>
  <c r="G26" i="5" s="1"/>
  <c r="H26" i="5" s="1"/>
  <c r="I26" i="5" s="1"/>
  <c r="G25" i="5"/>
  <c r="H25" i="5" s="1"/>
  <c r="I25" i="5" s="1"/>
  <c r="D26" i="5"/>
  <c r="F26" i="5" s="1"/>
  <c r="F31" i="4"/>
  <c r="E31" i="4"/>
  <c r="G32" i="4" s="1"/>
  <c r="H32" i="4" s="1"/>
  <c r="I32" i="4" s="1"/>
  <c r="D32" i="4"/>
  <c r="D28" i="3"/>
  <c r="E28" i="3" s="1"/>
  <c r="D29" i="3" s="1"/>
  <c r="E16" i="1"/>
  <c r="D17" i="1" s="1"/>
  <c r="F16" i="1"/>
  <c r="G16" i="1"/>
  <c r="H16" i="1" s="1"/>
  <c r="E26" i="5" l="1"/>
  <c r="G27" i="5" s="1"/>
  <c r="H27" i="5" s="1"/>
  <c r="I27" i="5" s="1"/>
  <c r="E32" i="4"/>
  <c r="D33" i="4"/>
  <c r="G33" i="4"/>
  <c r="H33" i="4" s="1"/>
  <c r="I33" i="4" s="1"/>
  <c r="F32" i="4"/>
  <c r="G29" i="3"/>
  <c r="H29" i="3" s="1"/>
  <c r="I29" i="3" s="1"/>
  <c r="F28" i="3"/>
  <c r="F29" i="3"/>
  <c r="E29" i="3"/>
  <c r="G30" i="3" s="1"/>
  <c r="H30" i="3" s="1"/>
  <c r="I30" i="3" s="1"/>
  <c r="E17" i="1"/>
  <c r="G18" i="1" s="1"/>
  <c r="H18" i="1" s="1"/>
  <c r="I18" i="1" s="1"/>
  <c r="F17" i="1"/>
  <c r="G17" i="1"/>
  <c r="H17" i="1" s="1"/>
  <c r="I17" i="1" s="1"/>
  <c r="I16" i="1"/>
  <c r="D27" i="5" l="1"/>
  <c r="F27" i="5" s="1"/>
  <c r="F33" i="4"/>
  <c r="E33" i="4"/>
  <c r="D34" i="4" s="1"/>
  <c r="G34" i="4"/>
  <c r="H34" i="4" s="1"/>
  <c r="I34" i="4" s="1"/>
  <c r="D30" i="3"/>
  <c r="D18" i="1"/>
  <c r="E18" i="1" s="1"/>
  <c r="D19" i="1" s="1"/>
  <c r="E27" i="5" l="1"/>
  <c r="D28" i="5" s="1"/>
  <c r="E28" i="5" s="1"/>
  <c r="G29" i="5" s="1"/>
  <c r="H29" i="5" s="1"/>
  <c r="I29" i="5" s="1"/>
  <c r="E34" i="4"/>
  <c r="F34" i="4"/>
  <c r="F30" i="3"/>
  <c r="E30" i="3"/>
  <c r="G31" i="3" s="1"/>
  <c r="H31" i="3" s="1"/>
  <c r="I31" i="3" s="1"/>
  <c r="F18" i="1"/>
  <c r="G19" i="1"/>
  <c r="H19" i="1" s="1"/>
  <c r="I19" i="1" s="1"/>
  <c r="F19" i="1"/>
  <c r="E19" i="1"/>
  <c r="G20" i="1" s="1"/>
  <c r="H20" i="1" s="1"/>
  <c r="I20" i="1" s="1"/>
  <c r="G28" i="5" l="1"/>
  <c r="H28" i="5" s="1"/>
  <c r="I28" i="5" s="1"/>
  <c r="D29" i="5"/>
  <c r="F29" i="5" s="1"/>
  <c r="F28" i="5"/>
  <c r="E29" i="5"/>
  <c r="D30" i="5" s="1"/>
  <c r="D31" i="3"/>
  <c r="D20" i="1"/>
  <c r="F20" i="1" s="1"/>
  <c r="E30" i="5" l="1"/>
  <c r="D31" i="5" s="1"/>
  <c r="F30" i="5"/>
  <c r="G30" i="5"/>
  <c r="H30" i="5" s="1"/>
  <c r="I30" i="5" s="1"/>
  <c r="E31" i="3"/>
  <c r="D32" i="3" s="1"/>
  <c r="F31" i="3"/>
  <c r="E20" i="1"/>
  <c r="D21" i="1" s="1"/>
  <c r="F21" i="1" s="1"/>
  <c r="G31" i="5" l="1"/>
  <c r="H31" i="5" s="1"/>
  <c r="I31" i="5" s="1"/>
  <c r="F31" i="5"/>
  <c r="E31" i="5"/>
  <c r="D32" i="5" s="1"/>
  <c r="E32" i="3"/>
  <c r="G33" i="3" s="1"/>
  <c r="H33" i="3" s="1"/>
  <c r="I33" i="3" s="1"/>
  <c r="F32" i="3"/>
  <c r="G32" i="3"/>
  <c r="H32" i="3" s="1"/>
  <c r="I32" i="3" s="1"/>
  <c r="G21" i="1"/>
  <c r="H21" i="1" s="1"/>
  <c r="I21" i="1" s="1"/>
  <c r="E21" i="1"/>
  <c r="D22" i="1" s="1"/>
  <c r="E22" i="1" s="1"/>
  <c r="G23" i="1" s="1"/>
  <c r="H23" i="1" s="1"/>
  <c r="I23" i="1" s="1"/>
  <c r="F32" i="5" l="1"/>
  <c r="E32" i="5"/>
  <c r="D33" i="5" s="1"/>
  <c r="G32" i="5"/>
  <c r="H32" i="5" s="1"/>
  <c r="I32" i="5" s="1"/>
  <c r="D33" i="3"/>
  <c r="G22" i="1"/>
  <c r="H22" i="1" s="1"/>
  <c r="I22" i="1" s="1"/>
  <c r="D23" i="1"/>
  <c r="F23" i="1" s="1"/>
  <c r="F22" i="1"/>
  <c r="G33" i="5" l="1"/>
  <c r="H33" i="5" s="1"/>
  <c r="I33" i="5" s="1"/>
  <c r="F33" i="5"/>
  <c r="E33" i="5"/>
  <c r="G34" i="5" s="1"/>
  <c r="H34" i="5" s="1"/>
  <c r="I34" i="5" s="1"/>
  <c r="D35" i="4"/>
  <c r="F33" i="3"/>
  <c r="E33" i="3"/>
  <c r="D34" i="3" s="1"/>
  <c r="E23" i="1"/>
  <c r="D24" i="1" s="1"/>
  <c r="F24" i="1" s="1"/>
  <c r="D34" i="5" l="1"/>
  <c r="E35" i="4"/>
  <c r="G36" i="4" s="1"/>
  <c r="H36" i="4" s="1"/>
  <c r="I36" i="4" s="1"/>
  <c r="F35" i="4"/>
  <c r="G35" i="4"/>
  <c r="H35" i="4" s="1"/>
  <c r="I35" i="4" s="1"/>
  <c r="F34" i="3"/>
  <c r="E34" i="3"/>
  <c r="G35" i="3" s="1"/>
  <c r="H35" i="3" s="1"/>
  <c r="I35" i="3" s="1"/>
  <c r="G34" i="3"/>
  <c r="H34" i="3" s="1"/>
  <c r="I34" i="3" s="1"/>
  <c r="G24" i="1"/>
  <c r="H24" i="1" s="1"/>
  <c r="I24" i="1" s="1"/>
  <c r="E24" i="1"/>
  <c r="D25" i="1" s="1"/>
  <c r="F25" i="1" s="1"/>
  <c r="F34" i="5" l="1"/>
  <c r="E34" i="5"/>
  <c r="D35" i="5" s="1"/>
  <c r="D36" i="4"/>
  <c r="D35" i="3"/>
  <c r="F35" i="3" s="1"/>
  <c r="G25" i="1"/>
  <c r="H25" i="1" s="1"/>
  <c r="I25" i="1" s="1"/>
  <c r="E25" i="1"/>
  <c r="D26" i="1" s="1"/>
  <c r="F26" i="1" s="1"/>
  <c r="F35" i="5" l="1"/>
  <c r="E35" i="5"/>
  <c r="D36" i="5" s="1"/>
  <c r="G35" i="5"/>
  <c r="H35" i="5" s="1"/>
  <c r="I35" i="5" s="1"/>
  <c r="F36" i="4"/>
  <c r="E36" i="4"/>
  <c r="D37" i="4" s="1"/>
  <c r="E35" i="3"/>
  <c r="D36" i="3" s="1"/>
  <c r="E36" i="3" s="1"/>
  <c r="D37" i="3" s="1"/>
  <c r="G26" i="1"/>
  <c r="H26" i="1" s="1"/>
  <c r="I26" i="1" s="1"/>
  <c r="E26" i="1"/>
  <c r="G27" i="1" s="1"/>
  <c r="H27" i="1" s="1"/>
  <c r="I27" i="1" s="1"/>
  <c r="G36" i="3" l="1"/>
  <c r="H36" i="3" s="1"/>
  <c r="I36" i="3" s="1"/>
  <c r="F36" i="5"/>
  <c r="E36" i="5"/>
  <c r="D37" i="5" s="1"/>
  <c r="G36" i="5"/>
  <c r="H36" i="5" s="1"/>
  <c r="I36" i="5" s="1"/>
  <c r="F37" i="4"/>
  <c r="E37" i="4"/>
  <c r="G38" i="4" s="1"/>
  <c r="H38" i="4" s="1"/>
  <c r="I38" i="4" s="1"/>
  <c r="G37" i="4"/>
  <c r="H37" i="4" s="1"/>
  <c r="I37" i="4" s="1"/>
  <c r="F36" i="3"/>
  <c r="G37" i="3"/>
  <c r="H37" i="3" s="1"/>
  <c r="I37" i="3" s="1"/>
  <c r="F37" i="3"/>
  <c r="E37" i="3"/>
  <c r="G38" i="3" s="1"/>
  <c r="H38" i="3" s="1"/>
  <c r="I38" i="3" s="1"/>
  <c r="D27" i="1"/>
  <c r="E27" i="1" s="1"/>
  <c r="G28" i="1" s="1"/>
  <c r="H28" i="1" s="1"/>
  <c r="I28" i="1" s="1"/>
  <c r="G37" i="5" l="1"/>
  <c r="H37" i="5" s="1"/>
  <c r="I37" i="5" s="1"/>
  <c r="F37" i="5"/>
  <c r="E37" i="5"/>
  <c r="D38" i="5" s="1"/>
  <c r="D38" i="4"/>
  <c r="D38" i="3"/>
  <c r="F27" i="1"/>
  <c r="D28" i="1"/>
  <c r="G38" i="5" l="1"/>
  <c r="H38" i="5" s="1"/>
  <c r="I38" i="5" s="1"/>
  <c r="E38" i="5"/>
  <c r="G39" i="5" s="1"/>
  <c r="H39" i="5" s="1"/>
  <c r="I39" i="5" s="1"/>
  <c r="F38" i="5"/>
  <c r="F38" i="4"/>
  <c r="E38" i="4"/>
  <c r="G39" i="4" s="1"/>
  <c r="H39" i="4" s="1"/>
  <c r="I39" i="4" s="1"/>
  <c r="F38" i="3"/>
  <c r="E38" i="3"/>
  <c r="G39" i="3" s="1"/>
  <c r="H39" i="3" s="1"/>
  <c r="I39" i="3" s="1"/>
  <c r="E28" i="1"/>
  <c r="D29" i="1" s="1"/>
  <c r="F28" i="1"/>
  <c r="D39" i="5" l="1"/>
  <c r="F39" i="5" s="1"/>
  <c r="D39" i="4"/>
  <c r="D39" i="3"/>
  <c r="G29" i="1"/>
  <c r="H29" i="1" s="1"/>
  <c r="I29" i="1" s="1"/>
  <c r="F29" i="1"/>
  <c r="E29" i="1"/>
  <c r="D30" i="1" s="1"/>
  <c r="E39" i="5" l="1"/>
  <c r="D40" i="5" s="1"/>
  <c r="E40" i="5" s="1"/>
  <c r="D41" i="5" s="1"/>
  <c r="F39" i="4"/>
  <c r="E39" i="4"/>
  <c r="D40" i="4" s="1"/>
  <c r="E39" i="3"/>
  <c r="D40" i="3" s="1"/>
  <c r="F39" i="3"/>
  <c r="E30" i="1"/>
  <c r="D31" i="1" s="1"/>
  <c r="F30" i="1"/>
  <c r="G30" i="1"/>
  <c r="H30" i="1" s="1"/>
  <c r="I30" i="1" s="1"/>
  <c r="F40" i="5" l="1"/>
  <c r="G40" i="5"/>
  <c r="H40" i="5" s="1"/>
  <c r="I40" i="5" s="1"/>
  <c r="F41" i="5"/>
  <c r="E41" i="5"/>
  <c r="D42" i="5" s="1"/>
  <c r="G41" i="5"/>
  <c r="H41" i="5" s="1"/>
  <c r="I41" i="5" s="1"/>
  <c r="E40" i="4"/>
  <c r="G41" i="4" s="1"/>
  <c r="H41" i="4" s="1"/>
  <c r="I41" i="4" s="1"/>
  <c r="D41" i="4"/>
  <c r="F40" i="4"/>
  <c r="G40" i="4"/>
  <c r="H40" i="4" s="1"/>
  <c r="I40" i="4" s="1"/>
  <c r="G40" i="3"/>
  <c r="H40" i="3" s="1"/>
  <c r="I40" i="3" s="1"/>
  <c r="F40" i="3"/>
  <c r="E40" i="3"/>
  <c r="G41" i="3" s="1"/>
  <c r="H41" i="3" s="1"/>
  <c r="I41" i="3" s="1"/>
  <c r="G31" i="1"/>
  <c r="H31" i="1" s="1"/>
  <c r="I31" i="1" s="1"/>
  <c r="E31" i="1"/>
  <c r="D32" i="1" s="1"/>
  <c r="F31" i="1"/>
  <c r="F42" i="5" l="1"/>
  <c r="E42" i="5"/>
  <c r="D43" i="5" s="1"/>
  <c r="G42" i="5"/>
  <c r="H42" i="5" s="1"/>
  <c r="I42" i="5" s="1"/>
  <c r="E41" i="4"/>
  <c r="G42" i="4" s="1"/>
  <c r="H42" i="4" s="1"/>
  <c r="I42" i="4" s="1"/>
  <c r="F41" i="4"/>
  <c r="D41" i="3"/>
  <c r="E32" i="1"/>
  <c r="D33" i="1" s="1"/>
  <c r="F32" i="1"/>
  <c r="G32" i="1"/>
  <c r="H32" i="1" s="1"/>
  <c r="I32" i="1" s="1"/>
  <c r="F43" i="5" l="1"/>
  <c r="E43" i="5"/>
  <c r="G44" i="5" s="1"/>
  <c r="H44" i="5" s="1"/>
  <c r="I44" i="5" s="1"/>
  <c r="G43" i="5"/>
  <c r="H43" i="5" s="1"/>
  <c r="I43" i="5" s="1"/>
  <c r="D42" i="4"/>
  <c r="F41" i="3"/>
  <c r="E41" i="3"/>
  <c r="G42" i="3" s="1"/>
  <c r="H42" i="3" s="1"/>
  <c r="I42" i="3" s="1"/>
  <c r="E33" i="1"/>
  <c r="G34" i="1" s="1"/>
  <c r="H34" i="1" s="1"/>
  <c r="I34" i="1" s="1"/>
  <c r="F33" i="1"/>
  <c r="G33" i="1"/>
  <c r="H33" i="1" s="1"/>
  <c r="I33" i="1" s="1"/>
  <c r="D44" i="5" l="1"/>
  <c r="F42" i="4"/>
  <c r="E42" i="4"/>
  <c r="G43" i="4" s="1"/>
  <c r="H43" i="4" s="1"/>
  <c r="I43" i="4" s="1"/>
  <c r="D42" i="3"/>
  <c r="D34" i="1"/>
  <c r="E34" i="1" s="1"/>
  <c r="G35" i="1" s="1"/>
  <c r="H35" i="1" s="1"/>
  <c r="I35" i="1" s="1"/>
  <c r="E44" i="5" l="1"/>
  <c r="G45" i="5" s="1"/>
  <c r="H45" i="5" s="1"/>
  <c r="I45" i="5" s="1"/>
  <c r="F44" i="5"/>
  <c r="D43" i="4"/>
  <c r="F43" i="4" s="1"/>
  <c r="E43" i="4"/>
  <c r="G44" i="4" s="1"/>
  <c r="H44" i="4" s="1"/>
  <c r="I44" i="4" s="1"/>
  <c r="F42" i="3"/>
  <c r="E42" i="3"/>
  <c r="G43" i="3" s="1"/>
  <c r="H43" i="3" s="1"/>
  <c r="I43" i="3" s="1"/>
  <c r="F34" i="1"/>
  <c r="D35" i="1"/>
  <c r="D43" i="3" l="1"/>
  <c r="F43" i="3" s="1"/>
  <c r="D45" i="5"/>
  <c r="F45" i="5" s="1"/>
  <c r="E45" i="5"/>
  <c r="D46" i="5" s="1"/>
  <c r="D44" i="4"/>
  <c r="E43" i="3"/>
  <c r="G44" i="3" s="1"/>
  <c r="H44" i="3" s="1"/>
  <c r="I44" i="3" s="1"/>
  <c r="F35" i="1"/>
  <c r="E35" i="1"/>
  <c r="G36" i="1" s="1"/>
  <c r="H36" i="1" s="1"/>
  <c r="I36" i="1" s="1"/>
  <c r="F46" i="5" l="1"/>
  <c r="E46" i="5"/>
  <c r="G47" i="5" s="1"/>
  <c r="H47" i="5" s="1"/>
  <c r="I47" i="5" s="1"/>
  <c r="G46" i="5"/>
  <c r="H46" i="5" s="1"/>
  <c r="I46" i="5" s="1"/>
  <c r="F44" i="4"/>
  <c r="E44" i="4"/>
  <c r="D45" i="4" s="1"/>
  <c r="D44" i="3"/>
  <c r="D36" i="1"/>
  <c r="D47" i="5" l="1"/>
  <c r="F45" i="4"/>
  <c r="E45" i="4"/>
  <c r="D46" i="4" s="1"/>
  <c r="G46" i="4"/>
  <c r="H46" i="4" s="1"/>
  <c r="I46" i="4" s="1"/>
  <c r="G45" i="4"/>
  <c r="H45" i="4" s="1"/>
  <c r="I45" i="4" s="1"/>
  <c r="E44" i="3"/>
  <c r="D45" i="3" s="1"/>
  <c r="F44" i="3"/>
  <c r="F36" i="1"/>
  <c r="E36" i="1"/>
  <c r="G37" i="1" s="1"/>
  <c r="H37" i="1" s="1"/>
  <c r="I37" i="1" s="1"/>
  <c r="F47" i="5" l="1"/>
  <c r="E47" i="5"/>
  <c r="D48" i="5" s="1"/>
  <c r="F46" i="4"/>
  <c r="E46" i="4"/>
  <c r="G47" i="4" s="1"/>
  <c r="H47" i="4" s="1"/>
  <c r="I47" i="4" s="1"/>
  <c r="F45" i="3"/>
  <c r="E45" i="3"/>
  <c r="D46" i="3" s="1"/>
  <c r="G45" i="3"/>
  <c r="H45" i="3" s="1"/>
  <c r="I45" i="3" s="1"/>
  <c r="D37" i="1"/>
  <c r="F48" i="5" l="1"/>
  <c r="E48" i="5"/>
  <c r="G49" i="5" s="1"/>
  <c r="H49" i="5" s="1"/>
  <c r="I49" i="5" s="1"/>
  <c r="G48" i="5"/>
  <c r="H48" i="5" s="1"/>
  <c r="I48" i="5" s="1"/>
  <c r="D47" i="4"/>
  <c r="F46" i="3"/>
  <c r="E46" i="3"/>
  <c r="G47" i="3" s="1"/>
  <c r="H47" i="3" s="1"/>
  <c r="I47" i="3" s="1"/>
  <c r="G46" i="3"/>
  <c r="H46" i="3" s="1"/>
  <c r="I46" i="3" s="1"/>
  <c r="E37" i="1"/>
  <c r="D38" i="1" s="1"/>
  <c r="F37" i="1"/>
  <c r="D49" i="5" l="1"/>
  <c r="F47" i="4"/>
  <c r="E47" i="4"/>
  <c r="D48" i="4" s="1"/>
  <c r="D47" i="3"/>
  <c r="G38" i="1"/>
  <c r="H38" i="1" s="1"/>
  <c r="I38" i="1" s="1"/>
  <c r="E38" i="1"/>
  <c r="D39" i="1" s="1"/>
  <c r="F38" i="1"/>
  <c r="F49" i="5" l="1"/>
  <c r="E49" i="5"/>
  <c r="G50" i="5" s="1"/>
  <c r="H50" i="5" s="1"/>
  <c r="I50" i="5" s="1"/>
  <c r="E48" i="4"/>
  <c r="G49" i="4" s="1"/>
  <c r="H49" i="4" s="1"/>
  <c r="I49" i="4" s="1"/>
  <c r="F48" i="4"/>
  <c r="D49" i="4"/>
  <c r="G48" i="4"/>
  <c r="H48" i="4" s="1"/>
  <c r="I48" i="4" s="1"/>
  <c r="E47" i="3"/>
  <c r="D48" i="3" s="1"/>
  <c r="F47" i="3"/>
  <c r="G39" i="1"/>
  <c r="H39" i="1" s="1"/>
  <c r="I39" i="1" s="1"/>
  <c r="E39" i="1"/>
  <c r="G40" i="1" s="1"/>
  <c r="H40" i="1" s="1"/>
  <c r="I40" i="1" s="1"/>
  <c r="F39" i="1"/>
  <c r="D50" i="5" l="1"/>
  <c r="F49" i="4"/>
  <c r="E49" i="4"/>
  <c r="G50" i="4" s="1"/>
  <c r="H50" i="4" s="1"/>
  <c r="I50" i="4" s="1"/>
  <c r="E48" i="3"/>
  <c r="D49" i="3" s="1"/>
  <c r="F48" i="3"/>
  <c r="G48" i="3"/>
  <c r="H48" i="3" s="1"/>
  <c r="I48" i="3" s="1"/>
  <c r="D40" i="1"/>
  <c r="F40" i="1" s="1"/>
  <c r="F50" i="5" l="1"/>
  <c r="E50" i="5"/>
  <c r="D51" i="5" s="1"/>
  <c r="D50" i="4"/>
  <c r="F49" i="3"/>
  <c r="E49" i="3"/>
  <c r="G50" i="3" s="1"/>
  <c r="H50" i="3" s="1"/>
  <c r="I50" i="3" s="1"/>
  <c r="G49" i="3"/>
  <c r="H49" i="3" s="1"/>
  <c r="I49" i="3" s="1"/>
  <c r="E40" i="1"/>
  <c r="D41" i="1" s="1"/>
  <c r="E41" i="1" s="1"/>
  <c r="D42" i="1" s="1"/>
  <c r="F51" i="5" l="1"/>
  <c r="E51" i="5"/>
  <c r="D52" i="5" s="1"/>
  <c r="G51" i="5"/>
  <c r="H51" i="5" s="1"/>
  <c r="I51" i="5" s="1"/>
  <c r="F50" i="4"/>
  <c r="E50" i="4"/>
  <c r="G51" i="4" s="1"/>
  <c r="H51" i="4" s="1"/>
  <c r="I51" i="4" s="1"/>
  <c r="D51" i="4"/>
  <c r="D50" i="3"/>
  <c r="G41" i="1"/>
  <c r="H41" i="1" s="1"/>
  <c r="I41" i="1" s="1"/>
  <c r="F41" i="1"/>
  <c r="G42" i="1"/>
  <c r="H42" i="1" s="1"/>
  <c r="I42" i="1" s="1"/>
  <c r="E42" i="1"/>
  <c r="D43" i="1" s="1"/>
  <c r="F42" i="1"/>
  <c r="G52" i="5" l="1"/>
  <c r="H52" i="5" s="1"/>
  <c r="I52" i="5" s="1"/>
  <c r="F7" i="5" s="1"/>
  <c r="F52" i="5"/>
  <c r="E52" i="5"/>
  <c r="D53" i="5" s="1"/>
  <c r="F6" i="5"/>
  <c r="F5" i="5"/>
  <c r="F51" i="4"/>
  <c r="E51" i="4"/>
  <c r="G52" i="4" s="1"/>
  <c r="H52" i="4" s="1"/>
  <c r="E50" i="3"/>
  <c r="G51" i="3" s="1"/>
  <c r="H51" i="3" s="1"/>
  <c r="I51" i="3" s="1"/>
  <c r="F50" i="3"/>
  <c r="G43" i="1"/>
  <c r="H43" i="1" s="1"/>
  <c r="I43" i="1" s="1"/>
  <c r="E43" i="1"/>
  <c r="G44" i="1" s="1"/>
  <c r="H44" i="1" s="1"/>
  <c r="I44" i="1" s="1"/>
  <c r="F43" i="1"/>
  <c r="D51" i="3" l="1"/>
  <c r="F53" i="5"/>
  <c r="E53" i="5"/>
  <c r="G54" i="5" s="1"/>
  <c r="H54" i="5" s="1"/>
  <c r="I54" i="5" s="1"/>
  <c r="D54" i="5"/>
  <c r="G53" i="5"/>
  <c r="H53" i="5" s="1"/>
  <c r="I52" i="4"/>
  <c r="F7" i="4" s="1"/>
  <c r="F5" i="4"/>
  <c r="F6" i="4"/>
  <c r="D52" i="4"/>
  <c r="F51" i="3"/>
  <c r="E51" i="3"/>
  <c r="G52" i="3" s="1"/>
  <c r="H52" i="3" s="1"/>
  <c r="D44" i="1"/>
  <c r="E54" i="5" l="1"/>
  <c r="G55" i="5" s="1"/>
  <c r="H55" i="5" s="1"/>
  <c r="F54" i="5"/>
  <c r="D55" i="5"/>
  <c r="I53" i="5"/>
  <c r="F52" i="4"/>
  <c r="E52" i="4"/>
  <c r="G59" i="4" s="1"/>
  <c r="H59" i="4" s="1"/>
  <c r="I59" i="4" s="1"/>
  <c r="I52" i="3"/>
  <c r="D52" i="3"/>
  <c r="F44" i="1"/>
  <c r="E44" i="1"/>
  <c r="G45" i="1" s="1"/>
  <c r="H45" i="1" s="1"/>
  <c r="I45" i="1" s="1"/>
  <c r="I55" i="5" l="1"/>
  <c r="E55" i="5"/>
  <c r="D56" i="5" s="1"/>
  <c r="F55" i="5"/>
  <c r="G56" i="4"/>
  <c r="H56" i="4" s="1"/>
  <c r="I56" i="4" s="1"/>
  <c r="G66" i="4"/>
  <c r="H66" i="4" s="1"/>
  <c r="I66" i="4" s="1"/>
  <c r="G63" i="4"/>
  <c r="H63" i="4" s="1"/>
  <c r="I63" i="4" s="1"/>
  <c r="G53" i="4"/>
  <c r="H53" i="4" s="1"/>
  <c r="G67" i="4"/>
  <c r="H67" i="4" s="1"/>
  <c r="I67" i="4" s="1"/>
  <c r="G68" i="4"/>
  <c r="H68" i="4" s="1"/>
  <c r="I68" i="4" s="1"/>
  <c r="G69" i="4"/>
  <c r="H69" i="4" s="1"/>
  <c r="I69" i="4" s="1"/>
  <c r="G54" i="4"/>
  <c r="H54" i="4" s="1"/>
  <c r="I54" i="4" s="1"/>
  <c r="G62" i="4"/>
  <c r="H62" i="4" s="1"/>
  <c r="I62" i="4" s="1"/>
  <c r="G64" i="4"/>
  <c r="H64" i="4" s="1"/>
  <c r="I64" i="4" s="1"/>
  <c r="G60" i="4"/>
  <c r="H60" i="4" s="1"/>
  <c r="I60" i="4" s="1"/>
  <c r="G55" i="4"/>
  <c r="H55" i="4" s="1"/>
  <c r="I55" i="4" s="1"/>
  <c r="G57" i="4"/>
  <c r="H57" i="4" s="1"/>
  <c r="I57" i="4" s="1"/>
  <c r="G58" i="4"/>
  <c r="H58" i="4" s="1"/>
  <c r="I58" i="4" s="1"/>
  <c r="G61" i="4"/>
  <c r="H61" i="4" s="1"/>
  <c r="I61" i="4" s="1"/>
  <c r="G65" i="4"/>
  <c r="H65" i="4" s="1"/>
  <c r="I65" i="4" s="1"/>
  <c r="E52" i="3"/>
  <c r="G53" i="3" s="1"/>
  <c r="H53" i="3" s="1"/>
  <c r="I53" i="3" s="1"/>
  <c r="F52" i="3"/>
  <c r="D45" i="1"/>
  <c r="E45" i="1" s="1"/>
  <c r="D46" i="1" s="1"/>
  <c r="E56" i="5" l="1"/>
  <c r="D57" i="5" s="1"/>
  <c r="F56" i="5"/>
  <c r="G56" i="5"/>
  <c r="H56" i="5" s="1"/>
  <c r="I53" i="4"/>
  <c r="I7" i="4" s="1"/>
  <c r="I5" i="4"/>
  <c r="I6" i="4"/>
  <c r="D53" i="3"/>
  <c r="F45" i="1"/>
  <c r="F46" i="1"/>
  <c r="E46" i="1"/>
  <c r="G47" i="1" s="1"/>
  <c r="H47" i="1" s="1"/>
  <c r="I47" i="1" s="1"/>
  <c r="G46" i="1"/>
  <c r="H46" i="1" s="1"/>
  <c r="I46" i="1" s="1"/>
  <c r="I56" i="5" l="1"/>
  <c r="F57" i="5"/>
  <c r="E57" i="5"/>
  <c r="D58" i="5" s="1"/>
  <c r="G57" i="5"/>
  <c r="H57" i="5" s="1"/>
  <c r="I57" i="5" s="1"/>
  <c r="E53" i="3"/>
  <c r="G54" i="3" s="1"/>
  <c r="H54" i="3" s="1"/>
  <c r="I54" i="3" s="1"/>
  <c r="F53" i="3"/>
  <c r="D54" i="3"/>
  <c r="D47" i="1"/>
  <c r="F47" i="1" s="1"/>
  <c r="E58" i="5" l="1"/>
  <c r="D59" i="5" s="1"/>
  <c r="F58" i="5"/>
  <c r="G58" i="5"/>
  <c r="H58" i="5" s="1"/>
  <c r="I58" i="5" s="1"/>
  <c r="F54" i="3"/>
  <c r="E54" i="3"/>
  <c r="D55" i="3" s="1"/>
  <c r="E47" i="1"/>
  <c r="D48" i="1" s="1"/>
  <c r="E48" i="1" s="1"/>
  <c r="D49" i="1" s="1"/>
  <c r="E59" i="5" l="1"/>
  <c r="D60" i="5" s="1"/>
  <c r="F59" i="5"/>
  <c r="G59" i="5"/>
  <c r="H59" i="5" s="1"/>
  <c r="G55" i="3"/>
  <c r="H55" i="3" s="1"/>
  <c r="I55" i="3" s="1"/>
  <c r="F55" i="3"/>
  <c r="E55" i="3"/>
  <c r="G56" i="3" s="1"/>
  <c r="H56" i="3" s="1"/>
  <c r="I56" i="3" s="1"/>
  <c r="G48" i="1"/>
  <c r="H48" i="1" s="1"/>
  <c r="I48" i="1" s="1"/>
  <c r="F48" i="1"/>
  <c r="E49" i="1"/>
  <c r="G50" i="1" s="1"/>
  <c r="H50" i="1" s="1"/>
  <c r="I50" i="1" s="1"/>
  <c r="F49" i="1"/>
  <c r="G49" i="1"/>
  <c r="H49" i="1" s="1"/>
  <c r="I49" i="1" s="1"/>
  <c r="I59" i="5" l="1"/>
  <c r="E60" i="5"/>
  <c r="D61" i="5" s="1"/>
  <c r="F60" i="5"/>
  <c r="G60" i="5"/>
  <c r="H60" i="5" s="1"/>
  <c r="D56" i="3"/>
  <c r="D50" i="1"/>
  <c r="F50" i="1" s="1"/>
  <c r="I60" i="5" l="1"/>
  <c r="F61" i="5"/>
  <c r="E61" i="5"/>
  <c r="D62" i="5" s="1"/>
  <c r="G61" i="5"/>
  <c r="H61" i="5" s="1"/>
  <c r="I61" i="5" s="1"/>
  <c r="F56" i="3"/>
  <c r="E56" i="3"/>
  <c r="D57" i="3" s="1"/>
  <c r="E50" i="1"/>
  <c r="D51" i="1" s="1"/>
  <c r="F51" i="1" s="1"/>
  <c r="G62" i="5" l="1"/>
  <c r="H62" i="5" s="1"/>
  <c r="I62" i="5" s="1"/>
  <c r="F62" i="5"/>
  <c r="E62" i="5"/>
  <c r="D63" i="5" s="1"/>
  <c r="F57" i="3"/>
  <c r="E57" i="3"/>
  <c r="D58" i="3" s="1"/>
  <c r="G57" i="3"/>
  <c r="H57" i="3" s="1"/>
  <c r="I57" i="3" s="1"/>
  <c r="G51" i="1"/>
  <c r="H51" i="1" s="1"/>
  <c r="I51" i="1" s="1"/>
  <c r="E51" i="1"/>
  <c r="G52" i="1" s="1"/>
  <c r="H52" i="1" s="1"/>
  <c r="I52" i="1" s="1"/>
  <c r="F63" i="5" l="1"/>
  <c r="E63" i="5"/>
  <c r="D64" i="5" s="1"/>
  <c r="G63" i="5"/>
  <c r="H63" i="5" s="1"/>
  <c r="I63" i="5" s="1"/>
  <c r="G58" i="3"/>
  <c r="H58" i="3" s="1"/>
  <c r="I58" i="3" s="1"/>
  <c r="F58" i="3"/>
  <c r="E58" i="3"/>
  <c r="D59" i="3" s="1"/>
  <c r="D52" i="1"/>
  <c r="F52" i="1" s="1"/>
  <c r="F5" i="1"/>
  <c r="F6" i="1"/>
  <c r="F7" i="1"/>
  <c r="F64" i="5" l="1"/>
  <c r="E64" i="5"/>
  <c r="D65" i="5" s="1"/>
  <c r="G64" i="5"/>
  <c r="H64" i="5" s="1"/>
  <c r="I64" i="5" s="1"/>
  <c r="F59" i="3"/>
  <c r="E59" i="3"/>
  <c r="D60" i="3" s="1"/>
  <c r="G59" i="3"/>
  <c r="H59" i="3" s="1"/>
  <c r="I59" i="3" s="1"/>
  <c r="E52" i="1"/>
  <c r="G67" i="1" s="1"/>
  <c r="H67" i="1" s="1"/>
  <c r="I67" i="1" s="1"/>
  <c r="F65" i="5" l="1"/>
  <c r="E65" i="5"/>
  <c r="D66" i="5" s="1"/>
  <c r="G65" i="5"/>
  <c r="H65" i="5" s="1"/>
  <c r="I65" i="5" s="1"/>
  <c r="G60" i="3"/>
  <c r="H60" i="3" s="1"/>
  <c r="I60" i="3" s="1"/>
  <c r="F60" i="3"/>
  <c r="E60" i="3"/>
  <c r="D61" i="3" s="1"/>
  <c r="G53" i="1"/>
  <c r="H53" i="1" s="1"/>
  <c r="I53" i="1" s="1"/>
  <c r="G62" i="1"/>
  <c r="H62" i="1" s="1"/>
  <c r="I62" i="1" s="1"/>
  <c r="G59" i="1"/>
  <c r="H59" i="1" s="1"/>
  <c r="I59" i="1" s="1"/>
  <c r="G64" i="1"/>
  <c r="H64" i="1" s="1"/>
  <c r="I64" i="1" s="1"/>
  <c r="G61" i="1"/>
  <c r="H61" i="1" s="1"/>
  <c r="I61" i="1" s="1"/>
  <c r="G63" i="1"/>
  <c r="H63" i="1" s="1"/>
  <c r="I63" i="1" s="1"/>
  <c r="G68" i="1"/>
  <c r="H68" i="1" s="1"/>
  <c r="I68" i="1" s="1"/>
  <c r="G66" i="1"/>
  <c r="H66" i="1" s="1"/>
  <c r="I66" i="1" s="1"/>
  <c r="G69" i="1"/>
  <c r="H69" i="1" s="1"/>
  <c r="I69" i="1" s="1"/>
  <c r="G54" i="1"/>
  <c r="H54" i="1" s="1"/>
  <c r="I54" i="1" s="1"/>
  <c r="G58" i="1"/>
  <c r="H58" i="1" s="1"/>
  <c r="I58" i="1" s="1"/>
  <c r="G55" i="1"/>
  <c r="H55" i="1" s="1"/>
  <c r="I55" i="1" s="1"/>
  <c r="G56" i="1"/>
  <c r="H56" i="1" s="1"/>
  <c r="I56" i="1" s="1"/>
  <c r="G60" i="1"/>
  <c r="H60" i="1" s="1"/>
  <c r="I60" i="1" s="1"/>
  <c r="G57" i="1"/>
  <c r="H57" i="1" s="1"/>
  <c r="I57" i="1" s="1"/>
  <c r="G65" i="1"/>
  <c r="H65" i="1" s="1"/>
  <c r="I65" i="1" s="1"/>
  <c r="E66" i="5" l="1"/>
  <c r="D67" i="5" s="1"/>
  <c r="F66" i="5"/>
  <c r="G66" i="5"/>
  <c r="H66" i="5" s="1"/>
  <c r="I66" i="5" s="1"/>
  <c r="G61" i="3"/>
  <c r="H61" i="3" s="1"/>
  <c r="I61" i="3" s="1"/>
  <c r="F61" i="3"/>
  <c r="E61" i="3"/>
  <c r="D62" i="3" s="1"/>
  <c r="I6" i="1"/>
  <c r="I5" i="1"/>
  <c r="I7" i="1"/>
  <c r="F67" i="5" l="1"/>
  <c r="E67" i="5"/>
  <c r="D68" i="5" s="1"/>
  <c r="G67" i="5"/>
  <c r="H67" i="5" s="1"/>
  <c r="I67" i="5" s="1"/>
  <c r="F62" i="3"/>
  <c r="E62" i="3"/>
  <c r="G63" i="3" s="1"/>
  <c r="H63" i="3" s="1"/>
  <c r="I63" i="3" s="1"/>
  <c r="G62" i="3"/>
  <c r="H62" i="3" s="1"/>
  <c r="I62" i="3" s="1"/>
  <c r="F68" i="5" l="1"/>
  <c r="E68" i="5"/>
  <c r="G69" i="5" s="1"/>
  <c r="H69" i="5" s="1"/>
  <c r="G68" i="5"/>
  <c r="H68" i="5" s="1"/>
  <c r="I68" i="5" s="1"/>
  <c r="D63" i="3"/>
  <c r="I69" i="5" l="1"/>
  <c r="I7" i="5" s="1"/>
  <c r="I6" i="5"/>
  <c r="I5" i="5"/>
  <c r="D69" i="5"/>
  <c r="F63" i="3"/>
  <c r="E63" i="3"/>
  <c r="G64" i="3" s="1"/>
  <c r="H64" i="3" s="1"/>
  <c r="I64" i="3" s="1"/>
  <c r="F69" i="5" l="1"/>
  <c r="E69" i="5"/>
  <c r="D64" i="3"/>
  <c r="F64" i="3" l="1"/>
  <c r="E64" i="3"/>
  <c r="G65" i="3" s="1"/>
  <c r="H65" i="3" s="1"/>
  <c r="I65" i="3" s="1"/>
  <c r="D65" i="3" l="1"/>
  <c r="F65" i="3" l="1"/>
  <c r="E65" i="3"/>
  <c r="G66" i="3" s="1"/>
  <c r="H66" i="3" s="1"/>
  <c r="I66" i="3" s="1"/>
  <c r="D66" i="3" l="1"/>
  <c r="F66" i="3" l="1"/>
  <c r="E66" i="3"/>
  <c r="D67" i="3" s="1"/>
  <c r="G67" i="3" l="1"/>
  <c r="H67" i="3" s="1"/>
  <c r="I67" i="3" s="1"/>
  <c r="F67" i="3"/>
  <c r="E67" i="3"/>
  <c r="G68" i="3" s="1"/>
  <c r="H68" i="3" s="1"/>
  <c r="I68" i="3" s="1"/>
  <c r="D68" i="3" l="1"/>
  <c r="F68" i="3" l="1"/>
  <c r="E68" i="3"/>
  <c r="G69" i="3" s="1"/>
  <c r="H69" i="3" s="1"/>
  <c r="D69" i="3" l="1"/>
  <c r="I69" i="3"/>
  <c r="F7" i="3" s="1"/>
  <c r="F6" i="3"/>
  <c r="F5" i="3"/>
  <c r="E69" i="3"/>
  <c r="G71" i="3"/>
  <c r="G72" i="3"/>
  <c r="G73" i="3"/>
  <c r="G74" i="3"/>
  <c r="G75" i="3"/>
  <c r="G70" i="3"/>
  <c r="F69" i="3"/>
</calcChain>
</file>

<file path=xl/sharedStrings.xml><?xml version="1.0" encoding="utf-8"?>
<sst xmlns="http://schemas.openxmlformats.org/spreadsheetml/2006/main" count="136" uniqueCount="63">
  <si>
    <t>DOUBLE EXPONENTIAL SMOOTHING</t>
  </si>
  <si>
    <t>EMISI CO2 (METRICS TON PER CAPITA) DI INDONESIA</t>
  </si>
  <si>
    <t>Alpha</t>
  </si>
  <si>
    <t>Beta</t>
  </si>
  <si>
    <t>MAD</t>
  </si>
  <si>
    <t>MSD</t>
  </si>
  <si>
    <t>MAPE</t>
  </si>
  <si>
    <t>No.</t>
  </si>
  <si>
    <t>Year</t>
  </si>
  <si>
    <t>Error</t>
  </si>
  <si>
    <t>Gamma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</si>
  <si>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</si>
  <si>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</si>
  <si>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</si>
  <si>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</si>
  <si>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</si>
  <si>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</si>
  <si>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</si>
  <si>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</si>
  <si>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</si>
  <si>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</si>
  <si>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</si>
  <si>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</si>
  <si>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</si>
  <si>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</si>
  <si>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</si>
  <si>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</si>
  <si>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</si>
  <si>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</si>
  <si>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</si>
  <si>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</si>
  <si>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</si>
  <si>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</si>
  <si>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</si>
  <si>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</si>
  <si>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</si>
  <si>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</si>
  <si>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</si>
  <si>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</si>
  <si>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</si>
  <si>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Standard Residuals</t>
  </si>
  <si>
    <t>Level (Lt)</t>
  </si>
  <si>
    <t>Trend (Tt)</t>
  </si>
  <si>
    <t>Forecast (Ft)</t>
  </si>
  <si>
    <t>Actual (Xt)</t>
  </si>
  <si>
    <t>Smoothing (St)</t>
  </si>
  <si>
    <t>Percentage Error</t>
  </si>
  <si>
    <t>Train MAD</t>
  </si>
  <si>
    <t>Train MSD</t>
  </si>
  <si>
    <t>Train MAPE</t>
  </si>
  <si>
    <t>Test MAD</t>
  </si>
  <si>
    <t>Test MSD</t>
  </si>
  <si>
    <t>Test MAPE</t>
  </si>
  <si>
    <t>FORECASTING WITH DOUBLE EXPONENTIAL SMOOTHING</t>
  </si>
  <si>
    <t>Rows of Data Testing</t>
  </si>
  <si>
    <t>Rows of Forecasting</t>
  </si>
  <si>
    <t>Forecast Results</t>
  </si>
  <si>
    <t>Parameter Tuning dengan Data Testing</t>
  </si>
  <si>
    <t>Inisiasi Parameter Data Training</t>
  </si>
  <si>
    <t>Mean</t>
  </si>
  <si>
    <t>Varians</t>
  </si>
  <si>
    <t>StdDev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</si>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</sst>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4F0D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0" fillId="0" borderId="0" xfId="0" applyAlignment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/>
    </xf>
    <xf numFmtId="0" fontId="1" fillId="3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6" borderId="4" xfId="0" applyFont="1" applyFill="1" applyBorder="1"/>
    <xf numFmtId="0" fontId="1" fillId="5" borderId="4" xfId="0" applyFont="1" applyFill="1" applyBorder="1"/>
    <xf numFmtId="0" fontId="0" fillId="7" borderId="4" xfId="0" applyFill="1" applyBorder="1"/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2" borderId="0" xfId="0" applyFill="1" applyBorder="1" applyAlignment="1"/>
    <xf numFmtId="0" fontId="0" fillId="12" borderId="1" xfId="0" applyFill="1" applyBorder="1" applyAlignment="1"/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F0DC"/>
      <color rgb="FFCCECFF"/>
      <color rgb="FFE4F7E3"/>
      <color rgb="FFE1F8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 pada Data Testing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'Training Model'!$B$53:$B$69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'Training Model'!$C$53:$C$69</c:f>
              <c:numCache>
                <c:formatCode>General</c:formatCode>
                <c:ptCount val="17"/>
                <c:pt idx="0">
                  <c:v>1.40809308</c:v>
                </c:pt>
                <c:pt idx="1">
                  <c:v>1.522267724</c:v>
                </c:pt>
                <c:pt idx="2">
                  <c:v>1.536865336</c:v>
                </c:pt>
                <c:pt idx="3">
                  <c:v>1.5219444499999999</c:v>
                </c:pt>
                <c:pt idx="4">
                  <c:v>1.5877496929999999</c:v>
                </c:pt>
                <c:pt idx="5">
                  <c:v>1.6352070759999999</c:v>
                </c:pt>
                <c:pt idx="6">
                  <c:v>1.6018193080000001</c:v>
                </c:pt>
                <c:pt idx="7">
                  <c:v>1.653210477</c:v>
                </c:pt>
                <c:pt idx="8">
                  <c:v>1.7240735810000001</c:v>
                </c:pt>
                <c:pt idx="9">
                  <c:v>1.9601332570000001</c:v>
                </c:pt>
                <c:pt idx="10">
                  <c:v>1.9591331940000001</c:v>
                </c:pt>
                <c:pt idx="11">
                  <c:v>1.8042510410000001</c:v>
                </c:pt>
                <c:pt idx="12">
                  <c:v>1.920799967</c:v>
                </c:pt>
                <c:pt idx="13">
                  <c:v>1.899658692</c:v>
                </c:pt>
                <c:pt idx="14">
                  <c:v>1.89244089</c:v>
                </c:pt>
                <c:pt idx="15">
                  <c:v>2.01367107</c:v>
                </c:pt>
                <c:pt idx="16">
                  <c:v>2.178461553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13-457F-8EAD-44385FE748E4}"/>
            </c:ext>
          </c:extLst>
        </c:ser>
        <c:ser>
          <c:idx val="2"/>
          <c:order val="2"/>
          <c:tx>
            <c:v>Forecast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'Training Model'!$B$53:$B$69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'Training Model'!$G$53:$G$69</c:f>
              <c:numCache>
                <c:formatCode>General</c:formatCode>
                <c:ptCount val="17"/>
                <c:pt idx="0">
                  <c:v>1.4419030070615506</c:v>
                </c:pt>
                <c:pt idx="1">
                  <c:v>1.4785074239279385</c:v>
                </c:pt>
                <c:pt idx="2">
                  <c:v>1.5151118407943265</c:v>
                </c:pt>
                <c:pt idx="3">
                  <c:v>1.5517162576607144</c:v>
                </c:pt>
                <c:pt idx="4">
                  <c:v>1.5883206745271023</c:v>
                </c:pt>
                <c:pt idx="5">
                  <c:v>1.6249250913934903</c:v>
                </c:pt>
                <c:pt idx="6">
                  <c:v>1.6615295082598784</c:v>
                </c:pt>
                <c:pt idx="7">
                  <c:v>1.6981339251262662</c:v>
                </c:pt>
                <c:pt idx="8">
                  <c:v>1.7347383419926543</c:v>
                </c:pt>
                <c:pt idx="9">
                  <c:v>1.771342758859042</c:v>
                </c:pt>
                <c:pt idx="10">
                  <c:v>1.8079471757254302</c:v>
                </c:pt>
                <c:pt idx="11">
                  <c:v>1.8445515925918181</c:v>
                </c:pt>
                <c:pt idx="12">
                  <c:v>1.881156009458206</c:v>
                </c:pt>
                <c:pt idx="13">
                  <c:v>1.917760426324594</c:v>
                </c:pt>
                <c:pt idx="14">
                  <c:v>1.9543648431909819</c:v>
                </c:pt>
                <c:pt idx="15">
                  <c:v>1.9909692600573698</c:v>
                </c:pt>
                <c:pt idx="16">
                  <c:v>2.0275736769237578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13-457F-8EAD-44385FE74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210879"/>
        <c:axId val="8182283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'Training Model'!$B$53:$B$69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2002</c:v>
                      </c:pt>
                      <c:pt idx="1">
                        <c:v>2003</c:v>
                      </c:pt>
                      <c:pt idx="2">
                        <c:v>2004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'Training Model'!$B$53:$B$69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2002</c:v>
                      </c:pt>
                      <c:pt idx="1">
                        <c:v>2003</c:v>
                      </c:pt>
                      <c:pt idx="2">
                        <c:v>2004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113-457F-8EAD-44385FE748E4}"/>
                  </c:ext>
                </c:extLst>
              </c15:ser>
            </c15:filteredLineSeries>
          </c:ext>
        </c:extLst>
      </c:lineChart>
      <c:catAx>
        <c:axId val="81821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1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18228351"/>
        <c:crosses val="autoZero"/>
        <c:auto val="1"/>
        <c:lblAlgn val="ctr"/>
        <c:lblOffset val="100"/>
        <c:noMultiLvlLbl val="0"/>
      </c:catAx>
      <c:valAx>
        <c:axId val="81822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1821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Smoothing pada</a:t>
            </a:r>
            <a:r>
              <a:rPr lang="en-US" baseline="0"/>
              <a:t> Data Training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'Training Model'!$B$11:$B$52</c:f>
              <c:numCache>
                <c:formatCode>General</c:formatCode>
                <c:ptCount val="4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</c:numCache>
            </c:numRef>
          </c:cat>
          <c:val>
            <c:numRef>
              <c:f>'Training Model'!$C$11:$C$52</c:f>
              <c:numCache>
                <c:formatCode>General</c:formatCode>
                <c:ptCount val="42"/>
                <c:pt idx="0">
                  <c:v>0.24392044399999999</c:v>
                </c:pt>
                <c:pt idx="1">
                  <c:v>0.28884752800000002</c:v>
                </c:pt>
                <c:pt idx="2">
                  <c:v>0.248553409</c:v>
                </c:pt>
                <c:pt idx="3">
                  <c:v>0.239783195</c:v>
                </c:pt>
                <c:pt idx="4">
                  <c:v>0.229458195</c:v>
                </c:pt>
                <c:pt idx="5">
                  <c:v>0.24624147299999999</c:v>
                </c:pt>
                <c:pt idx="6">
                  <c:v>0.227084338</c:v>
                </c:pt>
                <c:pt idx="7">
                  <c:v>0.23200710699999999</c:v>
                </c:pt>
                <c:pt idx="8">
                  <c:v>0.253602314</c:v>
                </c:pt>
                <c:pt idx="9">
                  <c:v>0.29878427400000002</c:v>
                </c:pt>
                <c:pt idx="10">
                  <c:v>0.312064909</c:v>
                </c:pt>
                <c:pt idx="11">
                  <c:v>0.330738851</c:v>
                </c:pt>
                <c:pt idx="12">
                  <c:v>0.35813282299999999</c:v>
                </c:pt>
                <c:pt idx="13">
                  <c:v>0.39560591299999998</c:v>
                </c:pt>
                <c:pt idx="14">
                  <c:v>0.402292488</c:v>
                </c:pt>
                <c:pt idx="15">
                  <c:v>0.41294207599999999</c:v>
                </c:pt>
                <c:pt idx="16">
                  <c:v>0.46138959400000001</c:v>
                </c:pt>
                <c:pt idx="17">
                  <c:v>0.60049043400000002</c:v>
                </c:pt>
                <c:pt idx="18">
                  <c:v>0.66798972899999998</c:v>
                </c:pt>
                <c:pt idx="19">
                  <c:v>0.66034590699999995</c:v>
                </c:pt>
                <c:pt idx="20">
                  <c:v>0.64283491599999998</c:v>
                </c:pt>
                <c:pt idx="21">
                  <c:v>0.66358564900000006</c:v>
                </c:pt>
                <c:pt idx="22">
                  <c:v>0.68239217600000002</c:v>
                </c:pt>
                <c:pt idx="23">
                  <c:v>0.66424513299999999</c:v>
                </c:pt>
                <c:pt idx="24">
                  <c:v>0.69454062800000005</c:v>
                </c:pt>
                <c:pt idx="25">
                  <c:v>0.73490050900000004</c:v>
                </c:pt>
                <c:pt idx="26">
                  <c:v>0.72303636800000004</c:v>
                </c:pt>
                <c:pt idx="27">
                  <c:v>0.71852398200000001</c:v>
                </c:pt>
                <c:pt idx="28">
                  <c:v>0.75531720099999999</c:v>
                </c:pt>
                <c:pt idx="29">
                  <c:v>0.73490562699999995</c:v>
                </c:pt>
                <c:pt idx="30">
                  <c:v>0.81576113800000005</c:v>
                </c:pt>
                <c:pt idx="31">
                  <c:v>0.87674487700000003</c:v>
                </c:pt>
                <c:pt idx="32">
                  <c:v>0.91035578399999995</c:v>
                </c:pt>
                <c:pt idx="33">
                  <c:v>0.97185668999999997</c:v>
                </c:pt>
                <c:pt idx="34">
                  <c:v>1.0155351770000001</c:v>
                </c:pt>
                <c:pt idx="35">
                  <c:v>1.1315451329999999</c:v>
                </c:pt>
                <c:pt idx="36">
                  <c:v>1.1729792699999999</c:v>
                </c:pt>
                <c:pt idx="37">
                  <c:v>1.270396477</c:v>
                </c:pt>
                <c:pt idx="38">
                  <c:v>1.269366929</c:v>
                </c:pt>
                <c:pt idx="39">
                  <c:v>1.337342815</c:v>
                </c:pt>
                <c:pt idx="40">
                  <c:v>1.324594286</c:v>
                </c:pt>
                <c:pt idx="41">
                  <c:v>1.4076091639999999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15-4A2D-B96D-95816CCFE6AD}"/>
            </c:ext>
          </c:extLst>
        </c:ser>
        <c:ser>
          <c:idx val="2"/>
          <c:order val="2"/>
          <c:tx>
            <c:v>Forecast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'Training Model'!$B$11:$B$52</c:f>
              <c:numCache>
                <c:formatCode>General</c:formatCode>
                <c:ptCount val="4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</c:numCache>
            </c:numRef>
          </c:cat>
          <c:val>
            <c:numRef>
              <c:f>'Training Model'!$G$12:$G$52</c:f>
              <c:numCache>
                <c:formatCode>General</c:formatCode>
                <c:ptCount val="41"/>
                <c:pt idx="0">
                  <c:v>0.27190072237008384</c:v>
                </c:pt>
                <c:pt idx="1">
                  <c:v>0.32520131663142438</c:v>
                </c:pt>
                <c:pt idx="2">
                  <c:v>0.28594615768199871</c:v>
                </c:pt>
                <c:pt idx="3">
                  <c:v>0.27345895570713252</c:v>
                </c:pt>
                <c:pt idx="4">
                  <c:v>0.26093580947480038</c:v>
                </c:pt>
                <c:pt idx="5">
                  <c:v>0.27555578528063074</c:v>
                </c:pt>
                <c:pt idx="6">
                  <c:v>0.2557851120750923</c:v>
                </c:pt>
                <c:pt idx="7">
                  <c:v>0.25834375372374851</c:v>
                </c:pt>
                <c:pt idx="8">
                  <c:v>0.27876191406930323</c:v>
                </c:pt>
                <c:pt idx="9">
                  <c:v>0.3236567461832891</c:v>
                </c:pt>
                <c:pt idx="10">
                  <c:v>0.33796747877278216</c:v>
                </c:pt>
                <c:pt idx="11">
                  <c:v>0.35607990048304972</c:v>
                </c:pt>
                <c:pt idx="12">
                  <c:v>0.38310730878811816</c:v>
                </c:pt>
                <c:pt idx="13">
                  <c:v>0.42065179840343597</c:v>
                </c:pt>
                <c:pt idx="14">
                  <c:v>0.42800920189003866</c:v>
                </c:pt>
                <c:pt idx="15">
                  <c:v>0.43777849218459197</c:v>
                </c:pt>
                <c:pt idx="16">
                  <c:v>0.48541362613555156</c:v>
                </c:pt>
                <c:pt idx="17">
                  <c:v>0.62540732920666076</c:v>
                </c:pt>
                <c:pt idx="18">
                  <c:v>0.69855400860039985</c:v>
                </c:pt>
                <c:pt idx="19">
                  <c:v>0.6931348268440678</c:v>
                </c:pt>
                <c:pt idx="20">
                  <c:v>0.67383918054115788</c:v>
                </c:pt>
                <c:pt idx="21">
                  <c:v>0.6921005518278075</c:v>
                </c:pt>
                <c:pt idx="22">
                  <c:v>0.71041867319031915</c:v>
                </c:pt>
                <c:pt idx="23">
                  <c:v>0.69190164524940456</c:v>
                </c:pt>
                <c:pt idx="24">
                  <c:v>0.71988186578301216</c:v>
                </c:pt>
                <c:pt idx="25">
                  <c:v>0.76033614931249938</c:v>
                </c:pt>
                <c:pt idx="26">
                  <c:v>0.74931618992663007</c:v>
                </c:pt>
                <c:pt idx="27">
                  <c:v>0.74301579538082163</c:v>
                </c:pt>
                <c:pt idx="28">
                  <c:v>0.77823865047044216</c:v>
                </c:pt>
                <c:pt idx="29">
                  <c:v>0.75855047931007713</c:v>
                </c:pt>
                <c:pt idx="30">
                  <c:v>0.8370963124898303</c:v>
                </c:pt>
                <c:pt idx="31">
                  <c:v>0.90084146301305101</c:v>
                </c:pt>
                <c:pt idx="32">
                  <c:v>0.93641101243609204</c:v>
                </c:pt>
                <c:pt idx="33">
                  <c:v>0.99829902029152973</c:v>
                </c:pt>
                <c:pt idx="34">
                  <c:v>1.0437067007779539</c:v>
                </c:pt>
                <c:pt idx="35">
                  <c:v>1.1603588685328223</c:v>
                </c:pt>
                <c:pt idx="36">
                  <c:v>1.2061533761402567</c:v>
                </c:pt>
                <c:pt idx="37">
                  <c:v>1.3040409954614665</c:v>
                </c:pt>
                <c:pt idx="38">
                  <c:v>1.3063102876706072</c:v>
                </c:pt>
                <c:pt idx="39">
                  <c:v>1.3724748890292102</c:v>
                </c:pt>
                <c:pt idx="40">
                  <c:v>1.3613976879032528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15-4A2D-B96D-95816CCFE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036543"/>
        <c:axId val="3590427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'Training Model'!$B$11:$B$52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1960</c:v>
                      </c:pt>
                      <c:pt idx="1">
                        <c:v>1961</c:v>
                      </c:pt>
                      <c:pt idx="2">
                        <c:v>1962</c:v>
                      </c:pt>
                      <c:pt idx="3">
                        <c:v>1963</c:v>
                      </c:pt>
                      <c:pt idx="4">
                        <c:v>1964</c:v>
                      </c:pt>
                      <c:pt idx="5">
                        <c:v>1965</c:v>
                      </c:pt>
                      <c:pt idx="6">
                        <c:v>1966</c:v>
                      </c:pt>
                      <c:pt idx="7">
                        <c:v>1967</c:v>
                      </c:pt>
                      <c:pt idx="8">
                        <c:v>1968</c:v>
                      </c:pt>
                      <c:pt idx="9">
                        <c:v>1969</c:v>
                      </c:pt>
                      <c:pt idx="10">
                        <c:v>1970</c:v>
                      </c:pt>
                      <c:pt idx="11">
                        <c:v>1971</c:v>
                      </c:pt>
                      <c:pt idx="12">
                        <c:v>1972</c:v>
                      </c:pt>
                      <c:pt idx="13">
                        <c:v>1973</c:v>
                      </c:pt>
                      <c:pt idx="14">
                        <c:v>1974</c:v>
                      </c:pt>
                      <c:pt idx="15">
                        <c:v>1975</c:v>
                      </c:pt>
                      <c:pt idx="16">
                        <c:v>1976</c:v>
                      </c:pt>
                      <c:pt idx="17">
                        <c:v>1977</c:v>
                      </c:pt>
                      <c:pt idx="18">
                        <c:v>1978</c:v>
                      </c:pt>
                      <c:pt idx="19">
                        <c:v>1979</c:v>
                      </c:pt>
                      <c:pt idx="20">
                        <c:v>1980</c:v>
                      </c:pt>
                      <c:pt idx="21">
                        <c:v>1981</c:v>
                      </c:pt>
                      <c:pt idx="22">
                        <c:v>1982</c:v>
                      </c:pt>
                      <c:pt idx="23">
                        <c:v>1983</c:v>
                      </c:pt>
                      <c:pt idx="24">
                        <c:v>1984</c:v>
                      </c:pt>
                      <c:pt idx="25">
                        <c:v>1985</c:v>
                      </c:pt>
                      <c:pt idx="26">
                        <c:v>1986</c:v>
                      </c:pt>
                      <c:pt idx="27">
                        <c:v>1987</c:v>
                      </c:pt>
                      <c:pt idx="28">
                        <c:v>1988</c:v>
                      </c:pt>
                      <c:pt idx="29">
                        <c:v>1989</c:v>
                      </c:pt>
                      <c:pt idx="30">
                        <c:v>1990</c:v>
                      </c:pt>
                      <c:pt idx="31">
                        <c:v>1991</c:v>
                      </c:pt>
                      <c:pt idx="32">
                        <c:v>1992</c:v>
                      </c:pt>
                      <c:pt idx="33">
                        <c:v>1993</c:v>
                      </c:pt>
                      <c:pt idx="34">
                        <c:v>1994</c:v>
                      </c:pt>
                      <c:pt idx="35">
                        <c:v>1995</c:v>
                      </c:pt>
                      <c:pt idx="36">
                        <c:v>1996</c:v>
                      </c:pt>
                      <c:pt idx="37">
                        <c:v>1997</c:v>
                      </c:pt>
                      <c:pt idx="38">
                        <c:v>1998</c:v>
                      </c:pt>
                      <c:pt idx="39">
                        <c:v>1999</c:v>
                      </c:pt>
                      <c:pt idx="40">
                        <c:v>2000</c:v>
                      </c:pt>
                      <c:pt idx="41">
                        <c:v>2001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'Training Model'!$B$11:$B$52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1960</c:v>
                      </c:pt>
                      <c:pt idx="1">
                        <c:v>1961</c:v>
                      </c:pt>
                      <c:pt idx="2">
                        <c:v>1962</c:v>
                      </c:pt>
                      <c:pt idx="3">
                        <c:v>1963</c:v>
                      </c:pt>
                      <c:pt idx="4">
                        <c:v>1964</c:v>
                      </c:pt>
                      <c:pt idx="5">
                        <c:v>1965</c:v>
                      </c:pt>
                      <c:pt idx="6">
                        <c:v>1966</c:v>
                      </c:pt>
                      <c:pt idx="7">
                        <c:v>1967</c:v>
                      </c:pt>
                      <c:pt idx="8">
                        <c:v>1968</c:v>
                      </c:pt>
                      <c:pt idx="9">
                        <c:v>1969</c:v>
                      </c:pt>
                      <c:pt idx="10">
                        <c:v>1970</c:v>
                      </c:pt>
                      <c:pt idx="11">
                        <c:v>1971</c:v>
                      </c:pt>
                      <c:pt idx="12">
                        <c:v>1972</c:v>
                      </c:pt>
                      <c:pt idx="13">
                        <c:v>1973</c:v>
                      </c:pt>
                      <c:pt idx="14">
                        <c:v>1974</c:v>
                      </c:pt>
                      <c:pt idx="15">
                        <c:v>1975</c:v>
                      </c:pt>
                      <c:pt idx="16">
                        <c:v>1976</c:v>
                      </c:pt>
                      <c:pt idx="17">
                        <c:v>1977</c:v>
                      </c:pt>
                      <c:pt idx="18">
                        <c:v>1978</c:v>
                      </c:pt>
                      <c:pt idx="19">
                        <c:v>1979</c:v>
                      </c:pt>
                      <c:pt idx="20">
                        <c:v>1980</c:v>
                      </c:pt>
                      <c:pt idx="21">
                        <c:v>1981</c:v>
                      </c:pt>
                      <c:pt idx="22">
                        <c:v>1982</c:v>
                      </c:pt>
                      <c:pt idx="23">
                        <c:v>1983</c:v>
                      </c:pt>
                      <c:pt idx="24">
                        <c:v>1984</c:v>
                      </c:pt>
                      <c:pt idx="25">
                        <c:v>1985</c:v>
                      </c:pt>
                      <c:pt idx="26">
                        <c:v>1986</c:v>
                      </c:pt>
                      <c:pt idx="27">
                        <c:v>1987</c:v>
                      </c:pt>
                      <c:pt idx="28">
                        <c:v>1988</c:v>
                      </c:pt>
                      <c:pt idx="29">
                        <c:v>1989</c:v>
                      </c:pt>
                      <c:pt idx="30">
                        <c:v>1990</c:v>
                      </c:pt>
                      <c:pt idx="31">
                        <c:v>1991</c:v>
                      </c:pt>
                      <c:pt idx="32">
                        <c:v>1992</c:v>
                      </c:pt>
                      <c:pt idx="33">
                        <c:v>1993</c:v>
                      </c:pt>
                      <c:pt idx="34">
                        <c:v>1994</c:v>
                      </c:pt>
                      <c:pt idx="35">
                        <c:v>1995</c:v>
                      </c:pt>
                      <c:pt idx="36">
                        <c:v>1996</c:v>
                      </c:pt>
                      <c:pt idx="37">
                        <c:v>1997</c:v>
                      </c:pt>
                      <c:pt idx="38">
                        <c:v>1998</c:v>
                      </c:pt>
                      <c:pt idx="39">
                        <c:v>1999</c:v>
                      </c:pt>
                      <c:pt idx="40">
                        <c:v>2000</c:v>
                      </c:pt>
                      <c:pt idx="41">
                        <c:v>2001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915-4A2D-B96D-95816CCFE6AD}"/>
                  </c:ext>
                </c:extLst>
              </c15:ser>
            </c15:filteredLineSeries>
          </c:ext>
        </c:extLst>
      </c:lineChart>
      <c:catAx>
        <c:axId val="35903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59042783"/>
        <c:crosses val="autoZero"/>
        <c:auto val="1"/>
        <c:lblAlgn val="ctr"/>
        <c:lblOffset val="100"/>
        <c:noMultiLvlLbl val="0"/>
      </c:catAx>
      <c:valAx>
        <c:axId val="35904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5903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 pada Data Testing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'Training Model ALt'!$B$53:$B$69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'Training Model ALt'!$C$53:$C$69</c:f>
              <c:numCache>
                <c:formatCode>General</c:formatCode>
                <c:ptCount val="17"/>
                <c:pt idx="0">
                  <c:v>1.40809308</c:v>
                </c:pt>
                <c:pt idx="1">
                  <c:v>1.522267724</c:v>
                </c:pt>
                <c:pt idx="2">
                  <c:v>1.536865336</c:v>
                </c:pt>
                <c:pt idx="3">
                  <c:v>1.5219444499999999</c:v>
                </c:pt>
                <c:pt idx="4">
                  <c:v>1.5877496929999999</c:v>
                </c:pt>
                <c:pt idx="5">
                  <c:v>1.6352070759999999</c:v>
                </c:pt>
                <c:pt idx="6">
                  <c:v>1.6018193080000001</c:v>
                </c:pt>
                <c:pt idx="7">
                  <c:v>1.653210477</c:v>
                </c:pt>
                <c:pt idx="8">
                  <c:v>1.7240735810000001</c:v>
                </c:pt>
                <c:pt idx="9">
                  <c:v>1.9601332570000001</c:v>
                </c:pt>
                <c:pt idx="10">
                  <c:v>1.9591331940000001</c:v>
                </c:pt>
                <c:pt idx="11">
                  <c:v>1.8042510410000001</c:v>
                </c:pt>
                <c:pt idx="12">
                  <c:v>1.920799967</c:v>
                </c:pt>
                <c:pt idx="13">
                  <c:v>1.899658692</c:v>
                </c:pt>
                <c:pt idx="14">
                  <c:v>1.89244089</c:v>
                </c:pt>
                <c:pt idx="15">
                  <c:v>2.01367107</c:v>
                </c:pt>
                <c:pt idx="16">
                  <c:v>2.178461553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8-47FA-9237-1513EFB32ADC}"/>
            </c:ext>
          </c:extLst>
        </c:ser>
        <c:ser>
          <c:idx val="2"/>
          <c:order val="2"/>
          <c:tx>
            <c:v>Forecast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'Training Model ALt'!$B$53:$B$69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'Training Model ALt'!$G$53:$G$69</c:f>
              <c:numCache>
                <c:formatCode>General</c:formatCode>
                <c:ptCount val="17"/>
                <c:pt idx="0">
                  <c:v>1.4331986438035655</c:v>
                </c:pt>
                <c:pt idx="1">
                  <c:v>1.4510526848127308</c:v>
                </c:pt>
                <c:pt idx="2">
                  <c:v>1.5388236742870347</c:v>
                </c:pt>
                <c:pt idx="3">
                  <c:v>1.5753047576892796</c:v>
                </c:pt>
                <c:pt idx="4">
                  <c:v>1.5739368517408281</c:v>
                </c:pt>
                <c:pt idx="5">
                  <c:v>1.6200735995003639</c:v>
                </c:pt>
                <c:pt idx="6">
                  <c:v>1.6676644636057119</c:v>
                </c:pt>
                <c:pt idx="7">
                  <c:v>1.6562657047911165</c:v>
                </c:pt>
                <c:pt idx="8">
                  <c:v>1.6887129624740489</c:v>
                </c:pt>
                <c:pt idx="9">
                  <c:v>1.7492889342273368</c:v>
                </c:pt>
                <c:pt idx="10">
                  <c:v>1.9400830502503665</c:v>
                </c:pt>
                <c:pt idx="11">
                  <c:v>1.9972879959885126</c:v>
                </c:pt>
                <c:pt idx="12">
                  <c:v>1.8992756791853584</c:v>
                </c:pt>
                <c:pt idx="13">
                  <c:v>1.9522095824179244</c:v>
                </c:pt>
                <c:pt idx="14">
                  <c:v>1.9514515797230669</c:v>
                </c:pt>
                <c:pt idx="15">
                  <c:v>1.9441063433743024</c:v>
                </c:pt>
                <c:pt idx="16">
                  <c:v>2.0291986639015724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8-47FA-9237-1513EFB32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210879"/>
        <c:axId val="8182283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'Training Model ALt'!$B$53:$B$69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2002</c:v>
                      </c:pt>
                      <c:pt idx="1">
                        <c:v>2003</c:v>
                      </c:pt>
                      <c:pt idx="2">
                        <c:v>2004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'Training Model ALt'!$B$53:$B$69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2002</c:v>
                      </c:pt>
                      <c:pt idx="1">
                        <c:v>2003</c:v>
                      </c:pt>
                      <c:pt idx="2">
                        <c:v>2004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E88-47FA-9237-1513EFB32ADC}"/>
                  </c:ext>
                </c:extLst>
              </c15:ser>
            </c15:filteredLineSeries>
          </c:ext>
        </c:extLst>
      </c:lineChart>
      <c:catAx>
        <c:axId val="81821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1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18228351"/>
        <c:crosses val="autoZero"/>
        <c:auto val="1"/>
        <c:lblAlgn val="ctr"/>
        <c:lblOffset val="100"/>
        <c:noMultiLvlLbl val="0"/>
      </c:catAx>
      <c:valAx>
        <c:axId val="81822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1821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Smoothing pada</a:t>
            </a:r>
            <a:r>
              <a:rPr lang="en-US" baseline="0"/>
              <a:t> Data Training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'Training Model ALt'!$B$11:$B$52</c:f>
              <c:numCache>
                <c:formatCode>General</c:formatCode>
                <c:ptCount val="4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</c:numCache>
            </c:numRef>
          </c:cat>
          <c:val>
            <c:numRef>
              <c:f>'Training Model ALt'!$C$11:$C$52</c:f>
              <c:numCache>
                <c:formatCode>General</c:formatCode>
                <c:ptCount val="42"/>
                <c:pt idx="0">
                  <c:v>0.24392044399999999</c:v>
                </c:pt>
                <c:pt idx="1">
                  <c:v>0.28884752800000002</c:v>
                </c:pt>
                <c:pt idx="2">
                  <c:v>0.248553409</c:v>
                </c:pt>
                <c:pt idx="3">
                  <c:v>0.239783195</c:v>
                </c:pt>
                <c:pt idx="4">
                  <c:v>0.229458195</c:v>
                </c:pt>
                <c:pt idx="5">
                  <c:v>0.24624147299999999</c:v>
                </c:pt>
                <c:pt idx="6">
                  <c:v>0.227084338</c:v>
                </c:pt>
                <c:pt idx="7">
                  <c:v>0.23200710699999999</c:v>
                </c:pt>
                <c:pt idx="8">
                  <c:v>0.253602314</c:v>
                </c:pt>
                <c:pt idx="9">
                  <c:v>0.29878427400000002</c:v>
                </c:pt>
                <c:pt idx="10">
                  <c:v>0.312064909</c:v>
                </c:pt>
                <c:pt idx="11">
                  <c:v>0.330738851</c:v>
                </c:pt>
                <c:pt idx="12">
                  <c:v>0.35813282299999999</c:v>
                </c:pt>
                <c:pt idx="13">
                  <c:v>0.39560591299999998</c:v>
                </c:pt>
                <c:pt idx="14">
                  <c:v>0.402292488</c:v>
                </c:pt>
                <c:pt idx="15">
                  <c:v>0.41294207599999999</c:v>
                </c:pt>
                <c:pt idx="16">
                  <c:v>0.46138959400000001</c:v>
                </c:pt>
                <c:pt idx="17">
                  <c:v>0.60049043400000002</c:v>
                </c:pt>
                <c:pt idx="18">
                  <c:v>0.66798972899999998</c:v>
                </c:pt>
                <c:pt idx="19">
                  <c:v>0.66034590699999995</c:v>
                </c:pt>
                <c:pt idx="20">
                  <c:v>0.64283491599999998</c:v>
                </c:pt>
                <c:pt idx="21">
                  <c:v>0.66358564900000006</c:v>
                </c:pt>
                <c:pt idx="22">
                  <c:v>0.68239217600000002</c:v>
                </c:pt>
                <c:pt idx="23">
                  <c:v>0.66424513299999999</c:v>
                </c:pt>
                <c:pt idx="24">
                  <c:v>0.69454062800000005</c:v>
                </c:pt>
                <c:pt idx="25">
                  <c:v>0.73490050900000004</c:v>
                </c:pt>
                <c:pt idx="26">
                  <c:v>0.72303636800000004</c:v>
                </c:pt>
                <c:pt idx="27">
                  <c:v>0.71852398200000001</c:v>
                </c:pt>
                <c:pt idx="28">
                  <c:v>0.75531720099999999</c:v>
                </c:pt>
                <c:pt idx="29">
                  <c:v>0.73490562699999995</c:v>
                </c:pt>
                <c:pt idx="30">
                  <c:v>0.81576113800000005</c:v>
                </c:pt>
                <c:pt idx="31">
                  <c:v>0.87674487700000003</c:v>
                </c:pt>
                <c:pt idx="32">
                  <c:v>0.91035578399999995</c:v>
                </c:pt>
                <c:pt idx="33">
                  <c:v>0.97185668999999997</c:v>
                </c:pt>
                <c:pt idx="34">
                  <c:v>1.0155351770000001</c:v>
                </c:pt>
                <c:pt idx="35">
                  <c:v>1.1315451329999999</c:v>
                </c:pt>
                <c:pt idx="36">
                  <c:v>1.1729792699999999</c:v>
                </c:pt>
                <c:pt idx="37">
                  <c:v>1.270396477</c:v>
                </c:pt>
                <c:pt idx="38">
                  <c:v>1.269366929</c:v>
                </c:pt>
                <c:pt idx="39">
                  <c:v>1.337342815</c:v>
                </c:pt>
                <c:pt idx="40">
                  <c:v>1.324594286</c:v>
                </c:pt>
                <c:pt idx="41">
                  <c:v>1.4076091639999999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C-4036-B8D1-BE0611475A44}"/>
            </c:ext>
          </c:extLst>
        </c:ser>
        <c:ser>
          <c:idx val="2"/>
          <c:order val="2"/>
          <c:tx>
            <c:v>Forecast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'Training Model ALt'!$B$11:$B$52</c:f>
              <c:numCache>
                <c:formatCode>General</c:formatCode>
                <c:ptCount val="4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</c:numCache>
            </c:numRef>
          </c:cat>
          <c:val>
            <c:numRef>
              <c:f>'Training Model ALt'!$G$12:$G$52</c:f>
              <c:numCache>
                <c:formatCode>General</c:formatCode>
                <c:ptCount val="41"/>
                <c:pt idx="0">
                  <c:v>0.22771736667415365</c:v>
                </c:pt>
                <c:pt idx="1">
                  <c:v>0.30694022157529605</c:v>
                </c:pt>
                <c:pt idx="2">
                  <c:v>0.30045765630550336</c:v>
                </c:pt>
                <c:pt idx="3">
                  <c:v>0.29025013077887302</c:v>
                </c:pt>
                <c:pt idx="4">
                  <c:v>0.27783265536862334</c:v>
                </c:pt>
                <c:pt idx="5">
                  <c:v>0.2847500159626466</c:v>
                </c:pt>
                <c:pt idx="6">
                  <c:v>0.27139693091216094</c:v>
                </c:pt>
                <c:pt idx="7">
                  <c:v>0.26945829986008962</c:v>
                </c:pt>
                <c:pt idx="8">
                  <c:v>0.2834383959393651</c:v>
                </c:pt>
                <c:pt idx="9">
                  <c:v>0.31979690249526993</c:v>
                </c:pt>
                <c:pt idx="10">
                  <c:v>0.339730279189707</c:v>
                </c:pt>
                <c:pt idx="11">
                  <c:v>0.35846735161139831</c:v>
                </c:pt>
                <c:pt idx="12">
                  <c:v>0.38325254523650676</c:v>
                </c:pt>
                <c:pt idx="13">
                  <c:v>0.41735163419576149</c:v>
                </c:pt>
                <c:pt idx="14">
                  <c:v>0.43173489326668635</c:v>
                </c:pt>
                <c:pt idx="15">
                  <c:v>0.44284683398362973</c:v>
                </c:pt>
                <c:pt idx="16">
                  <c:v>0.48074267539928572</c:v>
                </c:pt>
                <c:pt idx="17">
                  <c:v>0.59367318737500763</c:v>
                </c:pt>
                <c:pt idx="18">
                  <c:v>0.67740292642459876</c:v>
                </c:pt>
                <c:pt idx="19">
                  <c:v>0.69657417705961522</c:v>
                </c:pt>
                <c:pt idx="20">
                  <c:v>0.68818698441303372</c:v>
                </c:pt>
                <c:pt idx="21">
                  <c:v>0.69933529297960306</c:v>
                </c:pt>
                <c:pt idx="22">
                  <c:v>0.71525134535528767</c:v>
                </c:pt>
                <c:pt idx="23">
                  <c:v>0.70553801353555801</c:v>
                </c:pt>
                <c:pt idx="24">
                  <c:v>0.72344595199589457</c:v>
                </c:pt>
                <c:pt idx="25">
                  <c:v>0.75747115972913925</c:v>
                </c:pt>
                <c:pt idx="26">
                  <c:v>0.7581686056385929</c:v>
                </c:pt>
                <c:pt idx="27">
                  <c:v>0.75383160738407806</c:v>
                </c:pt>
                <c:pt idx="28">
                  <c:v>0.77833775698428087</c:v>
                </c:pt>
                <c:pt idx="29">
                  <c:v>0.76988137551489177</c:v>
                </c:pt>
                <c:pt idx="30">
                  <c:v>0.82554911046105395</c:v>
                </c:pt>
                <c:pt idx="31">
                  <c:v>0.88672990007376573</c:v>
                </c:pt>
                <c:pt idx="32">
                  <c:v>0.92943867779499734</c:v>
                </c:pt>
                <c:pt idx="33">
                  <c:v>0.98678657573854212</c:v>
                </c:pt>
                <c:pt idx="34">
                  <c:v>1.0355720870657568</c:v>
                </c:pt>
                <c:pt idx="35">
                  <c:v>1.1347737662716195</c:v>
                </c:pt>
                <c:pt idx="36">
                  <c:v>1.1948753585638714</c:v>
                </c:pt>
                <c:pt idx="37">
                  <c:v>1.2837411202968119</c:v>
                </c:pt>
                <c:pt idx="38">
                  <c:v>1.3091770685213053</c:v>
                </c:pt>
                <c:pt idx="39">
                  <c:v>1.3653767743154077</c:v>
                </c:pt>
                <c:pt idx="40">
                  <c:v>1.3718853286625992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C-4036-B8D1-BE0611475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036543"/>
        <c:axId val="3590427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'Training Model ALt'!$B$11:$B$52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1960</c:v>
                      </c:pt>
                      <c:pt idx="1">
                        <c:v>1961</c:v>
                      </c:pt>
                      <c:pt idx="2">
                        <c:v>1962</c:v>
                      </c:pt>
                      <c:pt idx="3">
                        <c:v>1963</c:v>
                      </c:pt>
                      <c:pt idx="4">
                        <c:v>1964</c:v>
                      </c:pt>
                      <c:pt idx="5">
                        <c:v>1965</c:v>
                      </c:pt>
                      <c:pt idx="6">
                        <c:v>1966</c:v>
                      </c:pt>
                      <c:pt idx="7">
                        <c:v>1967</c:v>
                      </c:pt>
                      <c:pt idx="8">
                        <c:v>1968</c:v>
                      </c:pt>
                      <c:pt idx="9">
                        <c:v>1969</c:v>
                      </c:pt>
                      <c:pt idx="10">
                        <c:v>1970</c:v>
                      </c:pt>
                      <c:pt idx="11">
                        <c:v>1971</c:v>
                      </c:pt>
                      <c:pt idx="12">
                        <c:v>1972</c:v>
                      </c:pt>
                      <c:pt idx="13">
                        <c:v>1973</c:v>
                      </c:pt>
                      <c:pt idx="14">
                        <c:v>1974</c:v>
                      </c:pt>
                      <c:pt idx="15">
                        <c:v>1975</c:v>
                      </c:pt>
                      <c:pt idx="16">
                        <c:v>1976</c:v>
                      </c:pt>
                      <c:pt idx="17">
                        <c:v>1977</c:v>
                      </c:pt>
                      <c:pt idx="18">
                        <c:v>1978</c:v>
                      </c:pt>
                      <c:pt idx="19">
                        <c:v>1979</c:v>
                      </c:pt>
                      <c:pt idx="20">
                        <c:v>1980</c:v>
                      </c:pt>
                      <c:pt idx="21">
                        <c:v>1981</c:v>
                      </c:pt>
                      <c:pt idx="22">
                        <c:v>1982</c:v>
                      </c:pt>
                      <c:pt idx="23">
                        <c:v>1983</c:v>
                      </c:pt>
                      <c:pt idx="24">
                        <c:v>1984</c:v>
                      </c:pt>
                      <c:pt idx="25">
                        <c:v>1985</c:v>
                      </c:pt>
                      <c:pt idx="26">
                        <c:v>1986</c:v>
                      </c:pt>
                      <c:pt idx="27">
                        <c:v>1987</c:v>
                      </c:pt>
                      <c:pt idx="28">
                        <c:v>1988</c:v>
                      </c:pt>
                      <c:pt idx="29">
                        <c:v>1989</c:v>
                      </c:pt>
                      <c:pt idx="30">
                        <c:v>1990</c:v>
                      </c:pt>
                      <c:pt idx="31">
                        <c:v>1991</c:v>
                      </c:pt>
                      <c:pt idx="32">
                        <c:v>1992</c:v>
                      </c:pt>
                      <c:pt idx="33">
                        <c:v>1993</c:v>
                      </c:pt>
                      <c:pt idx="34">
                        <c:v>1994</c:v>
                      </c:pt>
                      <c:pt idx="35">
                        <c:v>1995</c:v>
                      </c:pt>
                      <c:pt idx="36">
                        <c:v>1996</c:v>
                      </c:pt>
                      <c:pt idx="37">
                        <c:v>1997</c:v>
                      </c:pt>
                      <c:pt idx="38">
                        <c:v>1998</c:v>
                      </c:pt>
                      <c:pt idx="39">
                        <c:v>1999</c:v>
                      </c:pt>
                      <c:pt idx="40">
                        <c:v>2000</c:v>
                      </c:pt>
                      <c:pt idx="41">
                        <c:v>2001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'Training Model ALt'!$B$11:$B$52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1960</c:v>
                      </c:pt>
                      <c:pt idx="1">
                        <c:v>1961</c:v>
                      </c:pt>
                      <c:pt idx="2">
                        <c:v>1962</c:v>
                      </c:pt>
                      <c:pt idx="3">
                        <c:v>1963</c:v>
                      </c:pt>
                      <c:pt idx="4">
                        <c:v>1964</c:v>
                      </c:pt>
                      <c:pt idx="5">
                        <c:v>1965</c:v>
                      </c:pt>
                      <c:pt idx="6">
                        <c:v>1966</c:v>
                      </c:pt>
                      <c:pt idx="7">
                        <c:v>1967</c:v>
                      </c:pt>
                      <c:pt idx="8">
                        <c:v>1968</c:v>
                      </c:pt>
                      <c:pt idx="9">
                        <c:v>1969</c:v>
                      </c:pt>
                      <c:pt idx="10">
                        <c:v>1970</c:v>
                      </c:pt>
                      <c:pt idx="11">
                        <c:v>1971</c:v>
                      </c:pt>
                      <c:pt idx="12">
                        <c:v>1972</c:v>
                      </c:pt>
                      <c:pt idx="13">
                        <c:v>1973</c:v>
                      </c:pt>
                      <c:pt idx="14">
                        <c:v>1974</c:v>
                      </c:pt>
                      <c:pt idx="15">
                        <c:v>1975</c:v>
                      </c:pt>
                      <c:pt idx="16">
                        <c:v>1976</c:v>
                      </c:pt>
                      <c:pt idx="17">
                        <c:v>1977</c:v>
                      </c:pt>
                      <c:pt idx="18">
                        <c:v>1978</c:v>
                      </c:pt>
                      <c:pt idx="19">
                        <c:v>1979</c:v>
                      </c:pt>
                      <c:pt idx="20">
                        <c:v>1980</c:v>
                      </c:pt>
                      <c:pt idx="21">
                        <c:v>1981</c:v>
                      </c:pt>
                      <c:pt idx="22">
                        <c:v>1982</c:v>
                      </c:pt>
                      <c:pt idx="23">
                        <c:v>1983</c:v>
                      </c:pt>
                      <c:pt idx="24">
                        <c:v>1984</c:v>
                      </c:pt>
                      <c:pt idx="25">
                        <c:v>1985</c:v>
                      </c:pt>
                      <c:pt idx="26">
                        <c:v>1986</c:v>
                      </c:pt>
                      <c:pt idx="27">
                        <c:v>1987</c:v>
                      </c:pt>
                      <c:pt idx="28">
                        <c:v>1988</c:v>
                      </c:pt>
                      <c:pt idx="29">
                        <c:v>1989</c:v>
                      </c:pt>
                      <c:pt idx="30">
                        <c:v>1990</c:v>
                      </c:pt>
                      <c:pt idx="31">
                        <c:v>1991</c:v>
                      </c:pt>
                      <c:pt idx="32">
                        <c:v>1992</c:v>
                      </c:pt>
                      <c:pt idx="33">
                        <c:v>1993</c:v>
                      </c:pt>
                      <c:pt idx="34">
                        <c:v>1994</c:v>
                      </c:pt>
                      <c:pt idx="35">
                        <c:v>1995</c:v>
                      </c:pt>
                      <c:pt idx="36">
                        <c:v>1996</c:v>
                      </c:pt>
                      <c:pt idx="37">
                        <c:v>1997</c:v>
                      </c:pt>
                      <c:pt idx="38">
                        <c:v>1998</c:v>
                      </c:pt>
                      <c:pt idx="39">
                        <c:v>1999</c:v>
                      </c:pt>
                      <c:pt idx="40">
                        <c:v>2000</c:v>
                      </c:pt>
                      <c:pt idx="41">
                        <c:v>2001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15C-4036-B8D1-BE0611475A44}"/>
                  </c:ext>
                </c:extLst>
              </c15:ser>
            </c15:filteredLineSeries>
          </c:ext>
        </c:extLst>
      </c:lineChart>
      <c:catAx>
        <c:axId val="35903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59042783"/>
        <c:crosses val="autoZero"/>
        <c:auto val="1"/>
        <c:lblAlgn val="ctr"/>
        <c:lblOffset val="100"/>
        <c:noMultiLvlLbl val="0"/>
      </c:catAx>
      <c:valAx>
        <c:axId val="35904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5903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Peramalan Jumlah</a:t>
            </a:r>
            <a:r>
              <a:rPr lang="en-US" b="1" baseline="0"/>
              <a:t> Emisi CO2 di Indonesia (Metrics ton per Capita)</a:t>
            </a:r>
            <a:endParaRPr lang="id-ID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6.0477691628567885E-2"/>
          <c:y val="0.11443823711980136"/>
          <c:w val="0.89712205486837371"/>
          <c:h val="0.74216376584211885"/>
        </c:manualLayout>
      </c:layout>
      <c:lineChart>
        <c:grouping val="standard"/>
        <c:varyColors val="0"/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Forecasting!$B$11:$B$75</c:f>
              <c:numCache>
                <c:formatCode>General</c:formatCode>
                <c:ptCount val="65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</c:numCache>
            </c:numRef>
          </c:cat>
          <c:val>
            <c:numRef>
              <c:f>Forecasting!$C$11:$C$69</c:f>
              <c:numCache>
                <c:formatCode>General</c:formatCode>
                <c:ptCount val="59"/>
                <c:pt idx="0">
                  <c:v>0.24392044399999999</c:v>
                </c:pt>
                <c:pt idx="1">
                  <c:v>0.28884752800000002</c:v>
                </c:pt>
                <c:pt idx="2">
                  <c:v>0.248553409</c:v>
                </c:pt>
                <c:pt idx="3">
                  <c:v>0.239783195</c:v>
                </c:pt>
                <c:pt idx="4">
                  <c:v>0.229458195</c:v>
                </c:pt>
                <c:pt idx="5">
                  <c:v>0.24624147299999999</c:v>
                </c:pt>
                <c:pt idx="6">
                  <c:v>0.227084338</c:v>
                </c:pt>
                <c:pt idx="7">
                  <c:v>0.23200710699999999</c:v>
                </c:pt>
                <c:pt idx="8">
                  <c:v>0.253602314</c:v>
                </c:pt>
                <c:pt idx="9">
                  <c:v>0.29878427400000002</c:v>
                </c:pt>
                <c:pt idx="10">
                  <c:v>0.312064909</c:v>
                </c:pt>
                <c:pt idx="11">
                  <c:v>0.330738851</c:v>
                </c:pt>
                <c:pt idx="12">
                  <c:v>0.35813282299999999</c:v>
                </c:pt>
                <c:pt idx="13">
                  <c:v>0.39560591299999998</c:v>
                </c:pt>
                <c:pt idx="14">
                  <c:v>0.402292488</c:v>
                </c:pt>
                <c:pt idx="15">
                  <c:v>0.41294207599999999</c:v>
                </c:pt>
                <c:pt idx="16">
                  <c:v>0.46138959400000001</c:v>
                </c:pt>
                <c:pt idx="17">
                  <c:v>0.60049043400000002</c:v>
                </c:pt>
                <c:pt idx="18">
                  <c:v>0.66798972899999998</c:v>
                </c:pt>
                <c:pt idx="19">
                  <c:v>0.66034590699999995</c:v>
                </c:pt>
                <c:pt idx="20">
                  <c:v>0.64283491599999998</c:v>
                </c:pt>
                <c:pt idx="21">
                  <c:v>0.66358564900000006</c:v>
                </c:pt>
                <c:pt idx="22">
                  <c:v>0.68239217600000002</c:v>
                </c:pt>
                <c:pt idx="23">
                  <c:v>0.66424513299999999</c:v>
                </c:pt>
                <c:pt idx="24">
                  <c:v>0.69454062800000005</c:v>
                </c:pt>
                <c:pt idx="25">
                  <c:v>0.73490050900000004</c:v>
                </c:pt>
                <c:pt idx="26">
                  <c:v>0.72303636800000004</c:v>
                </c:pt>
                <c:pt idx="27">
                  <c:v>0.71852398200000001</c:v>
                </c:pt>
                <c:pt idx="28">
                  <c:v>0.75531720099999999</c:v>
                </c:pt>
                <c:pt idx="29">
                  <c:v>0.73490562699999995</c:v>
                </c:pt>
                <c:pt idx="30">
                  <c:v>0.81576113800000005</c:v>
                </c:pt>
                <c:pt idx="31">
                  <c:v>0.87674487700000003</c:v>
                </c:pt>
                <c:pt idx="32">
                  <c:v>0.91035578399999995</c:v>
                </c:pt>
                <c:pt idx="33">
                  <c:v>0.97185668999999997</c:v>
                </c:pt>
                <c:pt idx="34">
                  <c:v>1.0155351770000001</c:v>
                </c:pt>
                <c:pt idx="35">
                  <c:v>1.1315451329999999</c:v>
                </c:pt>
                <c:pt idx="36">
                  <c:v>1.1729792699999999</c:v>
                </c:pt>
                <c:pt idx="37">
                  <c:v>1.270396477</c:v>
                </c:pt>
                <c:pt idx="38">
                  <c:v>1.269366929</c:v>
                </c:pt>
                <c:pt idx="39">
                  <c:v>1.337342815</c:v>
                </c:pt>
                <c:pt idx="40">
                  <c:v>1.324594286</c:v>
                </c:pt>
                <c:pt idx="41">
                  <c:v>1.4076091639999999</c:v>
                </c:pt>
                <c:pt idx="42">
                  <c:v>1.40809308</c:v>
                </c:pt>
                <c:pt idx="43">
                  <c:v>1.522267724</c:v>
                </c:pt>
                <c:pt idx="44">
                  <c:v>1.536865336</c:v>
                </c:pt>
                <c:pt idx="45">
                  <c:v>1.5219444499999999</c:v>
                </c:pt>
                <c:pt idx="46">
                  <c:v>1.5877496929999999</c:v>
                </c:pt>
                <c:pt idx="47">
                  <c:v>1.6352070759999999</c:v>
                </c:pt>
                <c:pt idx="48">
                  <c:v>1.6018193080000001</c:v>
                </c:pt>
                <c:pt idx="49">
                  <c:v>1.653210477</c:v>
                </c:pt>
                <c:pt idx="50">
                  <c:v>1.7240735810000001</c:v>
                </c:pt>
                <c:pt idx="51">
                  <c:v>1.9601332570000001</c:v>
                </c:pt>
                <c:pt idx="52">
                  <c:v>1.9591331940000001</c:v>
                </c:pt>
                <c:pt idx="53">
                  <c:v>1.8042510410000001</c:v>
                </c:pt>
                <c:pt idx="54">
                  <c:v>1.920799967</c:v>
                </c:pt>
                <c:pt idx="55">
                  <c:v>1.899658692</c:v>
                </c:pt>
                <c:pt idx="56">
                  <c:v>1.89244089</c:v>
                </c:pt>
                <c:pt idx="57">
                  <c:v>2.01367107</c:v>
                </c:pt>
                <c:pt idx="58">
                  <c:v>2.178461553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38-4DB3-AF0A-4D7DA5279F52}"/>
            </c:ext>
          </c:extLst>
        </c:ser>
        <c:ser>
          <c:idx val="2"/>
          <c:order val="2"/>
          <c:tx>
            <c:v>Forecast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Forecasting!$B$11:$B$75</c:f>
              <c:numCache>
                <c:formatCode>General</c:formatCode>
                <c:ptCount val="65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</c:numCache>
            </c:numRef>
          </c:cat>
          <c:val>
            <c:numRef>
              <c:f>Forecasting!$G$11:$G$75</c:f>
              <c:numCache>
                <c:formatCode>General</c:formatCode>
                <c:ptCount val="65"/>
                <c:pt idx="1">
                  <c:v>0.27190072237008384</c:v>
                </c:pt>
                <c:pt idx="2">
                  <c:v>0.32520131663142438</c:v>
                </c:pt>
                <c:pt idx="3">
                  <c:v>0.28594615768199871</c:v>
                </c:pt>
                <c:pt idx="4">
                  <c:v>0.27345895570713252</c:v>
                </c:pt>
                <c:pt idx="5">
                  <c:v>0.26093580947480038</c:v>
                </c:pt>
                <c:pt idx="6">
                  <c:v>0.27555578528063074</c:v>
                </c:pt>
                <c:pt idx="7">
                  <c:v>0.2557851120750923</c:v>
                </c:pt>
                <c:pt idx="8">
                  <c:v>0.25834375372374851</c:v>
                </c:pt>
                <c:pt idx="9">
                  <c:v>0.27876191406930323</c:v>
                </c:pt>
                <c:pt idx="10">
                  <c:v>0.3236567461832891</c:v>
                </c:pt>
                <c:pt idx="11">
                  <c:v>0.33796747877278216</c:v>
                </c:pt>
                <c:pt idx="12">
                  <c:v>0.35607990048304972</c:v>
                </c:pt>
                <c:pt idx="13">
                  <c:v>0.38310730878811816</c:v>
                </c:pt>
                <c:pt idx="14">
                  <c:v>0.42065179840343597</c:v>
                </c:pt>
                <c:pt idx="15">
                  <c:v>0.42800920189003866</c:v>
                </c:pt>
                <c:pt idx="16">
                  <c:v>0.43777849218459197</c:v>
                </c:pt>
                <c:pt idx="17">
                  <c:v>0.48541362613555156</c:v>
                </c:pt>
                <c:pt idx="18">
                  <c:v>0.62540732920666076</c:v>
                </c:pt>
                <c:pt idx="19">
                  <c:v>0.69855400860039985</c:v>
                </c:pt>
                <c:pt idx="20">
                  <c:v>0.6931348268440678</c:v>
                </c:pt>
                <c:pt idx="21">
                  <c:v>0.67383918054115788</c:v>
                </c:pt>
                <c:pt idx="22">
                  <c:v>0.6921005518278075</c:v>
                </c:pt>
                <c:pt idx="23">
                  <c:v>0.71041867319031915</c:v>
                </c:pt>
                <c:pt idx="24">
                  <c:v>0.69190164524940456</c:v>
                </c:pt>
                <c:pt idx="25">
                  <c:v>0.71988186578301216</c:v>
                </c:pt>
                <c:pt idx="26">
                  <c:v>0.76033614931249938</c:v>
                </c:pt>
                <c:pt idx="27">
                  <c:v>0.74931618992663007</c:v>
                </c:pt>
                <c:pt idx="28">
                  <c:v>0.74301579538082163</c:v>
                </c:pt>
                <c:pt idx="29">
                  <c:v>0.77823865047044216</c:v>
                </c:pt>
                <c:pt idx="30">
                  <c:v>0.75855047931007713</c:v>
                </c:pt>
                <c:pt idx="31">
                  <c:v>0.8370963124898303</c:v>
                </c:pt>
                <c:pt idx="32">
                  <c:v>0.90084146301305101</c:v>
                </c:pt>
                <c:pt idx="33">
                  <c:v>0.93641101243609204</c:v>
                </c:pt>
                <c:pt idx="34">
                  <c:v>0.99829902029152973</c:v>
                </c:pt>
                <c:pt idx="35">
                  <c:v>1.0437067007779539</c:v>
                </c:pt>
                <c:pt idx="36">
                  <c:v>1.1603588685328223</c:v>
                </c:pt>
                <c:pt idx="37">
                  <c:v>1.2061533761402567</c:v>
                </c:pt>
                <c:pt idx="38">
                  <c:v>1.3040409954614665</c:v>
                </c:pt>
                <c:pt idx="39">
                  <c:v>1.3063102876706072</c:v>
                </c:pt>
                <c:pt idx="40">
                  <c:v>1.3724748890292102</c:v>
                </c:pt>
                <c:pt idx="41">
                  <c:v>1.3613976879032528</c:v>
                </c:pt>
                <c:pt idx="42">
                  <c:v>1.4419030070615506</c:v>
                </c:pt>
                <c:pt idx="43">
                  <c:v>1.4447820216840417</c:v>
                </c:pt>
                <c:pt idx="44">
                  <c:v>1.5570724550751742</c:v>
                </c:pt>
                <c:pt idx="45">
                  <c:v>1.5755948699886602</c:v>
                </c:pt>
                <c:pt idx="46">
                  <c:v>1.5597977540848731</c:v>
                </c:pt>
                <c:pt idx="47">
                  <c:v>1.6228505962381523</c:v>
                </c:pt>
                <c:pt idx="48">
                  <c:v>1.6716746849845041</c:v>
                </c:pt>
                <c:pt idx="49">
                  <c:v>1.6390793794150578</c:v>
                </c:pt>
                <c:pt idx="50">
                  <c:v>1.6869424518218703</c:v>
                </c:pt>
                <c:pt idx="51">
                  <c:v>1.7584192828781722</c:v>
                </c:pt>
                <c:pt idx="52">
                  <c:v>1.995831230401774</c:v>
                </c:pt>
                <c:pt idx="53">
                  <c:v>2.0050086111988699</c:v>
                </c:pt>
                <c:pt idx="54">
                  <c:v>1.8487934503042784</c:v>
                </c:pt>
                <c:pt idx="55">
                  <c:v>1.9551244815025954</c:v>
                </c:pt>
                <c:pt idx="56">
                  <c:v>1.937722196811138</c:v>
                </c:pt>
                <c:pt idx="57">
                  <c:v>1.9278443086030359</c:v>
                </c:pt>
                <c:pt idx="58">
                  <c:v>2.0465958563589863</c:v>
                </c:pt>
                <c:pt idx="59">
                  <c:v>2.2153480131872323</c:v>
                </c:pt>
                <c:pt idx="60">
                  <c:v>2.258827758206515</c:v>
                </c:pt>
                <c:pt idx="61">
                  <c:v>2.3023075032257982</c:v>
                </c:pt>
                <c:pt idx="62">
                  <c:v>2.3457872482450814</c:v>
                </c:pt>
                <c:pt idx="63">
                  <c:v>2.3892669932643642</c:v>
                </c:pt>
                <c:pt idx="64">
                  <c:v>2.4327467382836474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38-4DB3-AF0A-4D7DA5279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230431"/>
        <c:axId val="8182320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Forecasting!$B$11:$B$75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1960</c:v>
                      </c:pt>
                      <c:pt idx="1">
                        <c:v>1961</c:v>
                      </c:pt>
                      <c:pt idx="2">
                        <c:v>1962</c:v>
                      </c:pt>
                      <c:pt idx="3">
                        <c:v>1963</c:v>
                      </c:pt>
                      <c:pt idx="4">
                        <c:v>1964</c:v>
                      </c:pt>
                      <c:pt idx="5">
                        <c:v>1965</c:v>
                      </c:pt>
                      <c:pt idx="6">
                        <c:v>1966</c:v>
                      </c:pt>
                      <c:pt idx="7">
                        <c:v>1967</c:v>
                      </c:pt>
                      <c:pt idx="8">
                        <c:v>1968</c:v>
                      </c:pt>
                      <c:pt idx="9">
                        <c:v>1969</c:v>
                      </c:pt>
                      <c:pt idx="10">
                        <c:v>1970</c:v>
                      </c:pt>
                      <c:pt idx="11">
                        <c:v>1971</c:v>
                      </c:pt>
                      <c:pt idx="12">
                        <c:v>1972</c:v>
                      </c:pt>
                      <c:pt idx="13">
                        <c:v>1973</c:v>
                      </c:pt>
                      <c:pt idx="14">
                        <c:v>1974</c:v>
                      </c:pt>
                      <c:pt idx="15">
                        <c:v>1975</c:v>
                      </c:pt>
                      <c:pt idx="16">
                        <c:v>1976</c:v>
                      </c:pt>
                      <c:pt idx="17">
                        <c:v>1977</c:v>
                      </c:pt>
                      <c:pt idx="18">
                        <c:v>1978</c:v>
                      </c:pt>
                      <c:pt idx="19">
                        <c:v>1979</c:v>
                      </c:pt>
                      <c:pt idx="20">
                        <c:v>1980</c:v>
                      </c:pt>
                      <c:pt idx="21">
                        <c:v>1981</c:v>
                      </c:pt>
                      <c:pt idx="22">
                        <c:v>1982</c:v>
                      </c:pt>
                      <c:pt idx="23">
                        <c:v>1983</c:v>
                      </c:pt>
                      <c:pt idx="24">
                        <c:v>1984</c:v>
                      </c:pt>
                      <c:pt idx="25">
                        <c:v>1985</c:v>
                      </c:pt>
                      <c:pt idx="26">
                        <c:v>1986</c:v>
                      </c:pt>
                      <c:pt idx="27">
                        <c:v>1987</c:v>
                      </c:pt>
                      <c:pt idx="28">
                        <c:v>1988</c:v>
                      </c:pt>
                      <c:pt idx="29">
                        <c:v>1989</c:v>
                      </c:pt>
                      <c:pt idx="30">
                        <c:v>1990</c:v>
                      </c:pt>
                      <c:pt idx="31">
                        <c:v>1991</c:v>
                      </c:pt>
                      <c:pt idx="32">
                        <c:v>1992</c:v>
                      </c:pt>
                      <c:pt idx="33">
                        <c:v>1993</c:v>
                      </c:pt>
                      <c:pt idx="34">
                        <c:v>1994</c:v>
                      </c:pt>
                      <c:pt idx="35">
                        <c:v>1995</c:v>
                      </c:pt>
                      <c:pt idx="36">
                        <c:v>1996</c:v>
                      </c:pt>
                      <c:pt idx="37">
                        <c:v>1997</c:v>
                      </c:pt>
                      <c:pt idx="38">
                        <c:v>1998</c:v>
                      </c:pt>
                      <c:pt idx="39">
                        <c:v>1999</c:v>
                      </c:pt>
                      <c:pt idx="40">
                        <c:v>2000</c:v>
                      </c:pt>
                      <c:pt idx="41">
                        <c:v>2001</c:v>
                      </c:pt>
                      <c:pt idx="42">
                        <c:v>2002</c:v>
                      </c:pt>
                      <c:pt idx="43">
                        <c:v>2003</c:v>
                      </c:pt>
                      <c:pt idx="44">
                        <c:v>2004</c:v>
                      </c:pt>
                      <c:pt idx="45">
                        <c:v>2005</c:v>
                      </c:pt>
                      <c:pt idx="46">
                        <c:v>2006</c:v>
                      </c:pt>
                      <c:pt idx="47">
                        <c:v>2007</c:v>
                      </c:pt>
                      <c:pt idx="48">
                        <c:v>2008</c:v>
                      </c:pt>
                      <c:pt idx="49">
                        <c:v>2009</c:v>
                      </c:pt>
                      <c:pt idx="50">
                        <c:v>2010</c:v>
                      </c:pt>
                      <c:pt idx="51">
                        <c:v>2011</c:v>
                      </c:pt>
                      <c:pt idx="52">
                        <c:v>2012</c:v>
                      </c:pt>
                      <c:pt idx="53">
                        <c:v>2013</c:v>
                      </c:pt>
                      <c:pt idx="54">
                        <c:v>2014</c:v>
                      </c:pt>
                      <c:pt idx="55">
                        <c:v>2015</c:v>
                      </c:pt>
                      <c:pt idx="56">
                        <c:v>2016</c:v>
                      </c:pt>
                      <c:pt idx="57">
                        <c:v>2017</c:v>
                      </c:pt>
                      <c:pt idx="58">
                        <c:v>2018</c:v>
                      </c:pt>
                      <c:pt idx="59">
                        <c:v>2019</c:v>
                      </c:pt>
                      <c:pt idx="60">
                        <c:v>2020</c:v>
                      </c:pt>
                      <c:pt idx="61">
                        <c:v>2021</c:v>
                      </c:pt>
                      <c:pt idx="62">
                        <c:v>2022</c:v>
                      </c:pt>
                      <c:pt idx="63">
                        <c:v>2023</c:v>
                      </c:pt>
                      <c:pt idx="64">
                        <c:v>2024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Forecasting!$B$11:$B$75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1960</c:v>
                      </c:pt>
                      <c:pt idx="1">
                        <c:v>1961</c:v>
                      </c:pt>
                      <c:pt idx="2">
                        <c:v>1962</c:v>
                      </c:pt>
                      <c:pt idx="3">
                        <c:v>1963</c:v>
                      </c:pt>
                      <c:pt idx="4">
                        <c:v>1964</c:v>
                      </c:pt>
                      <c:pt idx="5">
                        <c:v>1965</c:v>
                      </c:pt>
                      <c:pt idx="6">
                        <c:v>1966</c:v>
                      </c:pt>
                      <c:pt idx="7">
                        <c:v>1967</c:v>
                      </c:pt>
                      <c:pt idx="8">
                        <c:v>1968</c:v>
                      </c:pt>
                      <c:pt idx="9">
                        <c:v>1969</c:v>
                      </c:pt>
                      <c:pt idx="10">
                        <c:v>1970</c:v>
                      </c:pt>
                      <c:pt idx="11">
                        <c:v>1971</c:v>
                      </c:pt>
                      <c:pt idx="12">
                        <c:v>1972</c:v>
                      </c:pt>
                      <c:pt idx="13">
                        <c:v>1973</c:v>
                      </c:pt>
                      <c:pt idx="14">
                        <c:v>1974</c:v>
                      </c:pt>
                      <c:pt idx="15">
                        <c:v>1975</c:v>
                      </c:pt>
                      <c:pt idx="16">
                        <c:v>1976</c:v>
                      </c:pt>
                      <c:pt idx="17">
                        <c:v>1977</c:v>
                      </c:pt>
                      <c:pt idx="18">
                        <c:v>1978</c:v>
                      </c:pt>
                      <c:pt idx="19">
                        <c:v>1979</c:v>
                      </c:pt>
                      <c:pt idx="20">
                        <c:v>1980</c:v>
                      </c:pt>
                      <c:pt idx="21">
                        <c:v>1981</c:v>
                      </c:pt>
                      <c:pt idx="22">
                        <c:v>1982</c:v>
                      </c:pt>
                      <c:pt idx="23">
                        <c:v>1983</c:v>
                      </c:pt>
                      <c:pt idx="24">
                        <c:v>1984</c:v>
                      </c:pt>
                      <c:pt idx="25">
                        <c:v>1985</c:v>
                      </c:pt>
                      <c:pt idx="26">
                        <c:v>1986</c:v>
                      </c:pt>
                      <c:pt idx="27">
                        <c:v>1987</c:v>
                      </c:pt>
                      <c:pt idx="28">
                        <c:v>1988</c:v>
                      </c:pt>
                      <c:pt idx="29">
                        <c:v>1989</c:v>
                      </c:pt>
                      <c:pt idx="30">
                        <c:v>1990</c:v>
                      </c:pt>
                      <c:pt idx="31">
                        <c:v>1991</c:v>
                      </c:pt>
                      <c:pt idx="32">
                        <c:v>1992</c:v>
                      </c:pt>
                      <c:pt idx="33">
                        <c:v>1993</c:v>
                      </c:pt>
                      <c:pt idx="34">
                        <c:v>1994</c:v>
                      </c:pt>
                      <c:pt idx="35">
                        <c:v>1995</c:v>
                      </c:pt>
                      <c:pt idx="36">
                        <c:v>1996</c:v>
                      </c:pt>
                      <c:pt idx="37">
                        <c:v>1997</c:v>
                      </c:pt>
                      <c:pt idx="38">
                        <c:v>1998</c:v>
                      </c:pt>
                      <c:pt idx="39">
                        <c:v>1999</c:v>
                      </c:pt>
                      <c:pt idx="40">
                        <c:v>2000</c:v>
                      </c:pt>
                      <c:pt idx="41">
                        <c:v>2001</c:v>
                      </c:pt>
                      <c:pt idx="42">
                        <c:v>2002</c:v>
                      </c:pt>
                      <c:pt idx="43">
                        <c:v>2003</c:v>
                      </c:pt>
                      <c:pt idx="44">
                        <c:v>2004</c:v>
                      </c:pt>
                      <c:pt idx="45">
                        <c:v>2005</c:v>
                      </c:pt>
                      <c:pt idx="46">
                        <c:v>2006</c:v>
                      </c:pt>
                      <c:pt idx="47">
                        <c:v>2007</c:v>
                      </c:pt>
                      <c:pt idx="48">
                        <c:v>2008</c:v>
                      </c:pt>
                      <c:pt idx="49">
                        <c:v>2009</c:v>
                      </c:pt>
                      <c:pt idx="50">
                        <c:v>2010</c:v>
                      </c:pt>
                      <c:pt idx="51">
                        <c:v>2011</c:v>
                      </c:pt>
                      <c:pt idx="52">
                        <c:v>2012</c:v>
                      </c:pt>
                      <c:pt idx="53">
                        <c:v>2013</c:v>
                      </c:pt>
                      <c:pt idx="54">
                        <c:v>2014</c:v>
                      </c:pt>
                      <c:pt idx="55">
                        <c:v>2015</c:v>
                      </c:pt>
                      <c:pt idx="56">
                        <c:v>2016</c:v>
                      </c:pt>
                      <c:pt idx="57">
                        <c:v>2017</c:v>
                      </c:pt>
                      <c:pt idx="58">
                        <c:v>2018</c:v>
                      </c:pt>
                      <c:pt idx="59">
                        <c:v>2019</c:v>
                      </c:pt>
                      <c:pt idx="60">
                        <c:v>2020</c:v>
                      </c:pt>
                      <c:pt idx="61">
                        <c:v>2021</c:v>
                      </c:pt>
                      <c:pt idx="62">
                        <c:v>2022</c:v>
                      </c:pt>
                      <c:pt idx="63">
                        <c:v>2023</c:v>
                      </c:pt>
                      <c:pt idx="64">
                        <c:v>2024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D38-4DB3-AF0A-4D7DA5279F52}"/>
                  </c:ext>
                </c:extLst>
              </c15:ser>
            </c15:filteredLineSeries>
          </c:ext>
        </c:extLst>
      </c:lineChart>
      <c:catAx>
        <c:axId val="81823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18232095"/>
        <c:crosses val="autoZero"/>
        <c:auto val="1"/>
        <c:lblAlgn val="ctr"/>
        <c:lblOffset val="100"/>
        <c:noMultiLvlLbl val="0"/>
      </c:catAx>
      <c:valAx>
        <c:axId val="81823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18230431"/>
        <c:crosses val="autoZero"/>
        <c:crossBetween val="between"/>
      </c:valAx>
      <c:spPr>
        <a:solidFill>
          <a:schemeClr val="bg1">
            <a:lumMod val="95000"/>
            <a:alpha val="4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d-ID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'Training Model'!$A$11:$A$52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'Regresi Inisiasi'!$C$25:$C$66</c:f>
              <c:numCache>
                <c:formatCode>General</c:formatCode>
                <c:ptCount val="42"/>
                <c:pt idx="0">
                  <c:v>0.16831754550830549</c:v>
                </c:pt>
                <c:pt idx="1">
                  <c:v>0.1848435572744509</c:v>
                </c:pt>
                <c:pt idx="2">
                  <c:v>0.11614836604059625</c:v>
                </c:pt>
                <c:pt idx="3">
                  <c:v>7.8977079806741624E-2</c:v>
                </c:pt>
                <c:pt idx="4">
                  <c:v>4.0251007572887021E-2</c:v>
                </c:pt>
                <c:pt idx="5">
                  <c:v>2.8633213339032376E-2</c:v>
                </c:pt>
                <c:pt idx="6">
                  <c:v>-1.8924993894822245E-2</c:v>
                </c:pt>
                <c:pt idx="7">
                  <c:v>-4.2403297128676909E-2</c:v>
                </c:pt>
                <c:pt idx="8">
                  <c:v>-4.9209162362531478E-2</c:v>
                </c:pt>
                <c:pt idx="9">
                  <c:v>-3.2428274596386086E-2</c:v>
                </c:pt>
                <c:pt idx="10">
                  <c:v>-4.7548711830240731E-2</c:v>
                </c:pt>
                <c:pt idx="11">
                  <c:v>-5.7275842064095361E-2</c:v>
                </c:pt>
                <c:pt idx="12">
                  <c:v>-5.8282942297950002E-2</c:v>
                </c:pt>
                <c:pt idx="13">
                  <c:v>-4.9210924531804645E-2</c:v>
                </c:pt>
                <c:pt idx="14">
                  <c:v>-7.0925421765659247E-2</c:v>
                </c:pt>
                <c:pt idx="15">
                  <c:v>-8.8676905999513833E-2</c:v>
                </c:pt>
                <c:pt idx="16">
                  <c:v>-6.8630460233368495E-2</c:v>
                </c:pt>
                <c:pt idx="17">
                  <c:v>4.2069307532776934E-2</c:v>
                </c:pt>
                <c:pt idx="18">
                  <c:v>8.1167530298922208E-2</c:v>
                </c:pt>
                <c:pt idx="19">
                  <c:v>4.5122636065067612E-2</c:v>
                </c:pt>
                <c:pt idx="20">
                  <c:v>-7.894271687870491E-4</c:v>
                </c:pt>
                <c:pt idx="21">
                  <c:v>-8.4397664026415464E-3</c:v>
                </c:pt>
                <c:pt idx="22">
                  <c:v>-1.803431163649627E-2</c:v>
                </c:pt>
                <c:pt idx="23">
                  <c:v>-6.4582426870350873E-2</c:v>
                </c:pt>
                <c:pt idx="24">
                  <c:v>-6.2688004104205497E-2</c:v>
                </c:pt>
                <c:pt idx="25">
                  <c:v>-5.0729195338060085E-2</c:v>
                </c:pt>
                <c:pt idx="26">
                  <c:v>-9.0994408571914764E-2</c:v>
                </c:pt>
                <c:pt idx="27">
                  <c:v>-0.12390786680576937</c:v>
                </c:pt>
                <c:pt idx="28">
                  <c:v>-0.11551572003962407</c:v>
                </c:pt>
                <c:pt idx="29">
                  <c:v>-0.16432836627347869</c:v>
                </c:pt>
                <c:pt idx="30">
                  <c:v>-0.11187392750733327</c:v>
                </c:pt>
                <c:pt idx="31">
                  <c:v>-7.9291260741187863E-2</c:v>
                </c:pt>
                <c:pt idx="32">
                  <c:v>-7.4081425975042525E-2</c:v>
                </c:pt>
                <c:pt idx="33">
                  <c:v>-4.0981592208897077E-2</c:v>
                </c:pt>
                <c:pt idx="34">
                  <c:v>-2.5704177442751552E-2</c:v>
                </c:pt>
                <c:pt idx="35">
                  <c:v>6.1904706323393732E-2</c:v>
                </c:pt>
                <c:pt idx="36">
                  <c:v>7.4937771089538696E-2</c:v>
                </c:pt>
                <c:pt idx="37">
                  <c:v>0.14395390585568424</c:v>
                </c:pt>
                <c:pt idx="38">
                  <c:v>0.11452328562182967</c:v>
                </c:pt>
                <c:pt idx="39">
                  <c:v>0.15409809938797503</c:v>
                </c:pt>
                <c:pt idx="40">
                  <c:v>0.11294849815412045</c:v>
                </c:pt>
                <c:pt idx="41">
                  <c:v>0.16756230392026583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82-4092-B1AA-41E79A3A8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995999"/>
        <c:axId val="347987679"/>
      </c:scatterChart>
      <c:valAx>
        <c:axId val="347995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7987679"/>
        <c:crosses val="autoZero"/>
        <c:crossBetween val="midCat"/>
      </c:valAx>
      <c:valAx>
        <c:axId val="3479876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79959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Regresi</a:t>
            </a:r>
            <a:r>
              <a:rPr lang="en-US" sz="1600" baseline="0"/>
              <a:t> Nilai Emisi CO</a:t>
            </a:r>
            <a:r>
              <a:rPr lang="en-US" sz="1200" baseline="0"/>
              <a:t>2</a:t>
            </a:r>
            <a:r>
              <a:rPr lang="en-US" sz="1600" baseline="0"/>
              <a:t> terhadap Urutan Periode</a:t>
            </a:r>
            <a:endParaRPr lang="id-ID" sz="16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Emisi Aktual</c:v>
          </c:tx>
          <c:spPr>
            <a:ln w="19050">
              <a:noFill/>
            </a:ln>
          </c:spPr>
          <c:marker>
            <c:symbol val="diamond"/>
            <c:size val="8"/>
            <c:spPr>
              <a:ln>
                <a:solidFill>
                  <a:schemeClr val="accent6"/>
                </a:solidFill>
              </a:ln>
            </c:spPr>
          </c:marker>
          <c:xVal>
            <c:numRef>
              <c:f>'Training Model'!$A$11:$A$52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'Training Model'!$C$11:$C$52</c:f>
              <c:numCache>
                <c:formatCode>General</c:formatCode>
                <c:ptCount val="42"/>
                <c:pt idx="0">
                  <c:v>0.24392044399999999</c:v>
                </c:pt>
                <c:pt idx="1">
                  <c:v>0.28884752800000002</c:v>
                </c:pt>
                <c:pt idx="2">
                  <c:v>0.248553409</c:v>
                </c:pt>
                <c:pt idx="3">
                  <c:v>0.239783195</c:v>
                </c:pt>
                <c:pt idx="4">
                  <c:v>0.229458195</c:v>
                </c:pt>
                <c:pt idx="5">
                  <c:v>0.24624147299999999</c:v>
                </c:pt>
                <c:pt idx="6">
                  <c:v>0.227084338</c:v>
                </c:pt>
                <c:pt idx="7">
                  <c:v>0.23200710699999999</c:v>
                </c:pt>
                <c:pt idx="8">
                  <c:v>0.253602314</c:v>
                </c:pt>
                <c:pt idx="9">
                  <c:v>0.29878427400000002</c:v>
                </c:pt>
                <c:pt idx="10">
                  <c:v>0.312064909</c:v>
                </c:pt>
                <c:pt idx="11">
                  <c:v>0.330738851</c:v>
                </c:pt>
                <c:pt idx="12">
                  <c:v>0.35813282299999999</c:v>
                </c:pt>
                <c:pt idx="13">
                  <c:v>0.39560591299999998</c:v>
                </c:pt>
                <c:pt idx="14">
                  <c:v>0.402292488</c:v>
                </c:pt>
                <c:pt idx="15">
                  <c:v>0.41294207599999999</c:v>
                </c:pt>
                <c:pt idx="16">
                  <c:v>0.46138959400000001</c:v>
                </c:pt>
                <c:pt idx="17">
                  <c:v>0.60049043400000002</c:v>
                </c:pt>
                <c:pt idx="18">
                  <c:v>0.66798972899999998</c:v>
                </c:pt>
                <c:pt idx="19">
                  <c:v>0.66034590699999995</c:v>
                </c:pt>
                <c:pt idx="20">
                  <c:v>0.64283491599999998</c:v>
                </c:pt>
                <c:pt idx="21">
                  <c:v>0.66358564900000006</c:v>
                </c:pt>
                <c:pt idx="22">
                  <c:v>0.68239217600000002</c:v>
                </c:pt>
                <c:pt idx="23">
                  <c:v>0.66424513299999999</c:v>
                </c:pt>
                <c:pt idx="24">
                  <c:v>0.69454062800000005</c:v>
                </c:pt>
                <c:pt idx="25">
                  <c:v>0.73490050900000004</c:v>
                </c:pt>
                <c:pt idx="26">
                  <c:v>0.72303636800000004</c:v>
                </c:pt>
                <c:pt idx="27">
                  <c:v>0.71852398200000001</c:v>
                </c:pt>
                <c:pt idx="28">
                  <c:v>0.75531720099999999</c:v>
                </c:pt>
                <c:pt idx="29">
                  <c:v>0.73490562699999995</c:v>
                </c:pt>
                <c:pt idx="30">
                  <c:v>0.81576113800000005</c:v>
                </c:pt>
                <c:pt idx="31">
                  <c:v>0.87674487700000003</c:v>
                </c:pt>
                <c:pt idx="32">
                  <c:v>0.91035578399999995</c:v>
                </c:pt>
                <c:pt idx="33">
                  <c:v>0.97185668999999997</c:v>
                </c:pt>
                <c:pt idx="34">
                  <c:v>1.0155351770000001</c:v>
                </c:pt>
                <c:pt idx="35">
                  <c:v>1.1315451329999999</c:v>
                </c:pt>
                <c:pt idx="36">
                  <c:v>1.1729792699999999</c:v>
                </c:pt>
                <c:pt idx="37">
                  <c:v>1.270396477</c:v>
                </c:pt>
                <c:pt idx="38">
                  <c:v>1.269366929</c:v>
                </c:pt>
                <c:pt idx="39">
                  <c:v>1.337342815</c:v>
                </c:pt>
                <c:pt idx="40">
                  <c:v>1.324594286</c:v>
                </c:pt>
                <c:pt idx="41">
                  <c:v>1.4076091639999999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E3-41C4-A6BC-32A6C2E8FD10}"/>
            </c:ext>
          </c:extLst>
        </c:ser>
        <c:ser>
          <c:idx val="1"/>
          <c:order val="1"/>
          <c:tx>
            <c:v>Prediksi Emisi</c:v>
          </c:tx>
          <c:spPr>
            <a:ln w="19050">
              <a:solidFill>
                <a:schemeClr val="accent2"/>
              </a:solidFill>
            </a:ln>
          </c:spPr>
          <c:marker>
            <c:symbol val="circle"/>
            <c:size val="5"/>
          </c:marker>
          <c:xVal>
            <c:numRef>
              <c:f>'Training Model'!$A$11:$A$52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'Regresi Inisiasi'!$B$25:$B$66</c:f>
              <c:numCache>
                <c:formatCode>General</c:formatCode>
                <c:ptCount val="42"/>
                <c:pt idx="0">
                  <c:v>7.5602898491694492E-2</c:v>
                </c:pt>
                <c:pt idx="1">
                  <c:v>0.10400397072554912</c:v>
                </c:pt>
                <c:pt idx="2">
                  <c:v>0.13240504295940375</c:v>
                </c:pt>
                <c:pt idx="3">
                  <c:v>0.16080611519325838</c:v>
                </c:pt>
                <c:pt idx="4">
                  <c:v>0.18920718742711298</c:v>
                </c:pt>
                <c:pt idx="5">
                  <c:v>0.21760825966096761</c:v>
                </c:pt>
                <c:pt idx="6">
                  <c:v>0.24600933189482224</c:v>
                </c:pt>
                <c:pt idx="7">
                  <c:v>0.2744104041286769</c:v>
                </c:pt>
                <c:pt idx="8">
                  <c:v>0.30281147636253147</c:v>
                </c:pt>
                <c:pt idx="9">
                  <c:v>0.3312125485963861</c:v>
                </c:pt>
                <c:pt idx="10">
                  <c:v>0.35961362083024073</c:v>
                </c:pt>
                <c:pt idx="11">
                  <c:v>0.38801469306409536</c:v>
                </c:pt>
                <c:pt idx="12">
                  <c:v>0.41641576529794999</c:v>
                </c:pt>
                <c:pt idx="13">
                  <c:v>0.44481683753180462</c:v>
                </c:pt>
                <c:pt idx="14">
                  <c:v>0.47321790976565925</c:v>
                </c:pt>
                <c:pt idx="15">
                  <c:v>0.50161898199951382</c:v>
                </c:pt>
                <c:pt idx="16">
                  <c:v>0.53002005423336851</c:v>
                </c:pt>
                <c:pt idx="17">
                  <c:v>0.55842112646722308</c:v>
                </c:pt>
                <c:pt idx="18">
                  <c:v>0.58682219870107777</c:v>
                </c:pt>
                <c:pt idx="19">
                  <c:v>0.61522327093493234</c:v>
                </c:pt>
                <c:pt idx="20">
                  <c:v>0.64362434316878703</c:v>
                </c:pt>
                <c:pt idx="21">
                  <c:v>0.6720254154026416</c:v>
                </c:pt>
                <c:pt idx="22">
                  <c:v>0.70042648763649629</c:v>
                </c:pt>
                <c:pt idx="23">
                  <c:v>0.72882755987035086</c:v>
                </c:pt>
                <c:pt idx="24">
                  <c:v>0.75722863210420555</c:v>
                </c:pt>
                <c:pt idx="25">
                  <c:v>0.78562970433806012</c:v>
                </c:pt>
                <c:pt idx="26">
                  <c:v>0.8140307765719148</c:v>
                </c:pt>
                <c:pt idx="27">
                  <c:v>0.84243184880576938</c:v>
                </c:pt>
                <c:pt idx="28">
                  <c:v>0.87083292103962406</c:v>
                </c:pt>
                <c:pt idx="29">
                  <c:v>0.89923399327347864</c:v>
                </c:pt>
                <c:pt idx="30">
                  <c:v>0.92763506550733332</c:v>
                </c:pt>
                <c:pt idx="31">
                  <c:v>0.9560361377411879</c:v>
                </c:pt>
                <c:pt idx="32">
                  <c:v>0.98443720997504247</c:v>
                </c:pt>
                <c:pt idx="33">
                  <c:v>1.012838282208897</c:v>
                </c:pt>
                <c:pt idx="34">
                  <c:v>1.0412393544427516</c:v>
                </c:pt>
                <c:pt idx="35">
                  <c:v>1.0696404266766062</c:v>
                </c:pt>
                <c:pt idx="36">
                  <c:v>1.0980414989104612</c:v>
                </c:pt>
                <c:pt idx="37">
                  <c:v>1.1264425711443158</c:v>
                </c:pt>
                <c:pt idx="38">
                  <c:v>1.1548436433781704</c:v>
                </c:pt>
                <c:pt idx="39">
                  <c:v>1.1832447156120249</c:v>
                </c:pt>
                <c:pt idx="40">
                  <c:v>1.2116457878458795</c:v>
                </c:pt>
                <c:pt idx="41">
                  <c:v>1.2400468600797341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E3-41C4-A6BC-32A6C2E8F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988511"/>
        <c:axId val="347991007"/>
      </c:scatterChart>
      <c:valAx>
        <c:axId val="347988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Indeks</a:t>
                </a:r>
                <a:r>
                  <a:rPr lang="en-US" baseline="0"/>
                  <a:t> Periode</a:t>
                </a:r>
                <a:endParaRPr lang="id-ID"/>
              </a:p>
            </c:rich>
          </c:tx>
          <c:layout>
            <c:manualLayout>
              <c:xMode val="edge"/>
              <c:yMode val="edge"/>
              <c:x val="0.46418868203953423"/>
              <c:y val="0.9306632337796086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47991007"/>
        <c:crosses val="autoZero"/>
        <c:crossBetween val="midCat"/>
      </c:valAx>
      <c:valAx>
        <c:axId val="347991007"/>
        <c:scaling>
          <c:orientation val="minMax"/>
        </c:scaling>
        <c:delete val="0"/>
        <c:axPos val="l"/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Nilai</a:t>
                </a:r>
                <a:r>
                  <a:rPr lang="en-US" baseline="0"/>
                  <a:t> Emisi CO2 (Metrics Ton per Capita)</a:t>
                </a:r>
                <a:endParaRPr lang="id-ID"/>
              </a:p>
            </c:rich>
          </c:tx>
          <c:layout>
            <c:manualLayout>
              <c:xMode val="edge"/>
              <c:yMode val="edge"/>
              <c:x val="7.1996849910041212E-3"/>
              <c:y val="0.213204943357363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47988511"/>
        <c:crosses val="autoZero"/>
        <c:crossBetween val="midCat"/>
      </c:valAx>
      <c:spPr>
        <a:solidFill>
          <a:schemeClr val="bg1">
            <a:lumMod val="95000"/>
            <a:alpha val="25000"/>
          </a:schemeClr>
        </a:solidFill>
      </c:spPr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 pada Data Testing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'Training Model (2)'!$B$53:$B$69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'Training Model (2)'!$C$53:$C$69</c:f>
              <c:numCache>
                <c:formatCode>General</c:formatCode>
                <c:ptCount val="17"/>
                <c:pt idx="0">
                  <c:v>1.40809308</c:v>
                </c:pt>
                <c:pt idx="1">
                  <c:v>1.522267724</c:v>
                </c:pt>
                <c:pt idx="2">
                  <c:v>1.536865336</c:v>
                </c:pt>
                <c:pt idx="3">
                  <c:v>1.5219444499999999</c:v>
                </c:pt>
                <c:pt idx="4">
                  <c:v>1.5877496929999999</c:v>
                </c:pt>
                <c:pt idx="5">
                  <c:v>1.6352070759999999</c:v>
                </c:pt>
                <c:pt idx="6">
                  <c:v>1.6018193080000001</c:v>
                </c:pt>
                <c:pt idx="7">
                  <c:v>1.653210477</c:v>
                </c:pt>
                <c:pt idx="8">
                  <c:v>1.7240735810000001</c:v>
                </c:pt>
                <c:pt idx="9">
                  <c:v>1.9601332570000001</c:v>
                </c:pt>
                <c:pt idx="10">
                  <c:v>1.9591331940000001</c:v>
                </c:pt>
                <c:pt idx="11">
                  <c:v>1.8042510410000001</c:v>
                </c:pt>
                <c:pt idx="12">
                  <c:v>1.920799967</c:v>
                </c:pt>
                <c:pt idx="13">
                  <c:v>1.899658692</c:v>
                </c:pt>
                <c:pt idx="14">
                  <c:v>1.89244089</c:v>
                </c:pt>
                <c:pt idx="15">
                  <c:v>2.01367107</c:v>
                </c:pt>
                <c:pt idx="16">
                  <c:v>2.178461553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3-4A32-B419-FC53D0D24495}"/>
            </c:ext>
          </c:extLst>
        </c:ser>
        <c:ser>
          <c:idx val="2"/>
          <c:order val="2"/>
          <c:tx>
            <c:v>Forecast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'Training Model (2)'!$B$53:$B$69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'Training Model (2)'!$G$53:$G$69</c:f>
              <c:numCache>
                <c:formatCode>General</c:formatCode>
                <c:ptCount val="17"/>
                <c:pt idx="0">
                  <c:v>1.4475793941629713</c:v>
                </c:pt>
                <c:pt idx="1">
                  <c:v>1.4932983852556641</c:v>
                </c:pt>
                <c:pt idx="2">
                  <c:v>1.5390173763483568</c:v>
                </c:pt>
                <c:pt idx="3">
                  <c:v>1.5847363674410497</c:v>
                </c:pt>
                <c:pt idx="4">
                  <c:v>1.6304553585337425</c:v>
                </c:pt>
                <c:pt idx="5">
                  <c:v>1.6761743496264352</c:v>
                </c:pt>
                <c:pt idx="6">
                  <c:v>1.7218933407191279</c:v>
                </c:pt>
                <c:pt idx="7">
                  <c:v>1.7676123318118209</c:v>
                </c:pt>
                <c:pt idx="8">
                  <c:v>1.8133313229045136</c:v>
                </c:pt>
                <c:pt idx="9">
                  <c:v>1.8590503139972063</c:v>
                </c:pt>
                <c:pt idx="10">
                  <c:v>1.9047693050898991</c:v>
                </c:pt>
                <c:pt idx="11">
                  <c:v>1.9504882961825918</c:v>
                </c:pt>
                <c:pt idx="12">
                  <c:v>1.9962072872752845</c:v>
                </c:pt>
                <c:pt idx="13">
                  <c:v>2.0419262783679772</c:v>
                </c:pt>
                <c:pt idx="14">
                  <c:v>2.08764526946067</c:v>
                </c:pt>
                <c:pt idx="15">
                  <c:v>2.1333642605533631</c:v>
                </c:pt>
                <c:pt idx="16">
                  <c:v>2.1790832516460554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3-4A32-B419-FC53D0D24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210879"/>
        <c:axId val="8182283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'Training Model (2)'!$B$53:$B$69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2002</c:v>
                      </c:pt>
                      <c:pt idx="1">
                        <c:v>2003</c:v>
                      </c:pt>
                      <c:pt idx="2">
                        <c:v>2004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'Training Model (2)'!$B$53:$B$69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2002</c:v>
                      </c:pt>
                      <c:pt idx="1">
                        <c:v>2003</c:v>
                      </c:pt>
                      <c:pt idx="2">
                        <c:v>2004</c:v>
                      </c:pt>
                      <c:pt idx="3">
                        <c:v>2005</c:v>
                      </c:pt>
                      <c:pt idx="4">
                        <c:v>2006</c:v>
                      </c:pt>
                      <c:pt idx="5">
                        <c:v>2007</c:v>
                      </c:pt>
                      <c:pt idx="6">
                        <c:v>2008</c:v>
                      </c:pt>
                      <c:pt idx="7">
                        <c:v>2009</c:v>
                      </c:pt>
                      <c:pt idx="8">
                        <c:v>2010</c:v>
                      </c:pt>
                      <c:pt idx="9">
                        <c:v>2011</c:v>
                      </c:pt>
                      <c:pt idx="10">
                        <c:v>2012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2015</c:v>
                      </c:pt>
                      <c:pt idx="14">
                        <c:v>2016</c:v>
                      </c:pt>
                      <c:pt idx="15">
                        <c:v>2017</c:v>
                      </c:pt>
                      <c:pt idx="16">
                        <c:v>2018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3F3-4A32-B419-FC53D0D24495}"/>
                  </c:ext>
                </c:extLst>
              </c15:ser>
            </c15:filteredLineSeries>
          </c:ext>
        </c:extLst>
      </c:lineChart>
      <c:catAx>
        <c:axId val="81821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1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18228351"/>
        <c:crosses val="autoZero"/>
        <c:auto val="1"/>
        <c:lblAlgn val="ctr"/>
        <c:lblOffset val="100"/>
        <c:noMultiLvlLbl val="0"/>
      </c:catAx>
      <c:valAx>
        <c:axId val="81822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1821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Smoothing pada</a:t>
            </a:r>
            <a:r>
              <a:rPr lang="en-US" baseline="0"/>
              <a:t> Data Training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'Training Model (2)'!$B$11:$B$52</c:f>
              <c:numCache>
                <c:formatCode>General</c:formatCode>
                <c:ptCount val="4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</c:numCache>
            </c:numRef>
          </c:cat>
          <c:val>
            <c:numRef>
              <c:f>'Training Model (2)'!$C$11:$C$52</c:f>
              <c:numCache>
                <c:formatCode>General</c:formatCode>
                <c:ptCount val="42"/>
                <c:pt idx="0">
                  <c:v>0.24392044399999999</c:v>
                </c:pt>
                <c:pt idx="1">
                  <c:v>0.28884752800000002</c:v>
                </c:pt>
                <c:pt idx="2">
                  <c:v>0.248553409</c:v>
                </c:pt>
                <c:pt idx="3">
                  <c:v>0.239783195</c:v>
                </c:pt>
                <c:pt idx="4">
                  <c:v>0.229458195</c:v>
                </c:pt>
                <c:pt idx="5">
                  <c:v>0.24624147299999999</c:v>
                </c:pt>
                <c:pt idx="6">
                  <c:v>0.227084338</c:v>
                </c:pt>
                <c:pt idx="7">
                  <c:v>0.23200710699999999</c:v>
                </c:pt>
                <c:pt idx="8">
                  <c:v>0.253602314</c:v>
                </c:pt>
                <c:pt idx="9">
                  <c:v>0.29878427400000002</c:v>
                </c:pt>
                <c:pt idx="10">
                  <c:v>0.312064909</c:v>
                </c:pt>
                <c:pt idx="11">
                  <c:v>0.330738851</c:v>
                </c:pt>
                <c:pt idx="12">
                  <c:v>0.35813282299999999</c:v>
                </c:pt>
                <c:pt idx="13">
                  <c:v>0.39560591299999998</c:v>
                </c:pt>
                <c:pt idx="14">
                  <c:v>0.402292488</c:v>
                </c:pt>
                <c:pt idx="15">
                  <c:v>0.41294207599999999</c:v>
                </c:pt>
                <c:pt idx="16">
                  <c:v>0.46138959400000001</c:v>
                </c:pt>
                <c:pt idx="17">
                  <c:v>0.60049043400000002</c:v>
                </c:pt>
                <c:pt idx="18">
                  <c:v>0.66798972899999998</c:v>
                </c:pt>
                <c:pt idx="19">
                  <c:v>0.66034590699999995</c:v>
                </c:pt>
                <c:pt idx="20">
                  <c:v>0.64283491599999998</c:v>
                </c:pt>
                <c:pt idx="21">
                  <c:v>0.66358564900000006</c:v>
                </c:pt>
                <c:pt idx="22">
                  <c:v>0.68239217600000002</c:v>
                </c:pt>
                <c:pt idx="23">
                  <c:v>0.66424513299999999</c:v>
                </c:pt>
                <c:pt idx="24">
                  <c:v>0.69454062800000005</c:v>
                </c:pt>
                <c:pt idx="25">
                  <c:v>0.73490050900000004</c:v>
                </c:pt>
                <c:pt idx="26">
                  <c:v>0.72303636800000004</c:v>
                </c:pt>
                <c:pt idx="27">
                  <c:v>0.71852398200000001</c:v>
                </c:pt>
                <c:pt idx="28">
                  <c:v>0.75531720099999999</c:v>
                </c:pt>
                <c:pt idx="29">
                  <c:v>0.73490562699999995</c:v>
                </c:pt>
                <c:pt idx="30">
                  <c:v>0.81576113800000005</c:v>
                </c:pt>
                <c:pt idx="31">
                  <c:v>0.87674487700000003</c:v>
                </c:pt>
                <c:pt idx="32">
                  <c:v>0.91035578399999995</c:v>
                </c:pt>
                <c:pt idx="33">
                  <c:v>0.97185668999999997</c:v>
                </c:pt>
                <c:pt idx="34">
                  <c:v>1.0155351770000001</c:v>
                </c:pt>
                <c:pt idx="35">
                  <c:v>1.1315451329999999</c:v>
                </c:pt>
                <c:pt idx="36">
                  <c:v>1.1729792699999999</c:v>
                </c:pt>
                <c:pt idx="37">
                  <c:v>1.270396477</c:v>
                </c:pt>
                <c:pt idx="38">
                  <c:v>1.269366929</c:v>
                </c:pt>
                <c:pt idx="39">
                  <c:v>1.337342815</c:v>
                </c:pt>
                <c:pt idx="40">
                  <c:v>1.324594286</c:v>
                </c:pt>
                <c:pt idx="41">
                  <c:v>1.4076091639999999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2-423C-9C93-AE76B5785CBA}"/>
            </c:ext>
          </c:extLst>
        </c:ser>
        <c:ser>
          <c:idx val="2"/>
          <c:order val="2"/>
          <c:tx>
            <c:v>Forecast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'Training Model (2)'!$B$11:$B$52</c:f>
              <c:numCache>
                <c:formatCode>General</c:formatCode>
                <c:ptCount val="4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</c:numCache>
            </c:numRef>
          </c:cat>
          <c:val>
            <c:numRef>
              <c:f>'Training Model (2)'!$G$12:$G$52</c:f>
              <c:numCache>
                <c:formatCode>General</c:formatCode>
                <c:ptCount val="41"/>
                <c:pt idx="0">
                  <c:v>0.25885611259319019</c:v>
                </c:pt>
                <c:pt idx="1">
                  <c:v>0.33504739246230653</c:v>
                </c:pt>
                <c:pt idx="2">
                  <c:v>0.30767107522065301</c:v>
                </c:pt>
                <c:pt idx="3">
                  <c:v>0.28703309494584389</c:v>
                </c:pt>
                <c:pt idx="4">
                  <c:v>0.26773651089738082</c:v>
                </c:pt>
                <c:pt idx="5">
                  <c:v>0.27472441194000252</c:v>
                </c:pt>
                <c:pt idx="6">
                  <c:v>0.25507947527572655</c:v>
                </c:pt>
                <c:pt idx="7">
                  <c:v>0.25232001894978417</c:v>
                </c:pt>
                <c:pt idx="8">
                  <c:v>0.26919816869062158</c:v>
                </c:pt>
                <c:pt idx="9">
                  <c:v>0.31226969927591447</c:v>
                </c:pt>
                <c:pt idx="10">
                  <c:v>0.3314839385598633</c:v>
                </c:pt>
                <c:pt idx="11">
                  <c:v>0.35017652950946943</c:v>
                </c:pt>
                <c:pt idx="12">
                  <c:v>0.37678498051825438</c:v>
                </c:pt>
                <c:pt idx="13">
                  <c:v>0.41434365461782086</c:v>
                </c:pt>
                <c:pt idx="14">
                  <c:v>0.42575850944359567</c:v>
                </c:pt>
                <c:pt idx="15">
                  <c:v>0.43502317879551911</c:v>
                </c:pt>
                <c:pt idx="16">
                  <c:v>0.47879809689044156</c:v>
                </c:pt>
                <c:pt idx="17">
                  <c:v>0.61343683296257301</c:v>
                </c:pt>
                <c:pt idx="18">
                  <c:v>0.70091036370149051</c:v>
                </c:pt>
                <c:pt idx="19">
                  <c:v>0.707422277445095</c:v>
                </c:pt>
                <c:pt idx="20">
                  <c:v>0.68696538402040475</c:v>
                </c:pt>
                <c:pt idx="21">
                  <c:v>0.69666902353301807</c:v>
                </c:pt>
                <c:pt idx="22">
                  <c:v>0.71194175133157855</c:v>
                </c:pt>
                <c:pt idx="23">
                  <c:v>0.69475506829150124</c:v>
                </c:pt>
                <c:pt idx="24">
                  <c:v>0.71552839484850561</c:v>
                </c:pt>
                <c:pt idx="25">
                  <c:v>0.75429561865808581</c:v>
                </c:pt>
                <c:pt idx="26">
                  <c:v>0.74880664054103152</c:v>
                </c:pt>
                <c:pt idx="27">
                  <c:v>0.74046501709269696</c:v>
                </c:pt>
                <c:pt idx="28">
                  <c:v>0.77001352967190639</c:v>
                </c:pt>
                <c:pt idx="29">
                  <c:v>0.75538102466711943</c:v>
                </c:pt>
                <c:pt idx="30">
                  <c:v>0.82438454606610789</c:v>
                </c:pt>
                <c:pt idx="31">
                  <c:v>0.89325548125797249</c:v>
                </c:pt>
                <c:pt idx="32">
                  <c:v>0.93597043022538873</c:v>
                </c:pt>
                <c:pt idx="33">
                  <c:v>0.9980204959918253</c:v>
                </c:pt>
                <c:pt idx="34">
                  <c:v>1.0474750604660936</c:v>
                </c:pt>
                <c:pt idx="35">
                  <c:v>1.1602623468650159</c:v>
                </c:pt>
                <c:pt idx="36">
                  <c:v>1.2174931445209984</c:v>
                </c:pt>
                <c:pt idx="37">
                  <c:v>1.3132214695496751</c:v>
                </c:pt>
                <c:pt idx="38">
                  <c:v>1.3262809512894496</c:v>
                </c:pt>
                <c:pt idx="39">
                  <c:v>1.3846009800826704</c:v>
                </c:pt>
                <c:pt idx="40">
                  <c:v>1.3788653593513942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12-423C-9C93-AE76B5785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036543"/>
        <c:axId val="3590427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'Training Model (2)'!$B$11:$B$52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1960</c:v>
                      </c:pt>
                      <c:pt idx="1">
                        <c:v>1961</c:v>
                      </c:pt>
                      <c:pt idx="2">
                        <c:v>1962</c:v>
                      </c:pt>
                      <c:pt idx="3">
                        <c:v>1963</c:v>
                      </c:pt>
                      <c:pt idx="4">
                        <c:v>1964</c:v>
                      </c:pt>
                      <c:pt idx="5">
                        <c:v>1965</c:v>
                      </c:pt>
                      <c:pt idx="6">
                        <c:v>1966</c:v>
                      </c:pt>
                      <c:pt idx="7">
                        <c:v>1967</c:v>
                      </c:pt>
                      <c:pt idx="8">
                        <c:v>1968</c:v>
                      </c:pt>
                      <c:pt idx="9">
                        <c:v>1969</c:v>
                      </c:pt>
                      <c:pt idx="10">
                        <c:v>1970</c:v>
                      </c:pt>
                      <c:pt idx="11">
                        <c:v>1971</c:v>
                      </c:pt>
                      <c:pt idx="12">
                        <c:v>1972</c:v>
                      </c:pt>
                      <c:pt idx="13">
                        <c:v>1973</c:v>
                      </c:pt>
                      <c:pt idx="14">
                        <c:v>1974</c:v>
                      </c:pt>
                      <c:pt idx="15">
                        <c:v>1975</c:v>
                      </c:pt>
                      <c:pt idx="16">
                        <c:v>1976</c:v>
                      </c:pt>
                      <c:pt idx="17">
                        <c:v>1977</c:v>
                      </c:pt>
                      <c:pt idx="18">
                        <c:v>1978</c:v>
                      </c:pt>
                      <c:pt idx="19">
                        <c:v>1979</c:v>
                      </c:pt>
                      <c:pt idx="20">
                        <c:v>1980</c:v>
                      </c:pt>
                      <c:pt idx="21">
                        <c:v>1981</c:v>
                      </c:pt>
                      <c:pt idx="22">
                        <c:v>1982</c:v>
                      </c:pt>
                      <c:pt idx="23">
                        <c:v>1983</c:v>
                      </c:pt>
                      <c:pt idx="24">
                        <c:v>1984</c:v>
                      </c:pt>
                      <c:pt idx="25">
                        <c:v>1985</c:v>
                      </c:pt>
                      <c:pt idx="26">
                        <c:v>1986</c:v>
                      </c:pt>
                      <c:pt idx="27">
                        <c:v>1987</c:v>
                      </c:pt>
                      <c:pt idx="28">
                        <c:v>1988</c:v>
                      </c:pt>
                      <c:pt idx="29">
                        <c:v>1989</c:v>
                      </c:pt>
                      <c:pt idx="30">
                        <c:v>1990</c:v>
                      </c:pt>
                      <c:pt idx="31">
                        <c:v>1991</c:v>
                      </c:pt>
                      <c:pt idx="32">
                        <c:v>1992</c:v>
                      </c:pt>
                      <c:pt idx="33">
                        <c:v>1993</c:v>
                      </c:pt>
                      <c:pt idx="34">
                        <c:v>1994</c:v>
                      </c:pt>
                      <c:pt idx="35">
                        <c:v>1995</c:v>
                      </c:pt>
                      <c:pt idx="36">
                        <c:v>1996</c:v>
                      </c:pt>
                      <c:pt idx="37">
                        <c:v>1997</c:v>
                      </c:pt>
                      <c:pt idx="38">
                        <c:v>1998</c:v>
                      </c:pt>
                      <c:pt idx="39">
                        <c:v>1999</c:v>
                      </c:pt>
                      <c:pt idx="40">
                        <c:v>2000</c:v>
                      </c:pt>
                      <c:pt idx="41">
                        <c:v>2001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'Training Model (2)'!$B$11:$B$52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1960</c:v>
                      </c:pt>
                      <c:pt idx="1">
                        <c:v>1961</c:v>
                      </c:pt>
                      <c:pt idx="2">
                        <c:v>1962</c:v>
                      </c:pt>
                      <c:pt idx="3">
                        <c:v>1963</c:v>
                      </c:pt>
                      <c:pt idx="4">
                        <c:v>1964</c:v>
                      </c:pt>
                      <c:pt idx="5">
                        <c:v>1965</c:v>
                      </c:pt>
                      <c:pt idx="6">
                        <c:v>1966</c:v>
                      </c:pt>
                      <c:pt idx="7">
                        <c:v>1967</c:v>
                      </c:pt>
                      <c:pt idx="8">
                        <c:v>1968</c:v>
                      </c:pt>
                      <c:pt idx="9">
                        <c:v>1969</c:v>
                      </c:pt>
                      <c:pt idx="10">
                        <c:v>1970</c:v>
                      </c:pt>
                      <c:pt idx="11">
                        <c:v>1971</c:v>
                      </c:pt>
                      <c:pt idx="12">
                        <c:v>1972</c:v>
                      </c:pt>
                      <c:pt idx="13">
                        <c:v>1973</c:v>
                      </c:pt>
                      <c:pt idx="14">
                        <c:v>1974</c:v>
                      </c:pt>
                      <c:pt idx="15">
                        <c:v>1975</c:v>
                      </c:pt>
                      <c:pt idx="16">
                        <c:v>1976</c:v>
                      </c:pt>
                      <c:pt idx="17">
                        <c:v>1977</c:v>
                      </c:pt>
                      <c:pt idx="18">
                        <c:v>1978</c:v>
                      </c:pt>
                      <c:pt idx="19">
                        <c:v>1979</c:v>
                      </c:pt>
                      <c:pt idx="20">
                        <c:v>1980</c:v>
                      </c:pt>
                      <c:pt idx="21">
                        <c:v>1981</c:v>
                      </c:pt>
                      <c:pt idx="22">
                        <c:v>1982</c:v>
                      </c:pt>
                      <c:pt idx="23">
                        <c:v>1983</c:v>
                      </c:pt>
                      <c:pt idx="24">
                        <c:v>1984</c:v>
                      </c:pt>
                      <c:pt idx="25">
                        <c:v>1985</c:v>
                      </c:pt>
                      <c:pt idx="26">
                        <c:v>1986</c:v>
                      </c:pt>
                      <c:pt idx="27">
                        <c:v>1987</c:v>
                      </c:pt>
                      <c:pt idx="28">
                        <c:v>1988</c:v>
                      </c:pt>
                      <c:pt idx="29">
                        <c:v>1989</c:v>
                      </c:pt>
                      <c:pt idx="30">
                        <c:v>1990</c:v>
                      </c:pt>
                      <c:pt idx="31">
                        <c:v>1991</c:v>
                      </c:pt>
                      <c:pt idx="32">
                        <c:v>1992</c:v>
                      </c:pt>
                      <c:pt idx="33">
                        <c:v>1993</c:v>
                      </c:pt>
                      <c:pt idx="34">
                        <c:v>1994</c:v>
                      </c:pt>
                      <c:pt idx="35">
                        <c:v>1995</c:v>
                      </c:pt>
                      <c:pt idx="36">
                        <c:v>1996</c:v>
                      </c:pt>
                      <c:pt idx="37">
                        <c:v>1997</c:v>
                      </c:pt>
                      <c:pt idx="38">
                        <c:v>1998</c:v>
                      </c:pt>
                      <c:pt idx="39">
                        <c:v>1999</c:v>
                      </c:pt>
                      <c:pt idx="40">
                        <c:v>2000</c:v>
                      </c:pt>
                      <c:pt idx="41">
                        <c:v>2001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A12-423C-9C93-AE76B5785CBA}"/>
                  </c:ext>
                </c:extLst>
              </c15:ser>
            </c15:filteredLineSeries>
          </c:ext>
        </c:extLst>
      </c:lineChart>
      <c:catAx>
        <c:axId val="35903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59042783"/>
        <c:crosses val="autoZero"/>
        <c:auto val="1"/>
        <c:lblAlgn val="ctr"/>
        <c:lblOffset val="100"/>
        <c:noMultiLvlLbl val="0"/>
      </c:catAx>
      <c:valAx>
        <c:axId val="35904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5903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61911</xdr:colOff>
      <xdr:row>24</xdr:row>
      <xdr:rowOff>171451</xdr:rowOff>
    </xdr:from>
    <xdr:to>
      <xdr:col>18</xdr:col>
      <xdr:colOff>381000</xdr:colOff>
      <xdr:row>41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BA5761-934C-4068-B5EF-6F8A4E35C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47624</xdr:colOff>
      <xdr:row>41</xdr:row>
      <xdr:rowOff>85724</xdr:rowOff>
    </xdr:from>
    <xdr:to>
      <xdr:col>18</xdr:col>
      <xdr:colOff>390525</xdr:colOff>
      <xdr:row>58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4FBBFE-0993-4F8E-9C76-6A162C6AC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61911</xdr:colOff>
      <xdr:row>24</xdr:row>
      <xdr:rowOff>171451</xdr:rowOff>
    </xdr:from>
    <xdr:to>
      <xdr:col>18</xdr:col>
      <xdr:colOff>381000</xdr:colOff>
      <xdr:row>41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D2A41F-1AAA-465A-AE84-57A327E5F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47624</xdr:colOff>
      <xdr:row>41</xdr:row>
      <xdr:rowOff>85724</xdr:rowOff>
    </xdr:from>
    <xdr:to>
      <xdr:col>18</xdr:col>
      <xdr:colOff>390525</xdr:colOff>
      <xdr:row>58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CA0411-802B-465A-A90A-BFE1A314C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8</xdr:row>
      <xdr:rowOff>19049</xdr:rowOff>
    </xdr:from>
    <xdr:to>
      <xdr:col>23</xdr:col>
      <xdr:colOff>428624</xdr:colOff>
      <xdr:row>34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4D75B6-C638-43DF-AB85-1573FA6C3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1</xdr:row>
      <xdr:rowOff>57150</xdr:rowOff>
    </xdr:from>
    <xdr:to>
      <xdr:col>19</xdr:col>
      <xdr:colOff>131884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7A3139-657F-45AF-83E8-EF0C49002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161924</xdr:colOff>
      <xdr:row>21</xdr:row>
      <xdr:rowOff>180975</xdr:rowOff>
    </xdr:from>
    <xdr:to>
      <xdr:col>19</xdr:col>
      <xdr:colOff>117231</xdr:colOff>
      <xdr:row>42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19A639-3370-4ECF-9EF7-64C89464D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61911</xdr:colOff>
      <xdr:row>24</xdr:row>
      <xdr:rowOff>171451</xdr:rowOff>
    </xdr:from>
    <xdr:to>
      <xdr:col>18</xdr:col>
      <xdr:colOff>381000</xdr:colOff>
      <xdr:row>41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CBB933-D91B-41D6-AD97-9C6AC3151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47624</xdr:colOff>
      <xdr:row>41</xdr:row>
      <xdr:rowOff>85724</xdr:rowOff>
    </xdr:from>
    <xdr:to>
      <xdr:col>18</xdr:col>
      <xdr:colOff>390525</xdr:colOff>
      <xdr:row>58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D413EB-135F-4F29-B29E-09B04777D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9D978-5EA9-4D38-8843-12E69AAF298B}">
  <dimension ref="A2:R80"/>
  <sheetViews>
    <sheetView tabSelected="1" topLeftCell="A10" zoomScaleNormal="100" workbookViewId="0">
      <selection activeCell="B52" sqref="B52"/>
    </sheetView>
  </sheetViews>
  <sheetFormatPr defaultRowHeight="15" x14ac:dyDescent="0.25"/>
  <cols>
    <col min="1" max="1" width="5.28515625" style="2" customWidth="1"/>
    <col min="3" max="9" width="15.7109375" customWidth="1"/>
  </cols>
  <sheetData>
    <row r="2" spans="1:18" x14ac:dyDescent="0.25">
      <c r="B2" s="1" t="s">
        <v>0</v>
      </c>
    </row>
    <row r="3" spans="1:18" x14ac:dyDescent="0.25">
      <c r="B3" s="1" t="s">
        <v>1</v>
      </c>
    </row>
    <row r="5" spans="1:18" x14ac:dyDescent="0.25">
      <c r="B5" s="15" t="s">
        <v>2</v>
      </c>
      <c r="C5" s="9">
        <v>0.95</v>
      </c>
      <c r="E5" s="16" t="s">
        <v>47</v>
      </c>
      <c r="F5" s="8">
        <f>(1/COUNT(H12:H52))*SUM(H12:H52)</f>
        <v>3.2271176897861048E-2</v>
      </c>
      <c r="H5" s="16" t="s">
        <v>50</v>
      </c>
      <c r="I5" s="17">
        <f>(1/COUNT(H53:H69))*SUM(H53:H69)</f>
        <v>5.4634312035058766E-2</v>
      </c>
      <c r="K5" t="s">
        <v>58</v>
      </c>
    </row>
    <row r="6" spans="1:18" x14ac:dyDescent="0.25">
      <c r="B6" s="15" t="s">
        <v>3</v>
      </c>
      <c r="C6" s="9">
        <v>0.05</v>
      </c>
      <c r="E6" s="16" t="s">
        <v>48</v>
      </c>
      <c r="F6" s="8">
        <f>(1/COUNT(H12:H52))*SUMSQ(H12:H52)</f>
        <v>1.6174326595606767E-3</v>
      </c>
      <c r="H6" s="16" t="s">
        <v>51</v>
      </c>
      <c r="I6" s="17">
        <f>(1/COUNT(H53:H69))*SUMSQ(H53:H69)</f>
        <v>5.844733582376662E-3</v>
      </c>
      <c r="K6" s="8"/>
      <c r="L6" s="25" t="s">
        <v>2</v>
      </c>
      <c r="M6" s="26"/>
      <c r="N6" s="26"/>
      <c r="O6" s="26"/>
      <c r="P6" s="26"/>
      <c r="Q6" s="26"/>
      <c r="R6" s="27"/>
    </row>
    <row r="7" spans="1:18" x14ac:dyDescent="0.25">
      <c r="B7" s="15" t="s">
        <v>10</v>
      </c>
      <c r="C7" s="9" t="b">
        <v>0</v>
      </c>
      <c r="E7" s="16" t="s">
        <v>49</v>
      </c>
      <c r="F7" s="8">
        <f>(1/COUNT(I12:I52))*SUM(I12:I52)*100</f>
        <v>6.2550986409243041</v>
      </c>
      <c r="H7" s="16" t="s">
        <v>52</v>
      </c>
      <c r="I7" s="17">
        <f>(1/COUNT(I53:I69))*SUM(I53:I69)*100</f>
        <v>2.9588591815248</v>
      </c>
      <c r="K7" s="43" t="s">
        <v>3</v>
      </c>
      <c r="L7" s="21"/>
      <c r="M7" s="21">
        <v>0</v>
      </c>
      <c r="N7" s="21">
        <v>0.2</v>
      </c>
      <c r="O7" s="21">
        <v>0.4</v>
      </c>
      <c r="P7" s="21">
        <v>0.6</v>
      </c>
      <c r="Q7" s="21">
        <v>0.8</v>
      </c>
      <c r="R7" s="21">
        <v>1</v>
      </c>
    </row>
    <row r="8" spans="1:18" x14ac:dyDescent="0.25">
      <c r="K8" s="43"/>
      <c r="L8" s="21">
        <v>0</v>
      </c>
      <c r="M8" s="9">
        <v>13.900447352237496</v>
      </c>
      <c r="N8" s="9">
        <v>11.75784858969747</v>
      </c>
      <c r="O8" s="9">
        <v>9.0624179010586143</v>
      </c>
      <c r="P8" s="9">
        <v>7.7340953644232933</v>
      </c>
      <c r="Q8" s="9">
        <v>6.7978133532759246</v>
      </c>
      <c r="R8" s="20">
        <v>5.9185013873363266</v>
      </c>
    </row>
    <row r="9" spans="1:18" x14ac:dyDescent="0.25">
      <c r="A9" s="13" t="s">
        <v>7</v>
      </c>
      <c r="B9" s="13" t="s">
        <v>8</v>
      </c>
      <c r="C9" s="13" t="s">
        <v>44</v>
      </c>
      <c r="D9" s="13" t="s">
        <v>41</v>
      </c>
      <c r="E9" s="13" t="s">
        <v>42</v>
      </c>
      <c r="F9" s="13" t="s">
        <v>45</v>
      </c>
      <c r="G9" s="13" t="s">
        <v>43</v>
      </c>
      <c r="H9" s="13" t="s">
        <v>9</v>
      </c>
      <c r="I9" s="13" t="s">
        <v>46</v>
      </c>
      <c r="K9" s="43"/>
      <c r="L9" s="21">
        <v>0.2</v>
      </c>
      <c r="M9" s="9">
        <v>13.900447352237496</v>
      </c>
      <c r="N9" s="9">
        <v>13.347642845801868</v>
      </c>
      <c r="O9" s="9">
        <v>10.46645174706741</v>
      </c>
      <c r="P9" s="9">
        <v>8.5697915089550527</v>
      </c>
      <c r="Q9" s="9">
        <v>7.058899978752839</v>
      </c>
      <c r="R9" s="9">
        <v>6.2179199528379598</v>
      </c>
    </row>
    <row r="10" spans="1:18" x14ac:dyDescent="0.25">
      <c r="A10" s="9">
        <v>0</v>
      </c>
      <c r="B10" s="40"/>
      <c r="C10" s="41"/>
      <c r="D10" s="10">
        <v>4.7201826257839863E-2</v>
      </c>
      <c r="E10" s="10">
        <v>2.8401072233854626E-2</v>
      </c>
      <c r="F10" s="40"/>
      <c r="G10" s="42"/>
      <c r="H10" s="42"/>
      <c r="I10" s="41"/>
      <c r="K10" s="43"/>
      <c r="L10" s="21">
        <v>0.4</v>
      </c>
      <c r="M10" s="9">
        <v>13.900447352237499</v>
      </c>
      <c r="N10" s="9">
        <v>15.661682266501325</v>
      </c>
      <c r="O10" s="9">
        <v>11.219908350667689</v>
      </c>
      <c r="P10" s="9">
        <v>8.5206886984823811</v>
      </c>
      <c r="Q10" s="9">
        <v>6.7207048719597928</v>
      </c>
      <c r="R10" s="9">
        <v>6.6079463194965795</v>
      </c>
    </row>
    <row r="11" spans="1:18" x14ac:dyDescent="0.25">
      <c r="A11" s="9">
        <v>1</v>
      </c>
      <c r="B11" s="9">
        <v>1960</v>
      </c>
      <c r="C11" s="9">
        <v>0.24392044399999999</v>
      </c>
      <c r="D11" s="9">
        <f>$C$5*C11+(1-$C$5)*(D10+E10)</f>
        <v>0.2355045667245847</v>
      </c>
      <c r="E11" s="9">
        <f>$C$6*(D11-D10)+(1-$C$6)*E10</f>
        <v>3.639615564549914E-2</v>
      </c>
      <c r="F11" s="9">
        <f>D11</f>
        <v>0.2355045667245847</v>
      </c>
      <c r="G11" s="40"/>
      <c r="H11" s="42"/>
      <c r="I11" s="41"/>
      <c r="K11" s="43"/>
      <c r="L11" s="21">
        <v>0.6</v>
      </c>
      <c r="M11" s="9">
        <v>13.900447352237499</v>
      </c>
      <c r="N11" s="9">
        <v>16.686383559011066</v>
      </c>
      <c r="O11" s="9">
        <v>11.013628665452904</v>
      </c>
      <c r="P11" s="9">
        <v>8.0318475351107104</v>
      </c>
      <c r="Q11" s="9">
        <v>7.0954204908952292</v>
      </c>
      <c r="R11" s="9">
        <v>7.0397735268516604</v>
      </c>
    </row>
    <row r="12" spans="1:18" x14ac:dyDescent="0.25">
      <c r="A12" s="9">
        <v>2</v>
      </c>
      <c r="B12" s="9">
        <v>1961</v>
      </c>
      <c r="C12" s="9">
        <v>0.28884752800000002</v>
      </c>
      <c r="D12" s="9">
        <f t="shared" ref="D12:D52" si="0">$C$5*C12+(1-$C$5)*(D11+E11)</f>
        <v>0.28800018771850422</v>
      </c>
      <c r="E12" s="9">
        <f t="shared" ref="E12:E52" si="1">$C$6*(D12-D11)+(1-$C$6)*E11</f>
        <v>3.7201128912920156E-2</v>
      </c>
      <c r="F12" s="9">
        <f t="shared" ref="F12:F52" si="2">D12</f>
        <v>0.28800018771850422</v>
      </c>
      <c r="G12" s="9">
        <f>D11+E11</f>
        <v>0.27190072237008384</v>
      </c>
      <c r="H12" s="9">
        <f>ABS(C12-G12)</f>
        <v>1.6946805629916184E-2</v>
      </c>
      <c r="I12" s="9">
        <f>H12/C12</f>
        <v>5.8670419467519844E-2</v>
      </c>
      <c r="K12" s="43"/>
      <c r="L12" s="21">
        <v>0.8</v>
      </c>
      <c r="M12" s="9">
        <v>13.900447352237499</v>
      </c>
      <c r="N12" s="9">
        <v>16.25921830031697</v>
      </c>
      <c r="O12" s="9">
        <v>10.900539310187193</v>
      </c>
      <c r="P12" s="9">
        <v>8.0936892729386081</v>
      </c>
      <c r="Q12" s="9">
        <v>7.4889268594263978</v>
      </c>
      <c r="R12" s="9">
        <v>7.3811961857223096</v>
      </c>
    </row>
    <row r="13" spans="1:18" x14ac:dyDescent="0.25">
      <c r="A13" s="9">
        <v>3</v>
      </c>
      <c r="B13" s="9">
        <v>1962</v>
      </c>
      <c r="C13" s="9">
        <v>0.248553409</v>
      </c>
      <c r="D13" s="9">
        <f t="shared" si="0"/>
        <v>0.25238580438157121</v>
      </c>
      <c r="E13" s="9">
        <f t="shared" si="1"/>
        <v>3.3560353300427496E-2</v>
      </c>
      <c r="F13" s="9">
        <f t="shared" si="2"/>
        <v>0.25238580438157121</v>
      </c>
      <c r="G13" s="9">
        <f>D12+E12</f>
        <v>0.32520131663142438</v>
      </c>
      <c r="H13" s="9">
        <f t="shared" ref="H13:H52" si="3">ABS(C13-G13)</f>
        <v>7.6647907631424372E-2</v>
      </c>
      <c r="I13" s="9">
        <f t="shared" ref="I13:I52" si="4">H13/C13</f>
        <v>0.30837600634728923</v>
      </c>
      <c r="K13" s="43"/>
      <c r="L13" s="21">
        <v>1</v>
      </c>
      <c r="M13" s="9">
        <v>13.900447352237499</v>
      </c>
      <c r="N13" s="9">
        <v>15.71252265430827</v>
      </c>
      <c r="O13" s="9">
        <v>10.880509030724026</v>
      </c>
      <c r="P13" s="9">
        <v>8.0265184771634228</v>
      </c>
      <c r="Q13" s="9">
        <v>8.0036387432215097</v>
      </c>
      <c r="R13" s="9">
        <v>8.0842532268837317</v>
      </c>
    </row>
    <row r="14" spans="1:18" x14ac:dyDescent="0.25">
      <c r="A14" s="9">
        <v>4</v>
      </c>
      <c r="B14" s="9">
        <v>1963</v>
      </c>
      <c r="C14" s="9">
        <v>0.239783195</v>
      </c>
      <c r="D14" s="9">
        <f t="shared" si="0"/>
        <v>0.24209134313409994</v>
      </c>
      <c r="E14" s="9">
        <f t="shared" si="1"/>
        <v>3.1367612573032555E-2</v>
      </c>
      <c r="F14" s="9">
        <f t="shared" si="2"/>
        <v>0.24209134313409994</v>
      </c>
      <c r="G14" s="9">
        <f t="shared" ref="G14:G52" si="5">D13+E13</f>
        <v>0.28594615768199871</v>
      </c>
      <c r="H14" s="9">
        <f t="shared" si="3"/>
        <v>4.6162962681998709E-2</v>
      </c>
      <c r="I14" s="9">
        <f t="shared" si="4"/>
        <v>0.19251959121655171</v>
      </c>
    </row>
    <row r="15" spans="1:18" x14ac:dyDescent="0.25">
      <c r="A15" s="9">
        <v>5</v>
      </c>
      <c r="B15" s="9">
        <v>1964</v>
      </c>
      <c r="C15" s="9">
        <v>0.229458195</v>
      </c>
      <c r="D15" s="9">
        <f t="shared" si="0"/>
        <v>0.23165823303535663</v>
      </c>
      <c r="E15" s="9">
        <f t="shared" si="1"/>
        <v>2.9277576439443762E-2</v>
      </c>
      <c r="F15" s="9">
        <f t="shared" si="2"/>
        <v>0.23165823303535663</v>
      </c>
      <c r="G15" s="9">
        <f t="shared" si="5"/>
        <v>0.27345895570713252</v>
      </c>
      <c r="H15" s="9">
        <f t="shared" si="3"/>
        <v>4.4000760707132519E-2</v>
      </c>
      <c r="I15" s="9">
        <f t="shared" si="4"/>
        <v>0.19175937781229613</v>
      </c>
      <c r="R15" s="11"/>
    </row>
    <row r="16" spans="1:18" x14ac:dyDescent="0.25">
      <c r="A16" s="9">
        <v>6</v>
      </c>
      <c r="B16" s="9">
        <v>1965</v>
      </c>
      <c r="C16" s="9">
        <v>0.24624147299999999</v>
      </c>
      <c r="D16" s="9">
        <f t="shared" si="0"/>
        <v>0.24697618982374001</v>
      </c>
      <c r="E16" s="9">
        <f t="shared" si="1"/>
        <v>2.857959545689074E-2</v>
      </c>
      <c r="F16" s="9">
        <f t="shared" si="2"/>
        <v>0.24697618982374001</v>
      </c>
      <c r="G16" s="9">
        <f t="shared" si="5"/>
        <v>0.26093580947480038</v>
      </c>
      <c r="H16" s="9">
        <f t="shared" si="3"/>
        <v>1.4694336474800396E-2</v>
      </c>
      <c r="I16" s="9">
        <f t="shared" si="4"/>
        <v>5.9674498758380948E-2</v>
      </c>
      <c r="K16" t="s">
        <v>57</v>
      </c>
      <c r="R16" s="11"/>
    </row>
    <row r="17" spans="1:18" x14ac:dyDescent="0.25">
      <c r="A17" s="9">
        <v>7</v>
      </c>
      <c r="B17" s="9">
        <v>1966</v>
      </c>
      <c r="C17" s="9">
        <v>0.227084338</v>
      </c>
      <c r="D17" s="9">
        <f t="shared" si="0"/>
        <v>0.22950791036403154</v>
      </c>
      <c r="E17" s="9">
        <f t="shared" si="1"/>
        <v>2.6277201711060776E-2</v>
      </c>
      <c r="F17" s="9">
        <f t="shared" si="2"/>
        <v>0.22950791036403154</v>
      </c>
      <c r="G17" s="9">
        <f t="shared" si="5"/>
        <v>0.27555578528063074</v>
      </c>
      <c r="H17" s="9">
        <f t="shared" si="3"/>
        <v>4.8471447280630742E-2</v>
      </c>
      <c r="I17" s="9">
        <f t="shared" si="4"/>
        <v>0.2134513005499778</v>
      </c>
      <c r="K17" s="8"/>
      <c r="L17" s="25" t="s">
        <v>2</v>
      </c>
      <c r="M17" s="26"/>
      <c r="N17" s="26"/>
      <c r="O17" s="26"/>
      <c r="P17" s="26"/>
      <c r="Q17" s="27"/>
      <c r="R17" s="11"/>
    </row>
    <row r="18" spans="1:18" x14ac:dyDescent="0.25">
      <c r="A18" s="9">
        <v>8</v>
      </c>
      <c r="B18" s="9">
        <v>1967</v>
      </c>
      <c r="C18" s="9">
        <v>0.23200710699999999</v>
      </c>
      <c r="D18" s="9">
        <f t="shared" si="0"/>
        <v>0.23319600725375461</v>
      </c>
      <c r="E18" s="9">
        <f t="shared" si="1"/>
        <v>2.514774646999389E-2</v>
      </c>
      <c r="F18" s="9">
        <f t="shared" si="2"/>
        <v>0.23319600725375461</v>
      </c>
      <c r="G18" s="9">
        <f t="shared" si="5"/>
        <v>0.2557851120750923</v>
      </c>
      <c r="H18" s="9">
        <f t="shared" si="3"/>
        <v>2.3778005075092312E-2</v>
      </c>
      <c r="I18" s="9">
        <f t="shared" si="4"/>
        <v>0.10248826159921176</v>
      </c>
      <c r="K18" s="28" t="s">
        <v>3</v>
      </c>
      <c r="L18" s="21"/>
      <c r="M18" s="21">
        <v>0.8</v>
      </c>
      <c r="N18" s="21">
        <v>0.85</v>
      </c>
      <c r="O18" s="21">
        <v>0.9</v>
      </c>
      <c r="P18" s="21">
        <v>0.95</v>
      </c>
      <c r="Q18" s="21">
        <v>1</v>
      </c>
      <c r="R18" s="11"/>
    </row>
    <row r="19" spans="1:18" x14ac:dyDescent="0.25">
      <c r="A19" s="9">
        <v>9</v>
      </c>
      <c r="B19" s="9">
        <v>1968</v>
      </c>
      <c r="C19" s="9">
        <v>0.253602314</v>
      </c>
      <c r="D19" s="9">
        <f t="shared" si="0"/>
        <v>0.25383938598618738</v>
      </c>
      <c r="E19" s="9">
        <f t="shared" si="1"/>
        <v>2.4922528083115833E-2</v>
      </c>
      <c r="F19" s="9">
        <f t="shared" si="2"/>
        <v>0.25383938598618738</v>
      </c>
      <c r="G19" s="9">
        <f t="shared" si="5"/>
        <v>0.25834375372374851</v>
      </c>
      <c r="H19" s="9">
        <f t="shared" si="3"/>
        <v>4.7414397237485195E-3</v>
      </c>
      <c r="I19" s="9">
        <f t="shared" si="4"/>
        <v>1.8696358282237598E-2</v>
      </c>
      <c r="K19" s="29"/>
      <c r="L19" s="21">
        <v>0.15</v>
      </c>
      <c r="M19" s="9">
        <v>4.5588691848505603</v>
      </c>
      <c r="N19" s="9">
        <v>4.6215502570247518</v>
      </c>
      <c r="O19" s="9">
        <v>4.7226607107095715</v>
      </c>
      <c r="P19" s="9">
        <v>4.860276312468077</v>
      </c>
      <c r="Q19" s="9">
        <v>5.0336454861493785</v>
      </c>
      <c r="R19" s="11"/>
    </row>
    <row r="20" spans="1:18" x14ac:dyDescent="0.25">
      <c r="A20" s="9">
        <v>10</v>
      </c>
      <c r="B20" s="9">
        <v>1969</v>
      </c>
      <c r="C20" s="9">
        <v>0.29878427400000002</v>
      </c>
      <c r="D20" s="9">
        <f t="shared" si="0"/>
        <v>0.29778315600346517</v>
      </c>
      <c r="E20" s="9">
        <f t="shared" si="1"/>
        <v>2.5873590179823928E-2</v>
      </c>
      <c r="F20" s="9">
        <f t="shared" si="2"/>
        <v>0.29778315600346517</v>
      </c>
      <c r="G20" s="9">
        <f t="shared" si="5"/>
        <v>0.27876191406930323</v>
      </c>
      <c r="H20" s="9">
        <f t="shared" si="3"/>
        <v>2.0022359930696787E-2</v>
      </c>
      <c r="I20" s="9">
        <f t="shared" si="4"/>
        <v>6.7012763632589262E-2</v>
      </c>
      <c r="K20" s="29"/>
      <c r="L20" s="21">
        <v>0.1</v>
      </c>
      <c r="M20" s="9">
        <v>3.764169904191879</v>
      </c>
      <c r="N20" s="9">
        <v>3.8074991321245726</v>
      </c>
      <c r="O20" s="9">
        <v>3.8672882446865176</v>
      </c>
      <c r="P20" s="9">
        <v>3.9433611929938563</v>
      </c>
      <c r="Q20" s="9">
        <v>4.0358561573508114</v>
      </c>
      <c r="R20" s="11"/>
    </row>
    <row r="21" spans="1:18" x14ac:dyDescent="0.25">
      <c r="A21" s="9">
        <v>11</v>
      </c>
      <c r="B21" s="9">
        <v>1970</v>
      </c>
      <c r="C21" s="9">
        <v>0.312064909</v>
      </c>
      <c r="D21" s="9">
        <f t="shared" si="0"/>
        <v>0.31264450085916445</v>
      </c>
      <c r="E21" s="9">
        <f t="shared" si="1"/>
        <v>2.5322977913617695E-2</v>
      </c>
      <c r="F21" s="9">
        <f t="shared" si="2"/>
        <v>0.31264450085916445</v>
      </c>
      <c r="G21" s="9">
        <f t="shared" si="5"/>
        <v>0.3236567461832891</v>
      </c>
      <c r="H21" s="9">
        <f t="shared" si="3"/>
        <v>1.15918371832891E-2</v>
      </c>
      <c r="I21" s="9">
        <f t="shared" si="4"/>
        <v>3.7145596473614081E-2</v>
      </c>
      <c r="K21" s="29"/>
      <c r="L21" s="21">
        <v>0.05</v>
      </c>
      <c r="M21" s="9">
        <v>2.9677886741978012</v>
      </c>
      <c r="N21" s="9">
        <v>2.9640038618183029</v>
      </c>
      <c r="O21" s="9">
        <v>2.9596304332496897</v>
      </c>
      <c r="P21" s="20">
        <v>2.9588591815248</v>
      </c>
      <c r="Q21" s="9">
        <v>2.9740389006336296</v>
      </c>
      <c r="R21" s="11"/>
    </row>
    <row r="22" spans="1:18" x14ac:dyDescent="0.25">
      <c r="A22" s="9">
        <v>12</v>
      </c>
      <c r="B22" s="9">
        <v>1971</v>
      </c>
      <c r="C22" s="9">
        <v>0.330738851</v>
      </c>
      <c r="D22" s="9">
        <f t="shared" si="0"/>
        <v>0.33110028238863914</v>
      </c>
      <c r="E22" s="9">
        <f t="shared" si="1"/>
        <v>2.4979618094410544E-2</v>
      </c>
      <c r="F22" s="9">
        <f t="shared" si="2"/>
        <v>0.33110028238863914</v>
      </c>
      <c r="G22" s="9">
        <f t="shared" si="5"/>
        <v>0.33796747877278216</v>
      </c>
      <c r="H22" s="9">
        <f t="shared" si="3"/>
        <v>7.2286277727821591E-3</v>
      </c>
      <c r="I22" s="9">
        <f t="shared" si="4"/>
        <v>2.1855998322925053E-2</v>
      </c>
      <c r="K22" s="30"/>
      <c r="L22" s="21">
        <v>0</v>
      </c>
      <c r="M22" s="9">
        <v>5.4310220513999861</v>
      </c>
      <c r="N22" s="9">
        <v>5.3231653471186338</v>
      </c>
      <c r="O22" s="9">
        <v>5.2092123494589346</v>
      </c>
      <c r="P22" s="9">
        <v>5.1021969822877598</v>
      </c>
      <c r="Q22" s="9">
        <v>4.9912811645350299</v>
      </c>
      <c r="R22" s="11"/>
    </row>
    <row r="23" spans="1:18" x14ac:dyDescent="0.25">
      <c r="A23" s="9">
        <v>13</v>
      </c>
      <c r="B23" s="9">
        <v>1972</v>
      </c>
      <c r="C23" s="9">
        <v>0.35813282299999999</v>
      </c>
      <c r="D23" s="9">
        <f t="shared" si="0"/>
        <v>0.35803017687415251</v>
      </c>
      <c r="E23" s="9">
        <f t="shared" si="1"/>
        <v>2.5077131913965683E-2</v>
      </c>
      <c r="F23" s="9">
        <f t="shared" si="2"/>
        <v>0.35803017687415251</v>
      </c>
      <c r="G23" s="9">
        <f t="shared" si="5"/>
        <v>0.35607990048304972</v>
      </c>
      <c r="H23" s="9">
        <f t="shared" si="3"/>
        <v>2.0529225169502729E-3</v>
      </c>
      <c r="I23" s="9">
        <f t="shared" si="4"/>
        <v>5.7322936773943033E-3</v>
      </c>
    </row>
    <row r="24" spans="1:18" x14ac:dyDescent="0.25">
      <c r="A24" s="9">
        <v>14</v>
      </c>
      <c r="B24" s="9">
        <v>1973</v>
      </c>
      <c r="C24" s="9">
        <v>0.39560591299999998</v>
      </c>
      <c r="D24" s="9">
        <f t="shared" si="0"/>
        <v>0.39498098278940591</v>
      </c>
      <c r="E24" s="9">
        <f t="shared" si="1"/>
        <v>2.5670815614030066E-2</v>
      </c>
      <c r="F24" s="9">
        <f t="shared" si="2"/>
        <v>0.39498098278940591</v>
      </c>
      <c r="G24" s="9">
        <f t="shared" si="5"/>
        <v>0.38310730878811816</v>
      </c>
      <c r="H24" s="9">
        <f t="shared" si="3"/>
        <v>1.2498604211881814E-2</v>
      </c>
      <c r="I24" s="9">
        <f t="shared" si="4"/>
        <v>3.1593572798498122E-2</v>
      </c>
    </row>
    <row r="25" spans="1:18" x14ac:dyDescent="0.25">
      <c r="A25" s="9">
        <v>15</v>
      </c>
      <c r="B25" s="9">
        <v>1974</v>
      </c>
      <c r="C25" s="9">
        <v>0.402292488</v>
      </c>
      <c r="D25" s="9">
        <f t="shared" si="0"/>
        <v>0.40321045352017182</v>
      </c>
      <c r="E25" s="9">
        <f t="shared" si="1"/>
        <v>2.4798748369866858E-2</v>
      </c>
      <c r="F25" s="9">
        <f t="shared" si="2"/>
        <v>0.40321045352017182</v>
      </c>
      <c r="G25" s="9">
        <f t="shared" si="5"/>
        <v>0.42065179840343597</v>
      </c>
      <c r="H25" s="9">
        <f t="shared" si="3"/>
        <v>1.8359310403435969E-2</v>
      </c>
      <c r="I25" s="9">
        <f t="shared" si="4"/>
        <v>4.5636721915215006E-2</v>
      </c>
    </row>
    <row r="26" spans="1:18" x14ac:dyDescent="0.25">
      <c r="A26" s="9">
        <v>16</v>
      </c>
      <c r="B26" s="9">
        <v>1975</v>
      </c>
      <c r="C26" s="9">
        <v>0.41294207599999999</v>
      </c>
      <c r="D26" s="9">
        <f t="shared" si="0"/>
        <v>0.41369543229450195</v>
      </c>
      <c r="E26" s="9">
        <f t="shared" si="1"/>
        <v>2.4083059890090019E-2</v>
      </c>
      <c r="F26" s="9">
        <f t="shared" si="2"/>
        <v>0.41369543229450195</v>
      </c>
      <c r="G26" s="9">
        <f t="shared" si="5"/>
        <v>0.42800920189003866</v>
      </c>
      <c r="H26" s="9">
        <f t="shared" si="3"/>
        <v>1.5067125890038668E-2</v>
      </c>
      <c r="I26" s="9">
        <f t="shared" si="4"/>
        <v>3.6487262417014311E-2</v>
      </c>
    </row>
    <row r="27" spans="1:18" x14ac:dyDescent="0.25">
      <c r="A27" s="9">
        <v>17</v>
      </c>
      <c r="B27" s="9">
        <v>1976</v>
      </c>
      <c r="C27" s="9">
        <v>0.46138959400000001</v>
      </c>
      <c r="D27" s="9">
        <f t="shared" si="0"/>
        <v>0.46020903890922965</v>
      </c>
      <c r="E27" s="9">
        <f t="shared" si="1"/>
        <v>2.5204587226321903E-2</v>
      </c>
      <c r="F27" s="9">
        <f t="shared" si="2"/>
        <v>0.46020903890922965</v>
      </c>
      <c r="G27" s="9">
        <f t="shared" si="5"/>
        <v>0.43777849218459197</v>
      </c>
      <c r="H27" s="9">
        <f t="shared" si="3"/>
        <v>2.3611101815408042E-2</v>
      </c>
      <c r="I27" s="9">
        <f t="shared" si="4"/>
        <v>5.1173893218337388E-2</v>
      </c>
    </row>
    <row r="28" spans="1:18" x14ac:dyDescent="0.25">
      <c r="A28" s="9">
        <v>18</v>
      </c>
      <c r="B28" s="9">
        <v>1977</v>
      </c>
      <c r="C28" s="9">
        <v>0.60049043400000002</v>
      </c>
      <c r="D28" s="9">
        <f t="shared" si="0"/>
        <v>0.59473659360677755</v>
      </c>
      <c r="E28" s="9">
        <f t="shared" si="1"/>
        <v>3.0670735599883203E-2</v>
      </c>
      <c r="F28" s="9">
        <f t="shared" si="2"/>
        <v>0.59473659360677755</v>
      </c>
      <c r="G28" s="9">
        <f t="shared" si="5"/>
        <v>0.48541362613555156</v>
      </c>
      <c r="H28" s="9">
        <f t="shared" si="3"/>
        <v>0.11507680786444846</v>
      </c>
      <c r="I28" s="9">
        <f t="shared" si="4"/>
        <v>0.19163803675921415</v>
      </c>
    </row>
    <row r="29" spans="1:18" x14ac:dyDescent="0.25">
      <c r="A29" s="9">
        <v>19</v>
      </c>
      <c r="B29" s="9">
        <v>1978</v>
      </c>
      <c r="C29" s="9">
        <v>0.66798972899999998</v>
      </c>
      <c r="D29" s="9">
        <f t="shared" si="0"/>
        <v>0.66586060901033306</v>
      </c>
      <c r="E29" s="9">
        <f t="shared" si="1"/>
        <v>3.269339959006682E-2</v>
      </c>
      <c r="F29" s="9">
        <f t="shared" si="2"/>
        <v>0.66586060901033306</v>
      </c>
      <c r="G29" s="9">
        <f t="shared" si="5"/>
        <v>0.62540732920666076</v>
      </c>
      <c r="H29" s="9">
        <f t="shared" si="3"/>
        <v>4.2582399793339221E-2</v>
      </c>
      <c r="I29" s="9">
        <f t="shared" si="4"/>
        <v>6.3747087634245983E-2</v>
      </c>
    </row>
    <row r="30" spans="1:18" x14ac:dyDescent="0.25">
      <c r="A30" s="9">
        <v>20</v>
      </c>
      <c r="B30" s="9">
        <v>1979</v>
      </c>
      <c r="C30" s="9">
        <v>0.66034590699999995</v>
      </c>
      <c r="D30" s="9">
        <f t="shared" si="0"/>
        <v>0.66225631208002</v>
      </c>
      <c r="E30" s="9">
        <f t="shared" si="1"/>
        <v>3.0878514764047824E-2</v>
      </c>
      <c r="F30" s="9">
        <f t="shared" si="2"/>
        <v>0.66225631208002</v>
      </c>
      <c r="G30" s="9">
        <f t="shared" si="5"/>
        <v>0.69855400860039985</v>
      </c>
      <c r="H30" s="9">
        <f t="shared" si="3"/>
        <v>3.8208101600399891E-2</v>
      </c>
      <c r="I30" s="9">
        <f t="shared" si="4"/>
        <v>5.7860738130387009E-2</v>
      </c>
    </row>
    <row r="31" spans="1:18" x14ac:dyDescent="0.25">
      <c r="A31" s="9">
        <v>21</v>
      </c>
      <c r="B31" s="9">
        <v>1980</v>
      </c>
      <c r="C31" s="9">
        <v>0.64283491599999998</v>
      </c>
      <c r="D31" s="9">
        <f t="shared" si="0"/>
        <v>0.64534991154220334</v>
      </c>
      <c r="E31" s="9">
        <f t="shared" si="1"/>
        <v>2.8489268998954598E-2</v>
      </c>
      <c r="F31" s="9">
        <f t="shared" si="2"/>
        <v>0.64534991154220334</v>
      </c>
      <c r="G31" s="9">
        <f t="shared" si="5"/>
        <v>0.6931348268440678</v>
      </c>
      <c r="H31" s="9">
        <f t="shared" si="3"/>
        <v>5.0299910844067819E-2</v>
      </c>
      <c r="I31" s="9">
        <f t="shared" si="4"/>
        <v>7.8247011156543686E-2</v>
      </c>
    </row>
    <row r="32" spans="1:18" x14ac:dyDescent="0.25">
      <c r="A32" s="9">
        <v>22</v>
      </c>
      <c r="B32" s="9">
        <v>1981</v>
      </c>
      <c r="C32" s="9">
        <v>0.66358564900000006</v>
      </c>
      <c r="D32" s="9">
        <f t="shared" si="0"/>
        <v>0.66409832557705795</v>
      </c>
      <c r="E32" s="9">
        <f t="shared" si="1"/>
        <v>2.8002226250749596E-2</v>
      </c>
      <c r="F32" s="9">
        <f t="shared" si="2"/>
        <v>0.66409832557705795</v>
      </c>
      <c r="G32" s="9">
        <f t="shared" si="5"/>
        <v>0.67383918054115788</v>
      </c>
      <c r="H32" s="9">
        <f t="shared" si="3"/>
        <v>1.0253531541157823E-2</v>
      </c>
      <c r="I32" s="9">
        <f t="shared" si="4"/>
        <v>1.5451707788752711E-2</v>
      </c>
    </row>
    <row r="33" spans="1:9" x14ac:dyDescent="0.25">
      <c r="A33" s="9">
        <v>23</v>
      </c>
      <c r="B33" s="9">
        <v>1982</v>
      </c>
      <c r="C33" s="9">
        <v>0.68239217600000002</v>
      </c>
      <c r="D33" s="9">
        <f t="shared" si="0"/>
        <v>0.68287759479139043</v>
      </c>
      <c r="E33" s="9">
        <f t="shared" si="1"/>
        <v>2.7541078398928741E-2</v>
      </c>
      <c r="F33" s="9">
        <f t="shared" si="2"/>
        <v>0.68287759479139043</v>
      </c>
      <c r="G33" s="9">
        <f t="shared" si="5"/>
        <v>0.6921005518278075</v>
      </c>
      <c r="H33" s="9">
        <f t="shared" si="3"/>
        <v>9.7083758278074805E-3</v>
      </c>
      <c r="I33" s="9">
        <f t="shared" si="4"/>
        <v>1.4226974120241789E-2</v>
      </c>
    </row>
    <row r="34" spans="1:9" x14ac:dyDescent="0.25">
      <c r="A34" s="9">
        <v>24</v>
      </c>
      <c r="B34" s="9">
        <v>1983</v>
      </c>
      <c r="C34" s="9">
        <v>0.66424513299999999</v>
      </c>
      <c r="D34" s="9">
        <f t="shared" si="0"/>
        <v>0.66655381000951597</v>
      </c>
      <c r="E34" s="9">
        <f t="shared" si="1"/>
        <v>2.534783523988858E-2</v>
      </c>
      <c r="F34" s="9">
        <f t="shared" si="2"/>
        <v>0.66655381000951597</v>
      </c>
      <c r="G34" s="9">
        <f t="shared" si="5"/>
        <v>0.71041867319031915</v>
      </c>
      <c r="H34" s="9">
        <f t="shared" si="3"/>
        <v>4.6173540190319162E-2</v>
      </c>
      <c r="I34" s="9">
        <f t="shared" si="4"/>
        <v>6.9512801669740137E-2</v>
      </c>
    </row>
    <row r="35" spans="1:9" x14ac:dyDescent="0.25">
      <c r="A35" s="9">
        <v>25</v>
      </c>
      <c r="B35" s="9">
        <v>1984</v>
      </c>
      <c r="C35" s="9">
        <v>0.69454062800000005</v>
      </c>
      <c r="D35" s="9">
        <f t="shared" si="0"/>
        <v>0.69440867886247026</v>
      </c>
      <c r="E35" s="9">
        <f t="shared" si="1"/>
        <v>2.5473186920541867E-2</v>
      </c>
      <c r="F35" s="9">
        <f t="shared" si="2"/>
        <v>0.69440867886247026</v>
      </c>
      <c r="G35" s="9">
        <f t="shared" si="5"/>
        <v>0.69190164524940456</v>
      </c>
      <c r="H35" s="9">
        <f t="shared" si="3"/>
        <v>2.6389827505954866E-3</v>
      </c>
      <c r="I35" s="9">
        <f t="shared" si="4"/>
        <v>3.7996088986107326E-3</v>
      </c>
    </row>
    <row r="36" spans="1:9" x14ac:dyDescent="0.25">
      <c r="A36" s="9">
        <v>26</v>
      </c>
      <c r="B36" s="9">
        <v>1985</v>
      </c>
      <c r="C36" s="9">
        <v>0.73490050900000004</v>
      </c>
      <c r="D36" s="9">
        <f t="shared" si="0"/>
        <v>0.73414957683915061</v>
      </c>
      <c r="E36" s="9">
        <f t="shared" si="1"/>
        <v>2.6186572473348789E-2</v>
      </c>
      <c r="F36" s="9">
        <f t="shared" si="2"/>
        <v>0.73414957683915061</v>
      </c>
      <c r="G36" s="9">
        <f t="shared" si="5"/>
        <v>0.71988186578301216</v>
      </c>
      <c r="H36" s="9">
        <f t="shared" si="3"/>
        <v>1.501864321698787E-2</v>
      </c>
      <c r="I36" s="9">
        <f t="shared" si="4"/>
        <v>2.0436294482125431E-2</v>
      </c>
    </row>
    <row r="37" spans="1:9" x14ac:dyDescent="0.25">
      <c r="A37" s="9">
        <v>27</v>
      </c>
      <c r="B37" s="9">
        <v>1986</v>
      </c>
      <c r="C37" s="9">
        <v>0.72303636800000004</v>
      </c>
      <c r="D37" s="9">
        <f t="shared" si="0"/>
        <v>0.72490135706562497</v>
      </c>
      <c r="E37" s="9">
        <f t="shared" si="1"/>
        <v>2.4414832861005067E-2</v>
      </c>
      <c r="F37" s="9">
        <f t="shared" si="2"/>
        <v>0.72490135706562497</v>
      </c>
      <c r="G37" s="9">
        <f t="shared" si="5"/>
        <v>0.76033614931249938</v>
      </c>
      <c r="H37" s="9">
        <f t="shared" si="3"/>
        <v>3.7299781312499336E-2</v>
      </c>
      <c r="I37" s="9">
        <f t="shared" si="4"/>
        <v>5.158769733212E-2</v>
      </c>
    </row>
    <row r="38" spans="1:9" x14ac:dyDescent="0.25">
      <c r="A38" s="9">
        <v>28</v>
      </c>
      <c r="B38" s="9">
        <v>1987</v>
      </c>
      <c r="C38" s="9">
        <v>0.71852398200000001</v>
      </c>
      <c r="D38" s="9">
        <f t="shared" si="0"/>
        <v>0.72006359239633144</v>
      </c>
      <c r="E38" s="9">
        <f t="shared" si="1"/>
        <v>2.2952202984490137E-2</v>
      </c>
      <c r="F38" s="9">
        <f t="shared" si="2"/>
        <v>0.72006359239633144</v>
      </c>
      <c r="G38" s="9">
        <f t="shared" si="5"/>
        <v>0.74931618992663007</v>
      </c>
      <c r="H38" s="9">
        <f t="shared" si="3"/>
        <v>3.0792207926630066E-2</v>
      </c>
      <c r="I38" s="9">
        <f t="shared" si="4"/>
        <v>4.2854808883233723E-2</v>
      </c>
    </row>
    <row r="39" spans="1:9" x14ac:dyDescent="0.25">
      <c r="A39" s="9">
        <v>29</v>
      </c>
      <c r="B39" s="9">
        <v>1988</v>
      </c>
      <c r="C39" s="9">
        <v>0.75531720099999999</v>
      </c>
      <c r="D39" s="9">
        <f t="shared" si="0"/>
        <v>0.75470213071904102</v>
      </c>
      <c r="E39" s="9">
        <f t="shared" si="1"/>
        <v>2.3536519751401107E-2</v>
      </c>
      <c r="F39" s="9">
        <f t="shared" si="2"/>
        <v>0.75470213071904102</v>
      </c>
      <c r="G39" s="9">
        <f t="shared" si="5"/>
        <v>0.74301579538082163</v>
      </c>
      <c r="H39" s="9">
        <f t="shared" si="3"/>
        <v>1.2301405619178363E-2</v>
      </c>
      <c r="I39" s="9">
        <f t="shared" si="4"/>
        <v>1.6286410004819105E-2</v>
      </c>
    </row>
    <row r="40" spans="1:9" x14ac:dyDescent="0.25">
      <c r="A40" s="9">
        <v>30</v>
      </c>
      <c r="B40" s="9">
        <v>1989</v>
      </c>
      <c r="C40" s="9">
        <v>0.73490562699999995</v>
      </c>
      <c r="D40" s="9">
        <f t="shared" si="0"/>
        <v>0.73707227817352206</v>
      </c>
      <c r="E40" s="9">
        <f t="shared" si="1"/>
        <v>2.1478201136555103E-2</v>
      </c>
      <c r="F40" s="9">
        <f t="shared" si="2"/>
        <v>0.73707227817352206</v>
      </c>
      <c r="G40" s="9">
        <f t="shared" si="5"/>
        <v>0.77823865047044216</v>
      </c>
      <c r="H40" s="9">
        <f t="shared" si="3"/>
        <v>4.3333023470442211E-2</v>
      </c>
      <c r="I40" s="9">
        <f t="shared" si="4"/>
        <v>5.89640654233856E-2</v>
      </c>
    </row>
    <row r="41" spans="1:9" x14ac:dyDescent="0.25">
      <c r="A41" s="9">
        <v>31</v>
      </c>
      <c r="B41" s="9">
        <v>1990</v>
      </c>
      <c r="C41" s="9">
        <v>0.81576113800000005</v>
      </c>
      <c r="D41" s="9">
        <f t="shared" si="0"/>
        <v>0.81290060506550388</v>
      </c>
      <c r="E41" s="9">
        <f t="shared" si="1"/>
        <v>2.4195707424326439E-2</v>
      </c>
      <c r="F41" s="9">
        <f t="shared" si="2"/>
        <v>0.81290060506550388</v>
      </c>
      <c r="G41" s="9">
        <f t="shared" si="5"/>
        <v>0.75855047931007713</v>
      </c>
      <c r="H41" s="9">
        <f t="shared" si="3"/>
        <v>5.7210658689922922E-2</v>
      </c>
      <c r="I41" s="9">
        <f t="shared" si="4"/>
        <v>7.0131630479709023E-2</v>
      </c>
    </row>
    <row r="42" spans="1:9" x14ac:dyDescent="0.25">
      <c r="A42" s="9">
        <v>32</v>
      </c>
      <c r="B42" s="9">
        <v>1991</v>
      </c>
      <c r="C42" s="9">
        <v>0.87674487700000003</v>
      </c>
      <c r="D42" s="9">
        <f t="shared" si="0"/>
        <v>0.8747624487744915</v>
      </c>
      <c r="E42" s="9">
        <f t="shared" si="1"/>
        <v>2.6079014238559496E-2</v>
      </c>
      <c r="F42" s="9">
        <f t="shared" si="2"/>
        <v>0.8747624487744915</v>
      </c>
      <c r="G42" s="9">
        <f t="shared" si="5"/>
        <v>0.8370963124898303</v>
      </c>
      <c r="H42" s="9">
        <f t="shared" si="3"/>
        <v>3.9648564510169737E-2</v>
      </c>
      <c r="I42" s="9">
        <f t="shared" si="4"/>
        <v>4.522246499556077E-2</v>
      </c>
    </row>
    <row r="43" spans="1:9" x14ac:dyDescent="0.25">
      <c r="A43" s="9">
        <v>33</v>
      </c>
      <c r="B43" s="9">
        <v>1992</v>
      </c>
      <c r="C43" s="9">
        <v>0.91035578399999995</v>
      </c>
      <c r="D43" s="9">
        <f t="shared" si="0"/>
        <v>0.90988006795065246</v>
      </c>
      <c r="E43" s="9">
        <f t="shared" si="1"/>
        <v>2.6530944485439568E-2</v>
      </c>
      <c r="F43" s="9">
        <f t="shared" si="2"/>
        <v>0.90988006795065246</v>
      </c>
      <c r="G43" s="9">
        <f t="shared" si="5"/>
        <v>0.90084146301305101</v>
      </c>
      <c r="H43" s="9">
        <f t="shared" si="3"/>
        <v>9.514320986948932E-3</v>
      </c>
      <c r="I43" s="9">
        <f t="shared" si="4"/>
        <v>1.04512116627019E-2</v>
      </c>
    </row>
    <row r="44" spans="1:9" x14ac:dyDescent="0.25">
      <c r="A44" s="9">
        <v>34</v>
      </c>
      <c r="B44" s="9">
        <v>1993</v>
      </c>
      <c r="C44" s="9">
        <v>0.97185668999999997</v>
      </c>
      <c r="D44" s="9">
        <f t="shared" si="0"/>
        <v>0.97008440612180458</v>
      </c>
      <c r="E44" s="9">
        <f t="shared" si="1"/>
        <v>2.8214614169725195E-2</v>
      </c>
      <c r="F44" s="9">
        <f t="shared" si="2"/>
        <v>0.97008440612180458</v>
      </c>
      <c r="G44" s="9">
        <f t="shared" si="5"/>
        <v>0.93641101243609204</v>
      </c>
      <c r="H44" s="9">
        <f t="shared" si="3"/>
        <v>3.5445677563907929E-2</v>
      </c>
      <c r="I44" s="9">
        <f t="shared" si="4"/>
        <v>3.6472123851828332E-2</v>
      </c>
    </row>
    <row r="45" spans="1:9" x14ac:dyDescent="0.25">
      <c r="A45" s="9">
        <v>35</v>
      </c>
      <c r="B45" s="9">
        <v>1994</v>
      </c>
      <c r="C45" s="9">
        <v>1.0155351770000001</v>
      </c>
      <c r="D45" s="9">
        <f t="shared" si="0"/>
        <v>1.0146733691645764</v>
      </c>
      <c r="E45" s="9">
        <f t="shared" si="1"/>
        <v>2.9033331613377525E-2</v>
      </c>
      <c r="F45" s="9">
        <f t="shared" si="2"/>
        <v>1.0146733691645764</v>
      </c>
      <c r="G45" s="9">
        <f t="shared" si="5"/>
        <v>0.99829902029152973</v>
      </c>
      <c r="H45" s="9">
        <f t="shared" si="3"/>
        <v>1.723615670847034E-2</v>
      </c>
      <c r="I45" s="9">
        <f t="shared" si="4"/>
        <v>1.6972486132275394E-2</v>
      </c>
    </row>
    <row r="46" spans="1:9" x14ac:dyDescent="0.25">
      <c r="A46" s="9">
        <v>36</v>
      </c>
      <c r="B46" s="9">
        <v>1995</v>
      </c>
      <c r="C46" s="9">
        <v>1.1315451329999999</v>
      </c>
      <c r="D46" s="9">
        <f t="shared" si="0"/>
        <v>1.1271532113888976</v>
      </c>
      <c r="E46" s="9">
        <f t="shared" si="1"/>
        <v>3.3205657143924705E-2</v>
      </c>
      <c r="F46" s="9">
        <f t="shared" si="2"/>
        <v>1.1271532113888976</v>
      </c>
      <c r="G46" s="9">
        <f t="shared" si="5"/>
        <v>1.0437067007779539</v>
      </c>
      <c r="H46" s="9">
        <f t="shared" si="3"/>
        <v>8.7838432222046015E-2</v>
      </c>
      <c r="I46" s="9">
        <f t="shared" si="4"/>
        <v>7.762698071897943E-2</v>
      </c>
    </row>
    <row r="47" spans="1:9" x14ac:dyDescent="0.25">
      <c r="A47" s="9">
        <v>37</v>
      </c>
      <c r="B47" s="9">
        <v>1996</v>
      </c>
      <c r="C47" s="9">
        <v>1.1729792699999999</v>
      </c>
      <c r="D47" s="9">
        <f t="shared" si="0"/>
        <v>1.1723482499266411</v>
      </c>
      <c r="E47" s="9">
        <f t="shared" si="1"/>
        <v>3.3805126213615644E-2</v>
      </c>
      <c r="F47" s="9">
        <f t="shared" si="2"/>
        <v>1.1723482499266411</v>
      </c>
      <c r="G47" s="9">
        <f t="shared" si="5"/>
        <v>1.1603588685328223</v>
      </c>
      <c r="H47" s="9">
        <f t="shared" si="3"/>
        <v>1.2620401467177578E-2</v>
      </c>
      <c r="I47" s="9">
        <f t="shared" si="4"/>
        <v>1.0759270679333983E-2</v>
      </c>
    </row>
    <row r="48" spans="1:9" x14ac:dyDescent="0.25">
      <c r="A48" s="9">
        <v>38</v>
      </c>
      <c r="B48" s="9">
        <v>1997</v>
      </c>
      <c r="C48" s="9">
        <v>1.270396477</v>
      </c>
      <c r="D48" s="9">
        <f t="shared" si="0"/>
        <v>1.2671843219570129</v>
      </c>
      <c r="E48" s="9">
        <f t="shared" si="1"/>
        <v>3.6856673504453458E-2</v>
      </c>
      <c r="F48" s="9">
        <f t="shared" si="2"/>
        <v>1.2671843219570129</v>
      </c>
      <c r="G48" s="9">
        <f t="shared" si="5"/>
        <v>1.2061533761402567</v>
      </c>
      <c r="H48" s="9">
        <f t="shared" si="3"/>
        <v>6.4243100859743274E-2</v>
      </c>
      <c r="I48" s="9">
        <f t="shared" si="4"/>
        <v>5.0569331718749146E-2</v>
      </c>
    </row>
    <row r="49" spans="1:9" x14ac:dyDescent="0.25">
      <c r="A49" s="9">
        <v>39</v>
      </c>
      <c r="B49" s="9">
        <v>1998</v>
      </c>
      <c r="C49" s="9">
        <v>1.269366929</v>
      </c>
      <c r="D49" s="9">
        <f t="shared" si="0"/>
        <v>1.2711006323230734</v>
      </c>
      <c r="E49" s="9">
        <f t="shared" si="1"/>
        <v>3.5209655347533807E-2</v>
      </c>
      <c r="F49" s="9">
        <f t="shared" si="2"/>
        <v>1.2711006323230734</v>
      </c>
      <c r="G49" s="9">
        <f t="shared" si="5"/>
        <v>1.3040409954614665</v>
      </c>
      <c r="H49" s="9">
        <f t="shared" si="3"/>
        <v>3.4674066461466424E-2</v>
      </c>
      <c r="I49" s="9">
        <f t="shared" si="4"/>
        <v>2.7316031061863612E-2</v>
      </c>
    </row>
    <row r="50" spans="1:9" x14ac:dyDescent="0.25">
      <c r="A50" s="9">
        <v>40</v>
      </c>
      <c r="B50" s="9">
        <v>1999</v>
      </c>
      <c r="C50" s="9">
        <v>1.337342815</v>
      </c>
      <c r="D50" s="9">
        <f t="shared" si="0"/>
        <v>1.3357911886335303</v>
      </c>
      <c r="E50" s="9">
        <f t="shared" si="1"/>
        <v>3.6683700395679961E-2</v>
      </c>
      <c r="F50" s="9">
        <f t="shared" si="2"/>
        <v>1.3357911886335303</v>
      </c>
      <c r="G50" s="9">
        <f t="shared" si="5"/>
        <v>1.3063102876706072</v>
      </c>
      <c r="H50" s="9">
        <f t="shared" si="3"/>
        <v>3.1032527329392767E-2</v>
      </c>
      <c r="I50" s="9">
        <f t="shared" si="4"/>
        <v>2.32046166333146E-2</v>
      </c>
    </row>
    <row r="51" spans="1:9" x14ac:dyDescent="0.25">
      <c r="A51" s="9">
        <v>41</v>
      </c>
      <c r="B51" s="9">
        <v>2000</v>
      </c>
      <c r="C51" s="9">
        <v>1.324594286</v>
      </c>
      <c r="D51" s="9">
        <f t="shared" si="0"/>
        <v>1.3269883161514604</v>
      </c>
      <c r="E51" s="9">
        <f t="shared" si="1"/>
        <v>3.4409371751792463E-2</v>
      </c>
      <c r="F51" s="9">
        <f t="shared" si="2"/>
        <v>1.3269883161514604</v>
      </c>
      <c r="G51" s="9">
        <f t="shared" si="5"/>
        <v>1.3724748890292102</v>
      </c>
      <c r="H51" s="9">
        <f t="shared" si="3"/>
        <v>4.7880603029210267E-2</v>
      </c>
      <c r="I51" s="9">
        <f t="shared" si="4"/>
        <v>3.6147372471158512E-2</v>
      </c>
    </row>
    <row r="52" spans="1:9" x14ac:dyDescent="0.25">
      <c r="A52" s="9">
        <v>42</v>
      </c>
      <c r="B52" s="9">
        <v>2001</v>
      </c>
      <c r="C52" s="9">
        <v>1.4076091639999999</v>
      </c>
      <c r="D52" s="9">
        <f t="shared" si="0"/>
        <v>1.4052985901951627</v>
      </c>
      <c r="E52" s="9">
        <f t="shared" si="1"/>
        <v>3.6604416866387948E-2</v>
      </c>
      <c r="F52" s="9">
        <f t="shared" si="2"/>
        <v>1.4052985901951627</v>
      </c>
      <c r="G52" s="9">
        <f t="shared" si="5"/>
        <v>1.3613976879032528</v>
      </c>
      <c r="H52" s="9">
        <f t="shared" si="3"/>
        <v>4.6211476096747139E-2</v>
      </c>
      <c r="I52" s="9">
        <f t="shared" si="4"/>
        <v>3.28297636010184E-2</v>
      </c>
    </row>
    <row r="53" spans="1:9" x14ac:dyDescent="0.25">
      <c r="A53" s="18">
        <v>43</v>
      </c>
      <c r="B53" s="19">
        <v>2002</v>
      </c>
      <c r="C53" s="19">
        <v>1.40809308</v>
      </c>
      <c r="D53" s="31" t="s">
        <v>54</v>
      </c>
      <c r="E53" s="32"/>
      <c r="F53" s="33"/>
      <c r="G53" s="19">
        <f>$D$52+(A53-42)*$E$52</f>
        <v>1.4419030070615506</v>
      </c>
      <c r="H53" s="19">
        <f t="shared" ref="H53:H69" si="6">ABS(C53-G53)</f>
        <v>3.3809927061550615E-2</v>
      </c>
      <c r="I53" s="19">
        <f t="shared" ref="I53:I69" si="7">H53/C53</f>
        <v>2.4011144960353486E-2</v>
      </c>
    </row>
    <row r="54" spans="1:9" x14ac:dyDescent="0.25">
      <c r="A54" s="18">
        <v>44</v>
      </c>
      <c r="B54" s="19">
        <v>2003</v>
      </c>
      <c r="C54" s="19">
        <v>1.522267724</v>
      </c>
      <c r="D54" s="34"/>
      <c r="E54" s="35"/>
      <c r="F54" s="36"/>
      <c r="G54" s="19">
        <f t="shared" ref="G54:G69" si="8">$D$52+(A54-42)*$E$52</f>
        <v>1.4785074239279385</v>
      </c>
      <c r="H54" s="19">
        <f t="shared" si="6"/>
        <v>4.3760300072061442E-2</v>
      </c>
      <c r="I54" s="19">
        <f t="shared" si="7"/>
        <v>2.874678309349837E-2</v>
      </c>
    </row>
    <row r="55" spans="1:9" x14ac:dyDescent="0.25">
      <c r="A55" s="18">
        <v>45</v>
      </c>
      <c r="B55" s="19">
        <v>2004</v>
      </c>
      <c r="C55" s="19">
        <v>1.536865336</v>
      </c>
      <c r="D55" s="34"/>
      <c r="E55" s="35"/>
      <c r="F55" s="36"/>
      <c r="G55" s="19">
        <f t="shared" si="8"/>
        <v>1.5151118407943265</v>
      </c>
      <c r="H55" s="19">
        <f t="shared" si="6"/>
        <v>2.175349520567349E-2</v>
      </c>
      <c r="I55" s="19">
        <f t="shared" si="7"/>
        <v>1.4154457580708614E-2</v>
      </c>
    </row>
    <row r="56" spans="1:9" x14ac:dyDescent="0.25">
      <c r="A56" s="18">
        <v>46</v>
      </c>
      <c r="B56" s="19">
        <v>2005</v>
      </c>
      <c r="C56" s="19">
        <v>1.5219444499999999</v>
      </c>
      <c r="D56" s="34"/>
      <c r="E56" s="35"/>
      <c r="F56" s="36"/>
      <c r="G56" s="19">
        <f t="shared" si="8"/>
        <v>1.5517162576607144</v>
      </c>
      <c r="H56" s="19">
        <f t="shared" si="6"/>
        <v>2.9771807660714522E-2</v>
      </c>
      <c r="I56" s="19">
        <f t="shared" si="7"/>
        <v>1.9561691401229871E-2</v>
      </c>
    </row>
    <row r="57" spans="1:9" x14ac:dyDescent="0.25">
      <c r="A57" s="18">
        <v>47</v>
      </c>
      <c r="B57" s="19">
        <v>2006</v>
      </c>
      <c r="C57" s="19">
        <v>1.5877496929999999</v>
      </c>
      <c r="D57" s="34"/>
      <c r="E57" s="35"/>
      <c r="F57" s="36"/>
      <c r="G57" s="19">
        <f t="shared" si="8"/>
        <v>1.5883206745271023</v>
      </c>
      <c r="H57" s="19">
        <f t="shared" si="6"/>
        <v>5.7098152710244321E-4</v>
      </c>
      <c r="I57" s="19">
        <f t="shared" si="7"/>
        <v>3.5961683987076874E-4</v>
      </c>
    </row>
    <row r="58" spans="1:9" x14ac:dyDescent="0.25">
      <c r="A58" s="18">
        <v>48</v>
      </c>
      <c r="B58" s="19">
        <v>2007</v>
      </c>
      <c r="C58" s="19">
        <v>1.6352070759999999</v>
      </c>
      <c r="D58" s="34"/>
      <c r="E58" s="35"/>
      <c r="F58" s="36"/>
      <c r="G58" s="19">
        <f t="shared" si="8"/>
        <v>1.6249250913934903</v>
      </c>
      <c r="H58" s="19">
        <f t="shared" si="6"/>
        <v>1.0281984606509642E-2</v>
      </c>
      <c r="I58" s="19">
        <f t="shared" si="7"/>
        <v>6.2878792279086508E-3</v>
      </c>
    </row>
    <row r="59" spans="1:9" x14ac:dyDescent="0.25">
      <c r="A59" s="18">
        <v>49</v>
      </c>
      <c r="B59" s="19">
        <v>2008</v>
      </c>
      <c r="C59" s="19">
        <v>1.6018193080000001</v>
      </c>
      <c r="D59" s="34"/>
      <c r="E59" s="35"/>
      <c r="F59" s="36"/>
      <c r="G59" s="19">
        <f t="shared" si="8"/>
        <v>1.6615295082598784</v>
      </c>
      <c r="H59" s="19">
        <f t="shared" si="6"/>
        <v>5.9710200259878388E-2</v>
      </c>
      <c r="I59" s="19">
        <f t="shared" si="7"/>
        <v>3.7276489277951935E-2</v>
      </c>
    </row>
    <row r="60" spans="1:9" x14ac:dyDescent="0.25">
      <c r="A60" s="18">
        <v>50</v>
      </c>
      <c r="B60" s="19">
        <v>2009</v>
      </c>
      <c r="C60" s="19">
        <v>1.653210477</v>
      </c>
      <c r="D60" s="34"/>
      <c r="E60" s="35"/>
      <c r="F60" s="36"/>
      <c r="G60" s="19">
        <f t="shared" si="8"/>
        <v>1.6981339251262662</v>
      </c>
      <c r="H60" s="19">
        <f t="shared" si="6"/>
        <v>4.4923448126266141E-2</v>
      </c>
      <c r="I60" s="19">
        <f t="shared" si="7"/>
        <v>2.7173459611619762E-2</v>
      </c>
    </row>
    <row r="61" spans="1:9" x14ac:dyDescent="0.25">
      <c r="A61" s="18">
        <v>51</v>
      </c>
      <c r="B61" s="19">
        <v>2010</v>
      </c>
      <c r="C61" s="19">
        <v>1.7240735810000001</v>
      </c>
      <c r="D61" s="34"/>
      <c r="E61" s="35"/>
      <c r="F61" s="36"/>
      <c r="G61" s="19">
        <f t="shared" si="8"/>
        <v>1.7347383419926543</v>
      </c>
      <c r="H61" s="19">
        <f t="shared" si="6"/>
        <v>1.0664760992654232E-2</v>
      </c>
      <c r="I61" s="19">
        <f t="shared" si="7"/>
        <v>6.1857922481872493E-3</v>
      </c>
    </row>
    <row r="62" spans="1:9" x14ac:dyDescent="0.25">
      <c r="A62" s="18">
        <v>52</v>
      </c>
      <c r="B62" s="19">
        <v>2011</v>
      </c>
      <c r="C62" s="19">
        <v>1.9601332570000001</v>
      </c>
      <c r="D62" s="34"/>
      <c r="E62" s="35"/>
      <c r="F62" s="36"/>
      <c r="G62" s="19">
        <f t="shared" si="8"/>
        <v>1.771342758859042</v>
      </c>
      <c r="H62" s="19">
        <f t="shared" si="6"/>
        <v>0.18879049814095805</v>
      </c>
      <c r="I62" s="19">
        <f t="shared" si="7"/>
        <v>9.6315134426066235E-2</v>
      </c>
    </row>
    <row r="63" spans="1:9" x14ac:dyDescent="0.25">
      <c r="A63" s="18">
        <v>53</v>
      </c>
      <c r="B63" s="19">
        <v>2012</v>
      </c>
      <c r="C63" s="19">
        <v>1.9591331940000001</v>
      </c>
      <c r="D63" s="34"/>
      <c r="E63" s="35"/>
      <c r="F63" s="36"/>
      <c r="G63" s="19">
        <f t="shared" si="8"/>
        <v>1.8079471757254302</v>
      </c>
      <c r="H63" s="19">
        <f t="shared" si="6"/>
        <v>0.1511860182745699</v>
      </c>
      <c r="I63" s="19">
        <f t="shared" si="7"/>
        <v>7.7169851818951876E-2</v>
      </c>
    </row>
    <row r="64" spans="1:9" x14ac:dyDescent="0.25">
      <c r="A64" s="18">
        <v>54</v>
      </c>
      <c r="B64" s="19">
        <v>2013</v>
      </c>
      <c r="C64" s="19">
        <v>1.8042510410000001</v>
      </c>
      <c r="D64" s="34"/>
      <c r="E64" s="35"/>
      <c r="F64" s="36"/>
      <c r="G64" s="19">
        <f t="shared" si="8"/>
        <v>1.8445515925918181</v>
      </c>
      <c r="H64" s="19">
        <f t="shared" si="6"/>
        <v>4.0300551591818001E-2</v>
      </c>
      <c r="I64" s="19">
        <f t="shared" si="7"/>
        <v>2.2336443585744895E-2</v>
      </c>
    </row>
    <row r="65" spans="1:9" x14ac:dyDescent="0.25">
      <c r="A65" s="18">
        <v>55</v>
      </c>
      <c r="B65" s="19">
        <v>2014</v>
      </c>
      <c r="C65" s="19">
        <v>1.920799967</v>
      </c>
      <c r="D65" s="34"/>
      <c r="E65" s="35"/>
      <c r="F65" s="36"/>
      <c r="G65" s="19">
        <f t="shared" si="8"/>
        <v>1.881156009458206</v>
      </c>
      <c r="H65" s="19">
        <f t="shared" si="6"/>
        <v>3.964395754179395E-2</v>
      </c>
      <c r="I65" s="19">
        <f t="shared" si="7"/>
        <v>2.0639295201421642E-2</v>
      </c>
    </row>
    <row r="66" spans="1:9" x14ac:dyDescent="0.25">
      <c r="A66" s="18">
        <v>56</v>
      </c>
      <c r="B66" s="19">
        <v>2015</v>
      </c>
      <c r="C66" s="19">
        <v>1.899658692</v>
      </c>
      <c r="D66" s="34"/>
      <c r="E66" s="35"/>
      <c r="F66" s="36"/>
      <c r="G66" s="19">
        <f t="shared" si="8"/>
        <v>1.917760426324594</v>
      </c>
      <c r="H66" s="19">
        <f t="shared" si="6"/>
        <v>1.8101734324593943E-2</v>
      </c>
      <c r="I66" s="19">
        <f t="shared" si="7"/>
        <v>9.528940330610686E-3</v>
      </c>
    </row>
    <row r="67" spans="1:9" x14ac:dyDescent="0.25">
      <c r="A67" s="18">
        <v>57</v>
      </c>
      <c r="B67" s="19">
        <v>2016</v>
      </c>
      <c r="C67" s="19">
        <v>1.89244089</v>
      </c>
      <c r="D67" s="34"/>
      <c r="E67" s="35"/>
      <c r="F67" s="36"/>
      <c r="G67" s="19">
        <f t="shared" si="8"/>
        <v>1.9543648431909819</v>
      </c>
      <c r="H67" s="19">
        <f t="shared" si="6"/>
        <v>6.1923953190981873E-2</v>
      </c>
      <c r="I67" s="19">
        <f t="shared" si="7"/>
        <v>3.2721737053029894E-2</v>
      </c>
    </row>
    <row r="68" spans="1:9" x14ac:dyDescent="0.25">
      <c r="A68" s="18">
        <v>58</v>
      </c>
      <c r="B68" s="19">
        <v>2017</v>
      </c>
      <c r="C68" s="19">
        <v>2.01367107</v>
      </c>
      <c r="D68" s="34"/>
      <c r="E68" s="35"/>
      <c r="F68" s="36"/>
      <c r="G68" s="19">
        <f t="shared" si="8"/>
        <v>1.9909692600573698</v>
      </c>
      <c r="H68" s="19">
        <f t="shared" si="6"/>
        <v>2.2701809942630158E-2</v>
      </c>
      <c r="I68" s="19">
        <f t="shared" si="7"/>
        <v>1.1273842228179877E-2</v>
      </c>
    </row>
    <row r="69" spans="1:9" x14ac:dyDescent="0.25">
      <c r="A69" s="18">
        <v>59</v>
      </c>
      <c r="B69" s="19">
        <v>2018</v>
      </c>
      <c r="C69" s="19">
        <v>2.178461553</v>
      </c>
      <c r="D69" s="37"/>
      <c r="E69" s="38"/>
      <c r="F69" s="39"/>
      <c r="G69" s="19">
        <f t="shared" si="8"/>
        <v>2.0275736769237578</v>
      </c>
      <c r="H69" s="19">
        <f t="shared" si="6"/>
        <v>0.15088787607624221</v>
      </c>
      <c r="I69" s="19">
        <f t="shared" si="7"/>
        <v>6.9263501973882299E-2</v>
      </c>
    </row>
    <row r="70" spans="1:9" x14ac:dyDescent="0.25">
      <c r="A70" s="9">
        <v>60</v>
      </c>
      <c r="B70" s="9">
        <v>2019</v>
      </c>
      <c r="C70" s="31" t="s">
        <v>55</v>
      </c>
      <c r="D70" s="32"/>
      <c r="E70" s="32"/>
      <c r="F70" s="32"/>
      <c r="G70" s="32"/>
      <c r="H70" s="32"/>
      <c r="I70" s="33"/>
    </row>
    <row r="71" spans="1:9" x14ac:dyDescent="0.25">
      <c r="A71" s="9">
        <v>61</v>
      </c>
      <c r="B71" s="9">
        <v>2020</v>
      </c>
      <c r="C71" s="34"/>
      <c r="D71" s="35"/>
      <c r="E71" s="35"/>
      <c r="F71" s="35"/>
      <c r="G71" s="35"/>
      <c r="H71" s="35"/>
      <c r="I71" s="36"/>
    </row>
    <row r="72" spans="1:9" x14ac:dyDescent="0.25">
      <c r="A72" s="9">
        <v>62</v>
      </c>
      <c r="B72" s="9">
        <v>2021</v>
      </c>
      <c r="C72" s="34"/>
      <c r="D72" s="35"/>
      <c r="E72" s="35"/>
      <c r="F72" s="35"/>
      <c r="G72" s="35"/>
      <c r="H72" s="35"/>
      <c r="I72" s="36"/>
    </row>
    <row r="73" spans="1:9" x14ac:dyDescent="0.25">
      <c r="A73" s="9">
        <v>63</v>
      </c>
      <c r="B73" s="9">
        <v>2022</v>
      </c>
      <c r="C73" s="34"/>
      <c r="D73" s="35"/>
      <c r="E73" s="35"/>
      <c r="F73" s="35"/>
      <c r="G73" s="35"/>
      <c r="H73" s="35"/>
      <c r="I73" s="36"/>
    </row>
    <row r="74" spans="1:9" x14ac:dyDescent="0.25">
      <c r="A74" s="9">
        <v>64</v>
      </c>
      <c r="B74" s="9">
        <v>2023</v>
      </c>
      <c r="C74" s="34"/>
      <c r="D74" s="35"/>
      <c r="E74" s="35"/>
      <c r="F74" s="35"/>
      <c r="G74" s="35"/>
      <c r="H74" s="35"/>
      <c r="I74" s="36"/>
    </row>
    <row r="75" spans="1:9" x14ac:dyDescent="0.25">
      <c r="A75" s="9">
        <v>65</v>
      </c>
      <c r="B75" s="9">
        <v>2024</v>
      </c>
      <c r="C75" s="37"/>
      <c r="D75" s="38"/>
      <c r="E75" s="38"/>
      <c r="F75" s="38"/>
      <c r="G75" s="38"/>
      <c r="H75" s="38"/>
      <c r="I75" s="39"/>
    </row>
    <row r="77" spans="1:9" x14ac:dyDescent="0.25">
      <c r="B77" t="s">
        <v>59</v>
      </c>
      <c r="C77">
        <f>AVERAGE(C11:C69)</f>
        <v>0.97370212405084777</v>
      </c>
    </row>
    <row r="78" spans="1:9" x14ac:dyDescent="0.25">
      <c r="B78" t="s">
        <v>60</v>
      </c>
      <c r="C78">
        <f>_xlfn.VAR.P(C11:C69)</f>
        <v>0.34938713851970826</v>
      </c>
    </row>
    <row r="79" spans="1:9" x14ac:dyDescent="0.25">
      <c r="B79" t="s">
        <v>61</v>
      </c>
      <c r="C79">
        <f>_xlfn.STDEV.P(C11:C69)</f>
        <v>0.59108978888127328</v>
      </c>
    </row>
    <row r="80" spans="1:9" x14ac:dyDescent="0.25">
      <c r="B80" t="s">
        <v>62</v>
      </c>
      <c r="C80">
        <f>MEDIAN(C11:C69)</f>
        <v>0.75531720099999999</v>
      </c>
    </row>
  </sheetData>
  <mergeCells count="9">
    <mergeCell ref="L6:R6"/>
    <mergeCell ref="K18:K22"/>
    <mergeCell ref="L17:Q17"/>
    <mergeCell ref="D53:F69"/>
    <mergeCell ref="C70:I75"/>
    <mergeCell ref="B10:C10"/>
    <mergeCell ref="F10:I10"/>
    <mergeCell ref="G11:I11"/>
    <mergeCell ref="K7:K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1E938-7636-4102-B5C1-33664843A6F1}">
  <dimension ref="A2:R75"/>
  <sheetViews>
    <sheetView topLeftCell="A46" zoomScale="70" zoomScaleNormal="70" workbookViewId="0">
      <selection activeCell="C5" sqref="C5"/>
    </sheetView>
  </sheetViews>
  <sheetFormatPr defaultRowHeight="15" x14ac:dyDescent="0.25"/>
  <cols>
    <col min="1" max="1" width="5.28515625" style="2" customWidth="1"/>
    <col min="3" max="9" width="15.7109375" customWidth="1"/>
  </cols>
  <sheetData>
    <row r="2" spans="1:18" x14ac:dyDescent="0.25">
      <c r="B2" s="1" t="s">
        <v>0</v>
      </c>
    </row>
    <row r="3" spans="1:18" x14ac:dyDescent="0.25">
      <c r="B3" s="1" t="s">
        <v>1</v>
      </c>
    </row>
    <row r="5" spans="1:18" x14ac:dyDescent="0.25">
      <c r="B5" s="15" t="s">
        <v>2</v>
      </c>
      <c r="C5" s="9">
        <v>0.7</v>
      </c>
      <c r="E5" s="16" t="s">
        <v>47</v>
      </c>
      <c r="F5" s="8">
        <f>(1/COUNT(H12:H52))*SUM(H12:H52)</f>
        <v>3.6636883990185873E-2</v>
      </c>
      <c r="H5" s="16" t="s">
        <v>50</v>
      </c>
      <c r="I5" s="17">
        <f>(1/COUNT(H53:H69))*SUM(H53:H69)</f>
        <v>6.233479257878257E-2</v>
      </c>
      <c r="K5" t="s">
        <v>58</v>
      </c>
    </row>
    <row r="6" spans="1:18" x14ac:dyDescent="0.25">
      <c r="B6" s="15" t="s">
        <v>3</v>
      </c>
      <c r="C6" s="9">
        <v>0.05</v>
      </c>
      <c r="E6" s="16" t="s">
        <v>48</v>
      </c>
      <c r="F6" s="8">
        <f>(1/COUNT(H12:H52))*SUMSQ(H12:H52)</f>
        <v>1.9941090752082506E-3</v>
      </c>
      <c r="H6" s="16" t="s">
        <v>51</v>
      </c>
      <c r="I6" s="17">
        <f>(1/COUNT(H53:H69))*SUMSQ(H53:H69)</f>
        <v>7.6750266972921049E-3</v>
      </c>
      <c r="K6" s="8"/>
      <c r="L6" s="25" t="s">
        <v>2</v>
      </c>
      <c r="M6" s="26"/>
      <c r="N6" s="26"/>
      <c r="O6" s="26"/>
      <c r="P6" s="26"/>
      <c r="Q6" s="26"/>
      <c r="R6" s="27"/>
    </row>
    <row r="7" spans="1:18" x14ac:dyDescent="0.25">
      <c r="B7" s="15" t="s">
        <v>10</v>
      </c>
      <c r="C7" s="9" t="b">
        <v>0</v>
      </c>
      <c r="E7" s="16" t="s">
        <v>49</v>
      </c>
      <c r="F7" s="8">
        <f>(1/COUNT(I12:I52))*SUM(I12:I52)*100</f>
        <v>7.4870055513861615</v>
      </c>
      <c r="H7" s="16" t="s">
        <v>52</v>
      </c>
      <c r="I7" s="17">
        <f>(1/COUNT(I53:I69))*SUM(I53:I69)*100</f>
        <v>3.410358269302832</v>
      </c>
      <c r="K7" s="43" t="s">
        <v>3</v>
      </c>
      <c r="L7" s="21"/>
      <c r="M7" s="21">
        <v>0</v>
      </c>
      <c r="N7" s="21">
        <v>0.2</v>
      </c>
      <c r="O7" s="21">
        <v>0.4</v>
      </c>
      <c r="P7" s="21">
        <v>0.6</v>
      </c>
      <c r="Q7" s="21">
        <v>0.8</v>
      </c>
      <c r="R7" s="21">
        <v>1</v>
      </c>
    </row>
    <row r="8" spans="1:18" x14ac:dyDescent="0.25">
      <c r="K8" s="43"/>
      <c r="L8" s="21">
        <v>0</v>
      </c>
      <c r="M8" s="9">
        <v>13.900447352237496</v>
      </c>
      <c r="N8" s="9">
        <v>11.75784858969747</v>
      </c>
      <c r="O8" s="9">
        <v>9.0624179010586143</v>
      </c>
      <c r="P8" s="9">
        <v>7.7340953644232933</v>
      </c>
      <c r="Q8" s="9">
        <v>6.7978133532759246</v>
      </c>
      <c r="R8" s="20">
        <v>5.9185013873363266</v>
      </c>
    </row>
    <row r="9" spans="1:18" x14ac:dyDescent="0.25">
      <c r="A9" s="13" t="s">
        <v>7</v>
      </c>
      <c r="B9" s="13" t="s">
        <v>8</v>
      </c>
      <c r="C9" s="13" t="s">
        <v>44</v>
      </c>
      <c r="D9" s="13" t="s">
        <v>41</v>
      </c>
      <c r="E9" s="13" t="s">
        <v>42</v>
      </c>
      <c r="F9" s="13" t="s">
        <v>45</v>
      </c>
      <c r="G9" s="13" t="s">
        <v>43</v>
      </c>
      <c r="H9" s="13" t="s">
        <v>9</v>
      </c>
      <c r="I9" s="13" t="s">
        <v>46</v>
      </c>
      <c r="K9" s="43"/>
      <c r="L9" s="21">
        <v>0.2</v>
      </c>
      <c r="M9" s="9">
        <v>13.900447352237496</v>
      </c>
      <c r="N9" s="9">
        <v>13.347642845801868</v>
      </c>
      <c r="O9" s="9">
        <v>10.46645174706741</v>
      </c>
      <c r="P9" s="9">
        <v>8.5697915089550527</v>
      </c>
      <c r="Q9" s="9">
        <v>7.058899978752839</v>
      </c>
      <c r="R9" s="9">
        <v>6.2179199528379598</v>
      </c>
    </row>
    <row r="10" spans="1:18" x14ac:dyDescent="0.25">
      <c r="A10" s="9">
        <v>0</v>
      </c>
      <c r="B10" s="40"/>
      <c r="C10" s="41"/>
      <c r="D10" s="10">
        <v>4.7201826257839863E-2</v>
      </c>
      <c r="E10" s="10">
        <v>2.8401072233854626E-2</v>
      </c>
      <c r="F10" s="40"/>
      <c r="G10" s="42"/>
      <c r="H10" s="42"/>
      <c r="I10" s="41"/>
      <c r="K10" s="43"/>
      <c r="L10" s="21">
        <v>0.4</v>
      </c>
      <c r="M10" s="9">
        <v>13.900447352237499</v>
      </c>
      <c r="N10" s="9">
        <v>15.661682266501325</v>
      </c>
      <c r="O10" s="9">
        <v>11.219908350667689</v>
      </c>
      <c r="P10" s="9">
        <v>8.5206886984823811</v>
      </c>
      <c r="Q10" s="9">
        <v>6.7207048719597928</v>
      </c>
      <c r="R10" s="9">
        <v>6.6079463194965795</v>
      </c>
    </row>
    <row r="11" spans="1:18" x14ac:dyDescent="0.25">
      <c r="A11" s="9">
        <v>1</v>
      </c>
      <c r="B11" s="9">
        <v>1960</v>
      </c>
      <c r="C11" s="9">
        <v>0.24392044399999999</v>
      </c>
      <c r="D11" s="9">
        <f>$C$5*C11+(1-$C$5)*(D10+E10)</f>
        <v>0.19342518034750833</v>
      </c>
      <c r="E11" s="9">
        <f>$C$6*(D11-D10)+(1-$C$6)*E10</f>
        <v>3.4292186326645317E-2</v>
      </c>
      <c r="F11" s="9">
        <f>D11</f>
        <v>0.19342518034750833</v>
      </c>
      <c r="G11" s="40"/>
      <c r="H11" s="42"/>
      <c r="I11" s="41"/>
      <c r="K11" s="43"/>
      <c r="L11" s="21">
        <v>0.6</v>
      </c>
      <c r="M11" s="9">
        <v>13.900447352237499</v>
      </c>
      <c r="N11" s="9">
        <v>16.686383559011066</v>
      </c>
      <c r="O11" s="9">
        <v>11.013628665452904</v>
      </c>
      <c r="P11" s="9">
        <v>8.0318475351107104</v>
      </c>
      <c r="Q11" s="9">
        <v>7.0954204908952292</v>
      </c>
      <c r="R11" s="9">
        <v>7.0397735268516604</v>
      </c>
    </row>
    <row r="12" spans="1:18" x14ac:dyDescent="0.25">
      <c r="A12" s="9">
        <v>2</v>
      </c>
      <c r="B12" s="9">
        <v>1961</v>
      </c>
      <c r="C12" s="9">
        <v>0.28884752800000002</v>
      </c>
      <c r="D12" s="9">
        <f t="shared" ref="D12:D52" si="0">$C$5*C12+(1-$C$5)*(D11+E11)</f>
        <v>0.27050847960224611</v>
      </c>
      <c r="E12" s="9">
        <f t="shared" ref="E12:E52" si="1">$C$6*(D12-D11)+(1-$C$6)*E11</f>
        <v>3.6431741973049943E-2</v>
      </c>
      <c r="F12" s="9">
        <f t="shared" ref="F12:F52" si="2">D12</f>
        <v>0.27050847960224611</v>
      </c>
      <c r="G12" s="9">
        <f>D11+E11</f>
        <v>0.22771736667415365</v>
      </c>
      <c r="H12" s="9">
        <f>ABS(C12-G12)</f>
        <v>6.1130161325846366E-2</v>
      </c>
      <c r="I12" s="9">
        <f>H12/C12</f>
        <v>0.21163470481854482</v>
      </c>
      <c r="K12" s="43"/>
      <c r="L12" s="21">
        <v>0.8</v>
      </c>
      <c r="M12" s="9">
        <v>13.900447352237499</v>
      </c>
      <c r="N12" s="9">
        <v>16.25921830031697</v>
      </c>
      <c r="O12" s="9">
        <v>10.900539310187193</v>
      </c>
      <c r="P12" s="9">
        <v>8.0936892729386081</v>
      </c>
      <c r="Q12" s="9">
        <v>7.4889268594263978</v>
      </c>
      <c r="R12" s="9">
        <v>7.3811961857223096</v>
      </c>
    </row>
    <row r="13" spans="1:18" x14ac:dyDescent="0.25">
      <c r="A13" s="9">
        <v>3</v>
      </c>
      <c r="B13" s="9">
        <v>1962</v>
      </c>
      <c r="C13" s="9">
        <v>0.248553409</v>
      </c>
      <c r="D13" s="9">
        <f t="shared" si="0"/>
        <v>0.26606945277258881</v>
      </c>
      <c r="E13" s="9">
        <f t="shared" si="1"/>
        <v>3.438820353291458E-2</v>
      </c>
      <c r="F13" s="9">
        <f t="shared" si="2"/>
        <v>0.26606945277258881</v>
      </c>
      <c r="G13" s="9">
        <f>D12+E12</f>
        <v>0.30694022157529605</v>
      </c>
      <c r="H13" s="9">
        <f t="shared" ref="H13:H69" si="3">ABS(C13-G13)</f>
        <v>5.8386812575296043E-2</v>
      </c>
      <c r="I13" s="9">
        <f t="shared" ref="I13:I69" si="4">H13/C13</f>
        <v>0.23490650484418035</v>
      </c>
      <c r="K13" s="43"/>
      <c r="L13" s="21">
        <v>1</v>
      </c>
      <c r="M13" s="9">
        <v>13.900447352237499</v>
      </c>
      <c r="N13" s="9">
        <v>15.71252265430827</v>
      </c>
      <c r="O13" s="9">
        <v>10.880509030724026</v>
      </c>
      <c r="P13" s="9">
        <v>8.0265184771634228</v>
      </c>
      <c r="Q13" s="9">
        <v>8.0036387432215097</v>
      </c>
      <c r="R13" s="9">
        <v>8.0842532268837317</v>
      </c>
    </row>
    <row r="14" spans="1:18" x14ac:dyDescent="0.25">
      <c r="A14" s="9">
        <v>4</v>
      </c>
      <c r="B14" s="9">
        <v>1963</v>
      </c>
      <c r="C14" s="9">
        <v>0.239783195</v>
      </c>
      <c r="D14" s="9">
        <f t="shared" si="0"/>
        <v>0.25798553339165103</v>
      </c>
      <c r="E14" s="9">
        <f t="shared" si="1"/>
        <v>3.2264597387221962E-2</v>
      </c>
      <c r="F14" s="9">
        <f t="shared" si="2"/>
        <v>0.25798553339165103</v>
      </c>
      <c r="G14" s="9">
        <f t="shared" ref="G14:G69" si="5">D13+E13</f>
        <v>0.30045765630550336</v>
      </c>
      <c r="H14" s="9">
        <f t="shared" si="3"/>
        <v>6.0674461305503358E-2</v>
      </c>
      <c r="I14" s="9">
        <f t="shared" si="4"/>
        <v>0.25303883912925323</v>
      </c>
    </row>
    <row r="15" spans="1:18" x14ac:dyDescent="0.25">
      <c r="A15" s="9">
        <v>5</v>
      </c>
      <c r="B15" s="9">
        <v>1964</v>
      </c>
      <c r="C15" s="9">
        <v>0.229458195</v>
      </c>
      <c r="D15" s="9">
        <f t="shared" si="0"/>
        <v>0.24769577573366192</v>
      </c>
      <c r="E15" s="9">
        <f t="shared" si="1"/>
        <v>3.0136879634961405E-2</v>
      </c>
      <c r="F15" s="9">
        <f t="shared" si="2"/>
        <v>0.24769577573366192</v>
      </c>
      <c r="G15" s="9">
        <f t="shared" si="5"/>
        <v>0.29025013077887302</v>
      </c>
      <c r="H15" s="9">
        <f t="shared" si="3"/>
        <v>6.0791935778873013E-2</v>
      </c>
      <c r="I15" s="9">
        <f t="shared" si="4"/>
        <v>0.2649368691271759</v>
      </c>
      <c r="R15" s="11"/>
    </row>
    <row r="16" spans="1:18" x14ac:dyDescent="0.25">
      <c r="A16" s="9">
        <v>6</v>
      </c>
      <c r="B16" s="9">
        <v>1965</v>
      </c>
      <c r="C16" s="9">
        <v>0.24624147299999999</v>
      </c>
      <c r="D16" s="9">
        <f t="shared" si="0"/>
        <v>0.25571882771058702</v>
      </c>
      <c r="E16" s="9">
        <f t="shared" si="1"/>
        <v>2.9031188252059588E-2</v>
      </c>
      <c r="F16" s="9">
        <f t="shared" si="2"/>
        <v>0.25571882771058702</v>
      </c>
      <c r="G16" s="9">
        <f t="shared" si="5"/>
        <v>0.27783265536862334</v>
      </c>
      <c r="H16" s="9">
        <f t="shared" si="3"/>
        <v>3.1591182368623349E-2</v>
      </c>
      <c r="I16" s="9">
        <f t="shared" si="4"/>
        <v>0.12829350792838765</v>
      </c>
      <c r="K16" t="s">
        <v>57</v>
      </c>
      <c r="R16" s="11"/>
    </row>
    <row r="17" spans="1:18" x14ac:dyDescent="0.25">
      <c r="A17" s="9">
        <v>7</v>
      </c>
      <c r="B17" s="9">
        <v>1966</v>
      </c>
      <c r="C17" s="9">
        <v>0.227084338</v>
      </c>
      <c r="D17" s="9">
        <f t="shared" si="0"/>
        <v>0.24438404138879399</v>
      </c>
      <c r="E17" s="9">
        <f t="shared" si="1"/>
        <v>2.7012889523366956E-2</v>
      </c>
      <c r="F17" s="9">
        <f t="shared" si="2"/>
        <v>0.24438404138879399</v>
      </c>
      <c r="G17" s="9">
        <f t="shared" si="5"/>
        <v>0.2847500159626466</v>
      </c>
      <c r="H17" s="9">
        <f t="shared" si="3"/>
        <v>5.76656779626466E-2</v>
      </c>
      <c r="I17" s="9">
        <f t="shared" si="4"/>
        <v>0.25393947671832218</v>
      </c>
      <c r="K17" s="8"/>
      <c r="L17" s="25" t="s">
        <v>2</v>
      </c>
      <c r="M17" s="26"/>
      <c r="N17" s="26"/>
      <c r="O17" s="26"/>
      <c r="P17" s="26"/>
      <c r="Q17" s="27"/>
      <c r="R17" s="11"/>
    </row>
    <row r="18" spans="1:18" x14ac:dyDescent="0.25">
      <c r="A18" s="9">
        <v>8</v>
      </c>
      <c r="B18" s="9">
        <v>1967</v>
      </c>
      <c r="C18" s="9">
        <v>0.23200710699999999</v>
      </c>
      <c r="D18" s="9">
        <f t="shared" si="0"/>
        <v>0.24382405417364827</v>
      </c>
      <c r="E18" s="9">
        <f t="shared" si="1"/>
        <v>2.563424568644132E-2</v>
      </c>
      <c r="F18" s="9">
        <f t="shared" si="2"/>
        <v>0.24382405417364827</v>
      </c>
      <c r="G18" s="9">
        <f t="shared" si="5"/>
        <v>0.27139693091216094</v>
      </c>
      <c r="H18" s="9">
        <f t="shared" si="3"/>
        <v>3.9389823912160948E-2</v>
      </c>
      <c r="I18" s="9">
        <f t="shared" si="4"/>
        <v>0.16977852282844486</v>
      </c>
      <c r="K18" s="28" t="s">
        <v>3</v>
      </c>
      <c r="L18" s="21"/>
      <c r="M18" s="21">
        <v>0.8</v>
      </c>
      <c r="N18" s="21">
        <v>0.85</v>
      </c>
      <c r="O18" s="21">
        <v>0.9</v>
      </c>
      <c r="P18" s="21">
        <v>0.95</v>
      </c>
      <c r="Q18" s="21">
        <v>1</v>
      </c>
      <c r="R18" s="11"/>
    </row>
    <row r="19" spans="1:18" x14ac:dyDescent="0.25">
      <c r="A19" s="9">
        <v>9</v>
      </c>
      <c r="B19" s="9">
        <v>1968</v>
      </c>
      <c r="C19" s="9">
        <v>0.253602314</v>
      </c>
      <c r="D19" s="9">
        <f t="shared" si="0"/>
        <v>0.25835910975802689</v>
      </c>
      <c r="E19" s="9">
        <f t="shared" si="1"/>
        <v>2.5079286181338183E-2</v>
      </c>
      <c r="F19" s="9">
        <f t="shared" si="2"/>
        <v>0.25835910975802689</v>
      </c>
      <c r="G19" s="9">
        <f t="shared" si="5"/>
        <v>0.26945829986008962</v>
      </c>
      <c r="H19" s="9">
        <f t="shared" si="3"/>
        <v>1.5855985860089628E-2</v>
      </c>
      <c r="I19" s="9">
        <f t="shared" si="4"/>
        <v>6.2523033051226917E-2</v>
      </c>
      <c r="K19" s="29"/>
      <c r="L19" s="21">
        <v>0.15</v>
      </c>
      <c r="M19" s="9">
        <v>4.5588691848505603</v>
      </c>
      <c r="N19" s="9">
        <v>4.6215502570247518</v>
      </c>
      <c r="O19" s="9">
        <v>4.7226607107095715</v>
      </c>
      <c r="P19" s="9">
        <v>4.860276312468077</v>
      </c>
      <c r="Q19" s="9">
        <v>5.0336454861493785</v>
      </c>
      <c r="R19" s="11"/>
    </row>
    <row r="20" spans="1:18" x14ac:dyDescent="0.25">
      <c r="A20" s="9">
        <v>10</v>
      </c>
      <c r="B20" s="9">
        <v>1969</v>
      </c>
      <c r="C20" s="9">
        <v>0.29878427400000002</v>
      </c>
      <c r="D20" s="9">
        <f t="shared" si="0"/>
        <v>0.29418051058180955</v>
      </c>
      <c r="E20" s="9">
        <f t="shared" si="1"/>
        <v>2.5616391913460407E-2</v>
      </c>
      <c r="F20" s="9">
        <f t="shared" si="2"/>
        <v>0.29418051058180955</v>
      </c>
      <c r="G20" s="9">
        <f t="shared" si="5"/>
        <v>0.2834383959393651</v>
      </c>
      <c r="H20" s="9">
        <f t="shared" si="3"/>
        <v>1.5345878060634921E-2</v>
      </c>
      <c r="I20" s="9">
        <f t="shared" si="4"/>
        <v>5.136106346960858E-2</v>
      </c>
      <c r="K20" s="29"/>
      <c r="L20" s="21">
        <v>0.1</v>
      </c>
      <c r="M20" s="9">
        <v>3.764169904191879</v>
      </c>
      <c r="N20" s="9">
        <v>3.8074991321245726</v>
      </c>
      <c r="O20" s="9">
        <v>3.8672882446865176</v>
      </c>
      <c r="P20" s="9">
        <v>3.9433611929938563</v>
      </c>
      <c r="Q20" s="9">
        <v>4.0358561573508114</v>
      </c>
      <c r="R20" s="11"/>
    </row>
    <row r="21" spans="1:18" x14ac:dyDescent="0.25">
      <c r="A21" s="9">
        <v>11</v>
      </c>
      <c r="B21" s="9">
        <v>1970</v>
      </c>
      <c r="C21" s="9">
        <v>0.312064909</v>
      </c>
      <c r="D21" s="9">
        <f t="shared" si="0"/>
        <v>0.31438450704858101</v>
      </c>
      <c r="E21" s="9">
        <f t="shared" si="1"/>
        <v>2.5345772141125961E-2</v>
      </c>
      <c r="F21" s="9">
        <f t="shared" si="2"/>
        <v>0.31438450704858101</v>
      </c>
      <c r="G21" s="9">
        <f t="shared" si="5"/>
        <v>0.31979690249526993</v>
      </c>
      <c r="H21" s="9">
        <f t="shared" si="3"/>
        <v>7.7319934952699287E-3</v>
      </c>
      <c r="I21" s="9">
        <f t="shared" si="4"/>
        <v>2.4776875811018947E-2</v>
      </c>
      <c r="K21" s="29"/>
      <c r="L21" s="21">
        <v>0.05</v>
      </c>
      <c r="M21" s="9">
        <v>2.9677886741978012</v>
      </c>
      <c r="N21" s="9">
        <v>2.9640038618183029</v>
      </c>
      <c r="O21" s="9">
        <v>2.9596304332496897</v>
      </c>
      <c r="P21" s="20">
        <v>2.9588591815248</v>
      </c>
      <c r="Q21" s="9">
        <v>2.9740389006336296</v>
      </c>
      <c r="R21" s="11"/>
    </row>
    <row r="22" spans="1:18" x14ac:dyDescent="0.25">
      <c r="A22" s="9">
        <v>12</v>
      </c>
      <c r="B22" s="9">
        <v>1971</v>
      </c>
      <c r="C22" s="9">
        <v>0.330738851</v>
      </c>
      <c r="D22" s="9">
        <f t="shared" si="0"/>
        <v>0.33343627945691212</v>
      </c>
      <c r="E22" s="9">
        <f t="shared" si="1"/>
        <v>2.5031072154486217E-2</v>
      </c>
      <c r="F22" s="9">
        <f t="shared" si="2"/>
        <v>0.33343627945691212</v>
      </c>
      <c r="G22" s="9">
        <f t="shared" si="5"/>
        <v>0.339730279189707</v>
      </c>
      <c r="H22" s="9">
        <f t="shared" si="3"/>
        <v>8.9914281897069959E-3</v>
      </c>
      <c r="I22" s="9">
        <f t="shared" si="4"/>
        <v>2.7185884459963235E-2</v>
      </c>
      <c r="K22" s="30"/>
      <c r="L22" s="21">
        <v>0</v>
      </c>
      <c r="M22" s="9">
        <v>5.4310220513999861</v>
      </c>
      <c r="N22" s="9">
        <v>5.3231653471186338</v>
      </c>
      <c r="O22" s="9">
        <v>5.2092123494589346</v>
      </c>
      <c r="P22" s="9">
        <v>5.1021969822877598</v>
      </c>
      <c r="Q22" s="9">
        <v>4.9912811645350299</v>
      </c>
      <c r="R22" s="11"/>
    </row>
    <row r="23" spans="1:18" x14ac:dyDescent="0.25">
      <c r="A23" s="9">
        <v>13</v>
      </c>
      <c r="B23" s="9">
        <v>1972</v>
      </c>
      <c r="C23" s="9">
        <v>0.35813282299999999</v>
      </c>
      <c r="D23" s="9">
        <f t="shared" si="0"/>
        <v>0.35823318158341949</v>
      </c>
      <c r="E23" s="9">
        <f t="shared" si="1"/>
        <v>2.5019363653087275E-2</v>
      </c>
      <c r="F23" s="9">
        <f t="shared" si="2"/>
        <v>0.35823318158341949</v>
      </c>
      <c r="G23" s="9">
        <f t="shared" si="5"/>
        <v>0.35846735161139831</v>
      </c>
      <c r="H23" s="9">
        <f t="shared" si="3"/>
        <v>3.3452861139832146E-4</v>
      </c>
      <c r="I23" s="9">
        <f t="shared" si="4"/>
        <v>9.3409090123616366E-4</v>
      </c>
    </row>
    <row r="24" spans="1:18" x14ac:dyDescent="0.25">
      <c r="A24" s="9">
        <v>14</v>
      </c>
      <c r="B24" s="9">
        <v>1973</v>
      </c>
      <c r="C24" s="9">
        <v>0.39560591299999998</v>
      </c>
      <c r="D24" s="9">
        <f t="shared" si="0"/>
        <v>0.39189990267095198</v>
      </c>
      <c r="E24" s="9">
        <f t="shared" si="1"/>
        <v>2.5451731524809534E-2</v>
      </c>
      <c r="F24" s="9">
        <f t="shared" si="2"/>
        <v>0.39189990267095198</v>
      </c>
      <c r="G24" s="9">
        <f t="shared" si="5"/>
        <v>0.38325254523650676</v>
      </c>
      <c r="H24" s="9">
        <f t="shared" si="3"/>
        <v>1.2353367763493217E-2</v>
      </c>
      <c r="I24" s="9">
        <f t="shared" si="4"/>
        <v>3.1226448739893373E-2</v>
      </c>
    </row>
    <row r="25" spans="1:18" x14ac:dyDescent="0.25">
      <c r="A25" s="9">
        <v>15</v>
      </c>
      <c r="B25" s="9">
        <v>1974</v>
      </c>
      <c r="C25" s="9">
        <v>0.402292488</v>
      </c>
      <c r="D25" s="9">
        <f t="shared" si="0"/>
        <v>0.40681023185872844</v>
      </c>
      <c r="E25" s="9">
        <f t="shared" si="1"/>
        <v>2.492466140795788E-2</v>
      </c>
      <c r="F25" s="9">
        <f t="shared" si="2"/>
        <v>0.40681023185872844</v>
      </c>
      <c r="G25" s="9">
        <f t="shared" si="5"/>
        <v>0.41735163419576149</v>
      </c>
      <c r="H25" s="9">
        <f t="shared" si="3"/>
        <v>1.5059146195761486E-2</v>
      </c>
      <c r="I25" s="9">
        <f t="shared" si="4"/>
        <v>3.7433326857849468E-2</v>
      </c>
    </row>
    <row r="26" spans="1:18" x14ac:dyDescent="0.25">
      <c r="A26" s="9">
        <v>16</v>
      </c>
      <c r="B26" s="9">
        <v>1975</v>
      </c>
      <c r="C26" s="9">
        <v>0.41294207599999999</v>
      </c>
      <c r="D26" s="9">
        <f t="shared" si="0"/>
        <v>0.41857992118000587</v>
      </c>
      <c r="E26" s="9">
        <f t="shared" si="1"/>
        <v>2.4266912803623857E-2</v>
      </c>
      <c r="F26" s="9">
        <f t="shared" si="2"/>
        <v>0.41857992118000587</v>
      </c>
      <c r="G26" s="9">
        <f t="shared" si="5"/>
        <v>0.43173489326668635</v>
      </c>
      <c r="H26" s="9">
        <f t="shared" si="3"/>
        <v>1.8792817266686357E-2</v>
      </c>
      <c r="I26" s="9">
        <f t="shared" si="4"/>
        <v>4.5509572307875834E-2</v>
      </c>
    </row>
    <row r="27" spans="1:18" x14ac:dyDescent="0.25">
      <c r="A27" s="9">
        <v>17</v>
      </c>
      <c r="B27" s="9">
        <v>1976</v>
      </c>
      <c r="C27" s="9">
        <v>0.46138959400000001</v>
      </c>
      <c r="D27" s="9">
        <f t="shared" si="0"/>
        <v>0.45582676599508892</v>
      </c>
      <c r="E27" s="9">
        <f t="shared" si="1"/>
        <v>2.4915909404196815E-2</v>
      </c>
      <c r="F27" s="9">
        <f t="shared" si="2"/>
        <v>0.45582676599508892</v>
      </c>
      <c r="G27" s="9">
        <f t="shared" si="5"/>
        <v>0.44284683398362973</v>
      </c>
      <c r="H27" s="9">
        <f t="shared" si="3"/>
        <v>1.8542760016370285E-2</v>
      </c>
      <c r="I27" s="9">
        <f t="shared" si="4"/>
        <v>4.0188942831619834E-2</v>
      </c>
    </row>
    <row r="28" spans="1:18" x14ac:dyDescent="0.25">
      <c r="A28" s="9">
        <v>18</v>
      </c>
      <c r="B28" s="9">
        <v>1977</v>
      </c>
      <c r="C28" s="9">
        <v>0.60049043400000002</v>
      </c>
      <c r="D28" s="9">
        <f t="shared" si="0"/>
        <v>0.56456610641978577</v>
      </c>
      <c r="E28" s="9">
        <f t="shared" si="1"/>
        <v>2.9107080955221819E-2</v>
      </c>
      <c r="F28" s="9">
        <f t="shared" si="2"/>
        <v>0.56456610641978577</v>
      </c>
      <c r="G28" s="9">
        <f t="shared" si="5"/>
        <v>0.48074267539928572</v>
      </c>
      <c r="H28" s="9">
        <f t="shared" si="3"/>
        <v>0.11974775860071429</v>
      </c>
      <c r="I28" s="9">
        <f t="shared" si="4"/>
        <v>0.19941659653601457</v>
      </c>
    </row>
    <row r="29" spans="1:18" x14ac:dyDescent="0.25">
      <c r="A29" s="9">
        <v>19</v>
      </c>
      <c r="B29" s="9">
        <v>1978</v>
      </c>
      <c r="C29" s="9">
        <v>0.66798972899999998</v>
      </c>
      <c r="D29" s="9">
        <f t="shared" si="0"/>
        <v>0.64569476651250224</v>
      </c>
      <c r="E29" s="9">
        <f t="shared" si="1"/>
        <v>3.1708159912096551E-2</v>
      </c>
      <c r="F29" s="9">
        <f t="shared" si="2"/>
        <v>0.64569476651250224</v>
      </c>
      <c r="G29" s="9">
        <f t="shared" si="5"/>
        <v>0.59367318737500763</v>
      </c>
      <c r="H29" s="9">
        <f t="shared" si="3"/>
        <v>7.4316541624992349E-2</v>
      </c>
      <c r="I29" s="9">
        <f t="shared" si="4"/>
        <v>0.11125401843565225</v>
      </c>
    </row>
    <row r="30" spans="1:18" x14ac:dyDescent="0.25">
      <c r="A30" s="9">
        <v>20</v>
      </c>
      <c r="B30" s="9">
        <v>1979</v>
      </c>
      <c r="C30" s="9">
        <v>0.66034590699999995</v>
      </c>
      <c r="D30" s="9">
        <f t="shared" si="0"/>
        <v>0.66546301282737963</v>
      </c>
      <c r="E30" s="9">
        <f t="shared" si="1"/>
        <v>3.1111164232235592E-2</v>
      </c>
      <c r="F30" s="9">
        <f t="shared" si="2"/>
        <v>0.66546301282737963</v>
      </c>
      <c r="G30" s="9">
        <f t="shared" si="5"/>
        <v>0.67740292642459876</v>
      </c>
      <c r="H30" s="9">
        <f t="shared" si="3"/>
        <v>1.7057019424598807E-2</v>
      </c>
      <c r="I30" s="9">
        <f t="shared" si="4"/>
        <v>2.5830431057095669E-2</v>
      </c>
    </row>
    <row r="31" spans="1:18" x14ac:dyDescent="0.25">
      <c r="A31" s="9">
        <v>21</v>
      </c>
      <c r="B31" s="9">
        <v>1980</v>
      </c>
      <c r="C31" s="9">
        <v>0.64283491599999998</v>
      </c>
      <c r="D31" s="9">
        <f t="shared" si="0"/>
        <v>0.65895669431788462</v>
      </c>
      <c r="E31" s="9">
        <f t="shared" si="1"/>
        <v>2.9230290095149058E-2</v>
      </c>
      <c r="F31" s="9">
        <f t="shared" si="2"/>
        <v>0.65895669431788462</v>
      </c>
      <c r="G31" s="9">
        <f t="shared" si="5"/>
        <v>0.69657417705961522</v>
      </c>
      <c r="H31" s="9">
        <f t="shared" si="3"/>
        <v>5.373926105961524E-2</v>
      </c>
      <c r="I31" s="9">
        <f t="shared" si="4"/>
        <v>8.359729647854916E-2</v>
      </c>
    </row>
    <row r="32" spans="1:18" x14ac:dyDescent="0.25">
      <c r="A32" s="9">
        <v>22</v>
      </c>
      <c r="B32" s="9">
        <v>1981</v>
      </c>
      <c r="C32" s="9">
        <v>0.66358564900000006</v>
      </c>
      <c r="D32" s="9">
        <f t="shared" si="0"/>
        <v>0.67096604962391015</v>
      </c>
      <c r="E32" s="9">
        <f t="shared" si="1"/>
        <v>2.836924335569288E-2</v>
      </c>
      <c r="F32" s="9">
        <f t="shared" si="2"/>
        <v>0.67096604962391015</v>
      </c>
      <c r="G32" s="9">
        <f t="shared" si="5"/>
        <v>0.68818698441303372</v>
      </c>
      <c r="H32" s="9">
        <f t="shared" si="3"/>
        <v>2.4601335413033665E-2</v>
      </c>
      <c r="I32" s="9">
        <f t="shared" si="4"/>
        <v>3.7073338536038267E-2</v>
      </c>
    </row>
    <row r="33" spans="1:9" x14ac:dyDescent="0.25">
      <c r="A33" s="9">
        <v>23</v>
      </c>
      <c r="B33" s="9">
        <v>1982</v>
      </c>
      <c r="C33" s="9">
        <v>0.68239217600000002</v>
      </c>
      <c r="D33" s="9">
        <f t="shared" si="0"/>
        <v>0.68747511109388093</v>
      </c>
      <c r="E33" s="9">
        <f t="shared" si="1"/>
        <v>2.7776234261406772E-2</v>
      </c>
      <c r="F33" s="9">
        <f t="shared" si="2"/>
        <v>0.68747511109388093</v>
      </c>
      <c r="G33" s="9">
        <f t="shared" si="5"/>
        <v>0.69933529297960306</v>
      </c>
      <c r="H33" s="9">
        <f t="shared" si="3"/>
        <v>1.6943116979603046E-2</v>
      </c>
      <c r="I33" s="9">
        <f t="shared" si="4"/>
        <v>2.4829002405799924E-2</v>
      </c>
    </row>
    <row r="34" spans="1:9" x14ac:dyDescent="0.25">
      <c r="A34" s="9">
        <v>24</v>
      </c>
      <c r="B34" s="9">
        <v>1983</v>
      </c>
      <c r="C34" s="9">
        <v>0.66424513299999999</v>
      </c>
      <c r="D34" s="9">
        <f t="shared" si="0"/>
        <v>0.67954699670658636</v>
      </c>
      <c r="E34" s="9">
        <f t="shared" si="1"/>
        <v>2.5991016828971703E-2</v>
      </c>
      <c r="F34" s="9">
        <f t="shared" si="2"/>
        <v>0.67954699670658636</v>
      </c>
      <c r="G34" s="9">
        <f t="shared" si="5"/>
        <v>0.71525134535528767</v>
      </c>
      <c r="H34" s="9">
        <f t="shared" si="3"/>
        <v>5.1006212355287683E-2</v>
      </c>
      <c r="I34" s="9">
        <f t="shared" si="4"/>
        <v>7.6788236482701763E-2</v>
      </c>
    </row>
    <row r="35" spans="1:9" x14ac:dyDescent="0.25">
      <c r="A35" s="9">
        <v>25</v>
      </c>
      <c r="B35" s="9">
        <v>1984</v>
      </c>
      <c r="C35" s="9">
        <v>0.69454062800000005</v>
      </c>
      <c r="D35" s="9">
        <f t="shared" si="0"/>
        <v>0.69783984366066742</v>
      </c>
      <c r="E35" s="9">
        <f t="shared" si="1"/>
        <v>2.5606108335227168E-2</v>
      </c>
      <c r="F35" s="9">
        <f t="shared" si="2"/>
        <v>0.69783984366066742</v>
      </c>
      <c r="G35" s="9">
        <f t="shared" si="5"/>
        <v>0.70553801353555801</v>
      </c>
      <c r="H35" s="9">
        <f t="shared" si="3"/>
        <v>1.0997385535557958E-2</v>
      </c>
      <c r="I35" s="9">
        <f t="shared" si="4"/>
        <v>1.5834042087971213E-2</v>
      </c>
    </row>
    <row r="36" spans="1:9" x14ac:dyDescent="0.25">
      <c r="A36" s="9">
        <v>26</v>
      </c>
      <c r="B36" s="9">
        <v>1985</v>
      </c>
      <c r="C36" s="9">
        <v>0.73490050900000004</v>
      </c>
      <c r="D36" s="9">
        <f t="shared" si="0"/>
        <v>0.73146414189876841</v>
      </c>
      <c r="E36" s="9">
        <f t="shared" si="1"/>
        <v>2.6007017830370856E-2</v>
      </c>
      <c r="F36" s="9">
        <f t="shared" si="2"/>
        <v>0.73146414189876841</v>
      </c>
      <c r="G36" s="9">
        <f t="shared" si="5"/>
        <v>0.72344595199589457</v>
      </c>
      <c r="H36" s="9">
        <f t="shared" si="3"/>
        <v>1.145455700410547E-2</v>
      </c>
      <c r="I36" s="9">
        <f t="shared" si="4"/>
        <v>1.5586541121997604E-2</v>
      </c>
    </row>
    <row r="37" spans="1:9" x14ac:dyDescent="0.25">
      <c r="A37" s="9">
        <v>27</v>
      </c>
      <c r="B37" s="9">
        <v>1986</v>
      </c>
      <c r="C37" s="9">
        <v>0.72303636800000004</v>
      </c>
      <c r="D37" s="9">
        <f t="shared" si="0"/>
        <v>0.73336680551874189</v>
      </c>
      <c r="E37" s="9">
        <f t="shared" si="1"/>
        <v>2.4801800119850986E-2</v>
      </c>
      <c r="F37" s="9">
        <f t="shared" si="2"/>
        <v>0.73336680551874189</v>
      </c>
      <c r="G37" s="9">
        <f t="shared" si="5"/>
        <v>0.75747115972913925</v>
      </c>
      <c r="H37" s="9">
        <f t="shared" si="3"/>
        <v>3.4434791729139214E-2</v>
      </c>
      <c r="I37" s="9">
        <f t="shared" si="4"/>
        <v>4.7625255454839324E-2</v>
      </c>
    </row>
    <row r="38" spans="1:9" x14ac:dyDescent="0.25">
      <c r="A38" s="9">
        <v>28</v>
      </c>
      <c r="B38" s="9">
        <v>1987</v>
      </c>
      <c r="C38" s="9">
        <v>0.71852398200000001</v>
      </c>
      <c r="D38" s="9">
        <f t="shared" si="0"/>
        <v>0.73041736909157784</v>
      </c>
      <c r="E38" s="9">
        <f t="shared" si="1"/>
        <v>2.3414238292500233E-2</v>
      </c>
      <c r="F38" s="9">
        <f t="shared" si="2"/>
        <v>0.73041736909157784</v>
      </c>
      <c r="G38" s="9">
        <f t="shared" si="5"/>
        <v>0.7581686056385929</v>
      </c>
      <c r="H38" s="9">
        <f t="shared" si="3"/>
        <v>3.9644623638592891E-2</v>
      </c>
      <c r="I38" s="9">
        <f t="shared" si="4"/>
        <v>5.5175087584749385E-2</v>
      </c>
    </row>
    <row r="39" spans="1:9" x14ac:dyDescent="0.25">
      <c r="A39" s="9">
        <v>29</v>
      </c>
      <c r="B39" s="9">
        <v>1988</v>
      </c>
      <c r="C39" s="9">
        <v>0.75531720099999999</v>
      </c>
      <c r="D39" s="9">
        <f t="shared" si="0"/>
        <v>0.75487152291522341</v>
      </c>
      <c r="E39" s="9">
        <f t="shared" si="1"/>
        <v>2.3466234069057498E-2</v>
      </c>
      <c r="F39" s="9">
        <f t="shared" si="2"/>
        <v>0.75487152291522341</v>
      </c>
      <c r="G39" s="9">
        <f t="shared" si="5"/>
        <v>0.75383160738407806</v>
      </c>
      <c r="H39" s="9">
        <f t="shared" si="3"/>
        <v>1.4855936159219318E-3</v>
      </c>
      <c r="I39" s="9">
        <f t="shared" si="4"/>
        <v>1.9668473244817998E-3</v>
      </c>
    </row>
    <row r="40" spans="1:9" x14ac:dyDescent="0.25">
      <c r="A40" s="9">
        <v>30</v>
      </c>
      <c r="B40" s="9">
        <v>1989</v>
      </c>
      <c r="C40" s="9">
        <v>0.73490562699999995</v>
      </c>
      <c r="D40" s="9">
        <f t="shared" si="0"/>
        <v>0.74793526599528415</v>
      </c>
      <c r="E40" s="9">
        <f t="shared" si="1"/>
        <v>2.1946109519607661E-2</v>
      </c>
      <c r="F40" s="9">
        <f t="shared" si="2"/>
        <v>0.74793526599528415</v>
      </c>
      <c r="G40" s="9">
        <f t="shared" si="5"/>
        <v>0.77833775698428087</v>
      </c>
      <c r="H40" s="9">
        <f t="shared" si="3"/>
        <v>4.3432129984280921E-2</v>
      </c>
      <c r="I40" s="9">
        <f t="shared" si="4"/>
        <v>5.9098921533064987E-2</v>
      </c>
    </row>
    <row r="41" spans="1:9" x14ac:dyDescent="0.25">
      <c r="A41" s="9">
        <v>31</v>
      </c>
      <c r="B41" s="9">
        <v>1990</v>
      </c>
      <c r="C41" s="9">
        <v>0.81576113800000005</v>
      </c>
      <c r="D41" s="9">
        <f t="shared" si="0"/>
        <v>0.80199720925446749</v>
      </c>
      <c r="E41" s="9">
        <f t="shared" si="1"/>
        <v>2.3551901206586446E-2</v>
      </c>
      <c r="F41" s="9">
        <f t="shared" si="2"/>
        <v>0.80199720925446749</v>
      </c>
      <c r="G41" s="9">
        <f t="shared" si="5"/>
        <v>0.76988137551489177</v>
      </c>
      <c r="H41" s="9">
        <f t="shared" si="3"/>
        <v>4.5879762485108277E-2</v>
      </c>
      <c r="I41" s="9">
        <f t="shared" si="4"/>
        <v>5.6241662354242078E-2</v>
      </c>
    </row>
    <row r="42" spans="1:9" x14ac:dyDescent="0.25">
      <c r="A42" s="9">
        <v>32</v>
      </c>
      <c r="B42" s="9">
        <v>1991</v>
      </c>
      <c r="C42" s="9">
        <v>0.87674487700000003</v>
      </c>
      <c r="D42" s="9">
        <f t="shared" si="0"/>
        <v>0.86138614703831617</v>
      </c>
      <c r="E42" s="9">
        <f t="shared" si="1"/>
        <v>2.5343753035449557E-2</v>
      </c>
      <c r="F42" s="9">
        <f t="shared" si="2"/>
        <v>0.86138614703831617</v>
      </c>
      <c r="G42" s="9">
        <f t="shared" si="5"/>
        <v>0.82554911046105395</v>
      </c>
      <c r="H42" s="9">
        <f t="shared" si="3"/>
        <v>5.1195766538946086E-2</v>
      </c>
      <c r="I42" s="9">
        <f t="shared" si="4"/>
        <v>5.8393003349075837E-2</v>
      </c>
    </row>
    <row r="43" spans="1:9" x14ac:dyDescent="0.25">
      <c r="A43" s="9">
        <v>33</v>
      </c>
      <c r="B43" s="9">
        <v>1992</v>
      </c>
      <c r="C43" s="9">
        <v>0.91035578399999995</v>
      </c>
      <c r="D43" s="9">
        <f t="shared" si="0"/>
        <v>0.90326801882212959</v>
      </c>
      <c r="E43" s="9">
        <f t="shared" si="1"/>
        <v>2.6170658972867748E-2</v>
      </c>
      <c r="F43" s="9">
        <f t="shared" si="2"/>
        <v>0.90326801882212959</v>
      </c>
      <c r="G43" s="9">
        <f t="shared" si="5"/>
        <v>0.88672990007376573</v>
      </c>
      <c r="H43" s="9">
        <f t="shared" si="3"/>
        <v>2.3625883926234215E-2</v>
      </c>
      <c r="I43" s="9">
        <f t="shared" si="4"/>
        <v>2.5952363176542651E-2</v>
      </c>
    </row>
    <row r="44" spans="1:9" x14ac:dyDescent="0.25">
      <c r="A44" s="9">
        <v>34</v>
      </c>
      <c r="B44" s="9">
        <v>1993</v>
      </c>
      <c r="C44" s="9">
        <v>0.97185668999999997</v>
      </c>
      <c r="D44" s="9">
        <f t="shared" si="0"/>
        <v>0.95913128633849931</v>
      </c>
      <c r="E44" s="9">
        <f t="shared" si="1"/>
        <v>2.7655289400042846E-2</v>
      </c>
      <c r="F44" s="9">
        <f t="shared" si="2"/>
        <v>0.95913128633849931</v>
      </c>
      <c r="G44" s="9">
        <f t="shared" si="5"/>
        <v>0.92943867779499734</v>
      </c>
      <c r="H44" s="9">
        <f t="shared" si="3"/>
        <v>4.2418012205002631E-2</v>
      </c>
      <c r="I44" s="9">
        <f t="shared" si="4"/>
        <v>4.3646365396736254E-2</v>
      </c>
    </row>
    <row r="45" spans="1:9" x14ac:dyDescent="0.25">
      <c r="A45" s="9">
        <v>35</v>
      </c>
      <c r="B45" s="9">
        <v>1994</v>
      </c>
      <c r="C45" s="9">
        <v>1.0155351770000001</v>
      </c>
      <c r="D45" s="9">
        <f t="shared" si="0"/>
        <v>1.0069105966215628</v>
      </c>
      <c r="E45" s="9">
        <f t="shared" si="1"/>
        <v>2.8661490444193877E-2</v>
      </c>
      <c r="F45" s="9">
        <f t="shared" si="2"/>
        <v>1.0069105966215628</v>
      </c>
      <c r="G45" s="9">
        <f t="shared" si="5"/>
        <v>0.98678657573854212</v>
      </c>
      <c r="H45" s="9">
        <f t="shared" si="3"/>
        <v>2.8748601261457951E-2</v>
      </c>
      <c r="I45" s="9">
        <f t="shared" si="4"/>
        <v>2.8308818751492593E-2</v>
      </c>
    </row>
    <row r="46" spans="1:9" x14ac:dyDescent="0.25">
      <c r="A46" s="9">
        <v>36</v>
      </c>
      <c r="B46" s="9">
        <v>1995</v>
      </c>
      <c r="C46" s="9">
        <v>1.1315451329999999</v>
      </c>
      <c r="D46" s="9">
        <f t="shared" si="0"/>
        <v>1.1027532192197271</v>
      </c>
      <c r="E46" s="9">
        <f t="shared" si="1"/>
        <v>3.2020547051892403E-2</v>
      </c>
      <c r="F46" s="9">
        <f t="shared" si="2"/>
        <v>1.1027532192197271</v>
      </c>
      <c r="G46" s="9">
        <f t="shared" si="5"/>
        <v>1.0355720870657568</v>
      </c>
      <c r="H46" s="9">
        <f t="shared" si="3"/>
        <v>9.5973045934243162E-2</v>
      </c>
      <c r="I46" s="9">
        <f t="shared" si="4"/>
        <v>8.4815923939149815E-2</v>
      </c>
    </row>
    <row r="47" spans="1:9" x14ac:dyDescent="0.25">
      <c r="A47" s="9">
        <v>37</v>
      </c>
      <c r="B47" s="9">
        <v>1996</v>
      </c>
      <c r="C47" s="9">
        <v>1.1729792699999999</v>
      </c>
      <c r="D47" s="9">
        <f t="shared" si="0"/>
        <v>1.1615176188814857</v>
      </c>
      <c r="E47" s="9">
        <f t="shared" si="1"/>
        <v>3.3357739682385715E-2</v>
      </c>
      <c r="F47" s="9">
        <f t="shared" si="2"/>
        <v>1.1615176188814857</v>
      </c>
      <c r="G47" s="9">
        <f t="shared" si="5"/>
        <v>1.1347737662716195</v>
      </c>
      <c r="H47" s="9">
        <f t="shared" si="3"/>
        <v>3.8205503728380386E-2</v>
      </c>
      <c r="I47" s="9">
        <f t="shared" si="4"/>
        <v>3.2571337538113858E-2</v>
      </c>
    </row>
    <row r="48" spans="1:9" x14ac:dyDescent="0.25">
      <c r="A48" s="9">
        <v>38</v>
      </c>
      <c r="B48" s="9">
        <v>1997</v>
      </c>
      <c r="C48" s="9">
        <v>1.270396477</v>
      </c>
      <c r="D48" s="9">
        <f t="shared" si="0"/>
        <v>1.2477401414691616</v>
      </c>
      <c r="E48" s="9">
        <f t="shared" si="1"/>
        <v>3.6000978827650222E-2</v>
      </c>
      <c r="F48" s="9">
        <f t="shared" si="2"/>
        <v>1.2477401414691616</v>
      </c>
      <c r="G48" s="9">
        <f t="shared" si="5"/>
        <v>1.1948753585638714</v>
      </c>
      <c r="H48" s="9">
        <f t="shared" si="3"/>
        <v>7.5521118436128631E-2</v>
      </c>
      <c r="I48" s="9">
        <f t="shared" si="4"/>
        <v>5.9446889064482686E-2</v>
      </c>
    </row>
    <row r="49" spans="1:9" x14ac:dyDescent="0.25">
      <c r="A49" s="9">
        <v>39</v>
      </c>
      <c r="B49" s="9">
        <v>1998</v>
      </c>
      <c r="C49" s="9">
        <v>1.269366929</v>
      </c>
      <c r="D49" s="9">
        <f t="shared" si="0"/>
        <v>1.2736791863890435</v>
      </c>
      <c r="E49" s="9">
        <f t="shared" si="1"/>
        <v>3.5497882132261807E-2</v>
      </c>
      <c r="F49" s="9">
        <f t="shared" si="2"/>
        <v>1.2736791863890435</v>
      </c>
      <c r="G49" s="9">
        <f t="shared" si="5"/>
        <v>1.2837411202968119</v>
      </c>
      <c r="H49" s="9">
        <f t="shared" si="3"/>
        <v>1.4374191296811833E-2</v>
      </c>
      <c r="I49" s="9">
        <f t="shared" si="4"/>
        <v>1.1323905616586166E-2</v>
      </c>
    </row>
    <row r="50" spans="1:9" x14ac:dyDescent="0.25">
      <c r="A50" s="9">
        <v>40</v>
      </c>
      <c r="B50" s="9">
        <v>1999</v>
      </c>
      <c r="C50" s="9">
        <v>1.337342815</v>
      </c>
      <c r="D50" s="9">
        <f t="shared" si="0"/>
        <v>1.3288930910563916</v>
      </c>
      <c r="E50" s="9">
        <f t="shared" si="1"/>
        <v>3.6483683259016117E-2</v>
      </c>
      <c r="F50" s="9">
        <f t="shared" si="2"/>
        <v>1.3288930910563916</v>
      </c>
      <c r="G50" s="9">
        <f t="shared" si="5"/>
        <v>1.3091770685213053</v>
      </c>
      <c r="H50" s="9">
        <f t="shared" si="3"/>
        <v>2.8165746478694631E-2</v>
      </c>
      <c r="I50" s="9">
        <f t="shared" si="4"/>
        <v>2.1060977157674139E-2</v>
      </c>
    </row>
    <row r="51" spans="1:9" x14ac:dyDescent="0.25">
      <c r="A51" s="9">
        <v>41</v>
      </c>
      <c r="B51" s="9">
        <v>2000</v>
      </c>
      <c r="C51" s="9">
        <v>1.324594286</v>
      </c>
      <c r="D51" s="9">
        <f t="shared" si="0"/>
        <v>1.3368290324946224</v>
      </c>
      <c r="E51" s="9">
        <f t="shared" si="1"/>
        <v>3.5056296167976848E-2</v>
      </c>
      <c r="F51" s="9">
        <f t="shared" si="2"/>
        <v>1.3368290324946224</v>
      </c>
      <c r="G51" s="9">
        <f t="shared" si="5"/>
        <v>1.3653767743154077</v>
      </c>
      <c r="H51" s="9">
        <f t="shared" si="3"/>
        <v>4.0782488315407761E-2</v>
      </c>
      <c r="I51" s="9">
        <f t="shared" si="4"/>
        <v>3.0788663930117362E-2</v>
      </c>
    </row>
    <row r="52" spans="1:9" x14ac:dyDescent="0.25">
      <c r="A52" s="9">
        <v>42</v>
      </c>
      <c r="B52" s="9">
        <v>2001</v>
      </c>
      <c r="C52" s="9">
        <v>1.4076091639999999</v>
      </c>
      <c r="D52" s="9">
        <f t="shared" si="0"/>
        <v>1.3968920133987797</v>
      </c>
      <c r="E52" s="9">
        <f t="shared" si="1"/>
        <v>3.6306630404785864E-2</v>
      </c>
      <c r="F52" s="9">
        <f t="shared" si="2"/>
        <v>1.3968920133987797</v>
      </c>
      <c r="G52" s="9">
        <f t="shared" si="5"/>
        <v>1.3718853286625992</v>
      </c>
      <c r="H52" s="9">
        <f t="shared" si="3"/>
        <v>3.5723835337400756E-2</v>
      </c>
      <c r="I52" s="9">
        <f t="shared" si="4"/>
        <v>2.5379086930554226E-2</v>
      </c>
    </row>
    <row r="53" spans="1:9" x14ac:dyDescent="0.25">
      <c r="A53" s="18">
        <v>43</v>
      </c>
      <c r="B53" s="19">
        <v>2002</v>
      </c>
      <c r="C53" s="19">
        <v>1.40809308</v>
      </c>
      <c r="D53" s="9">
        <f t="shared" ref="D53:D69" si="6">$C$5*C53+(1-$C$5)*(D52+E52)</f>
        <v>1.4156247491410696</v>
      </c>
      <c r="E53" s="9">
        <f t="shared" ref="E53:E69" si="7">$C$6*(D53-D52)+(1-$C$6)*E52</f>
        <v>3.5427935671661068E-2</v>
      </c>
      <c r="F53" s="9">
        <f t="shared" ref="F53:F69" si="8">D53</f>
        <v>1.4156247491410696</v>
      </c>
      <c r="G53" s="9">
        <f t="shared" si="5"/>
        <v>1.4331986438035655</v>
      </c>
      <c r="H53" s="19">
        <f t="shared" si="3"/>
        <v>2.5105563803565545E-2</v>
      </c>
      <c r="I53" s="19">
        <f t="shared" si="4"/>
        <v>1.7829477440202707E-2</v>
      </c>
    </row>
    <row r="54" spans="1:9" x14ac:dyDescent="0.25">
      <c r="A54" s="18">
        <v>44</v>
      </c>
      <c r="B54" s="19">
        <v>2003</v>
      </c>
      <c r="C54" s="19">
        <v>1.522267724</v>
      </c>
      <c r="D54" s="9">
        <f t="shared" si="6"/>
        <v>1.5009032122438193</v>
      </c>
      <c r="E54" s="9">
        <f t="shared" si="7"/>
        <v>3.7920462043215496E-2</v>
      </c>
      <c r="F54" s="9">
        <f t="shared" si="8"/>
        <v>1.5009032122438193</v>
      </c>
      <c r="G54" s="9">
        <f t="shared" si="5"/>
        <v>1.4510526848127308</v>
      </c>
      <c r="H54" s="19">
        <f t="shared" si="3"/>
        <v>7.1215039187269236E-2</v>
      </c>
      <c r="I54" s="19">
        <f t="shared" si="4"/>
        <v>4.6782203987180665E-2</v>
      </c>
    </row>
    <row r="55" spans="1:9" x14ac:dyDescent="0.25">
      <c r="A55" s="18">
        <v>45</v>
      </c>
      <c r="B55" s="19">
        <v>2004</v>
      </c>
      <c r="C55" s="19">
        <v>1.536865336</v>
      </c>
      <c r="D55" s="9">
        <f t="shared" si="6"/>
        <v>1.5374528374861103</v>
      </c>
      <c r="E55" s="9">
        <f t="shared" si="7"/>
        <v>3.785192020316927E-2</v>
      </c>
      <c r="F55" s="9">
        <f t="shared" si="8"/>
        <v>1.5374528374861103</v>
      </c>
      <c r="G55" s="9">
        <f t="shared" si="5"/>
        <v>1.5388236742870347</v>
      </c>
      <c r="H55" s="19">
        <f t="shared" si="3"/>
        <v>1.9583382870347332E-3</v>
      </c>
      <c r="I55" s="19">
        <f t="shared" si="4"/>
        <v>1.2742419528647194E-3</v>
      </c>
    </row>
    <row r="56" spans="1:9" x14ac:dyDescent="0.25">
      <c r="A56" s="18">
        <v>46</v>
      </c>
      <c r="B56" s="19">
        <v>2005</v>
      </c>
      <c r="C56" s="19">
        <v>1.5219444499999999</v>
      </c>
      <c r="D56" s="9">
        <f t="shared" si="6"/>
        <v>1.5379525423067837</v>
      </c>
      <c r="E56" s="9">
        <f t="shared" si="7"/>
        <v>3.5984309434044473E-2</v>
      </c>
      <c r="F56" s="9">
        <f t="shared" si="8"/>
        <v>1.5379525423067837</v>
      </c>
      <c r="G56" s="9">
        <f t="shared" si="5"/>
        <v>1.5753047576892796</v>
      </c>
      <c r="H56" s="19">
        <f t="shared" si="3"/>
        <v>5.3360307689279685E-2</v>
      </c>
      <c r="I56" s="19">
        <f t="shared" si="4"/>
        <v>3.506061452458379E-2</v>
      </c>
    </row>
    <row r="57" spans="1:9" x14ac:dyDescent="0.25">
      <c r="A57" s="18">
        <v>47</v>
      </c>
      <c r="B57" s="19">
        <v>2006</v>
      </c>
      <c r="C57" s="19">
        <v>1.5877496929999999</v>
      </c>
      <c r="D57" s="9">
        <f t="shared" si="6"/>
        <v>1.5836058406222484</v>
      </c>
      <c r="E57" s="9">
        <f t="shared" si="7"/>
        <v>3.6467758878115486E-2</v>
      </c>
      <c r="F57" s="9">
        <f t="shared" si="8"/>
        <v>1.5836058406222484</v>
      </c>
      <c r="G57" s="9">
        <f t="shared" si="5"/>
        <v>1.5739368517408281</v>
      </c>
      <c r="H57" s="19">
        <f t="shared" si="3"/>
        <v>1.3812841259171815E-2</v>
      </c>
      <c r="I57" s="19">
        <f t="shared" si="4"/>
        <v>8.6996340292611954E-3</v>
      </c>
    </row>
    <row r="58" spans="1:9" x14ac:dyDescent="0.25">
      <c r="A58" s="18">
        <v>48</v>
      </c>
      <c r="B58" s="19">
        <v>2007</v>
      </c>
      <c r="C58" s="19">
        <v>1.6352070759999999</v>
      </c>
      <c r="D58" s="9">
        <f t="shared" si="6"/>
        <v>1.6306670330501092</v>
      </c>
      <c r="E58" s="9">
        <f t="shared" si="7"/>
        <v>3.6997430555602749E-2</v>
      </c>
      <c r="F58" s="9">
        <f t="shared" si="8"/>
        <v>1.6306670330501092</v>
      </c>
      <c r="G58" s="9">
        <f t="shared" si="5"/>
        <v>1.6200735995003639</v>
      </c>
      <c r="H58" s="19">
        <f t="shared" si="3"/>
        <v>1.5133476499636034E-2</v>
      </c>
      <c r="I58" s="19">
        <f t="shared" si="4"/>
        <v>9.2547767935637487E-3</v>
      </c>
    </row>
    <row r="59" spans="1:9" x14ac:dyDescent="0.25">
      <c r="A59" s="18">
        <v>49</v>
      </c>
      <c r="B59" s="19">
        <v>2008</v>
      </c>
      <c r="C59" s="19">
        <v>1.6018193080000001</v>
      </c>
      <c r="D59" s="9">
        <f t="shared" si="6"/>
        <v>1.6215728546817136</v>
      </c>
      <c r="E59" s="9">
        <f t="shared" si="7"/>
        <v>3.4692850109402831E-2</v>
      </c>
      <c r="F59" s="9">
        <f t="shared" si="8"/>
        <v>1.6215728546817136</v>
      </c>
      <c r="G59" s="9">
        <f t="shared" si="5"/>
        <v>1.6676644636057119</v>
      </c>
      <c r="H59" s="19">
        <f t="shared" si="3"/>
        <v>6.5845155605711803E-2</v>
      </c>
      <c r="I59" s="19">
        <f t="shared" si="4"/>
        <v>4.1106481409519759E-2</v>
      </c>
    </row>
    <row r="60" spans="1:9" x14ac:dyDescent="0.25">
      <c r="A60" s="18">
        <v>50</v>
      </c>
      <c r="B60" s="19">
        <v>2009</v>
      </c>
      <c r="C60" s="19">
        <v>1.653210477</v>
      </c>
      <c r="D60" s="9">
        <f t="shared" si="6"/>
        <v>1.6541270453373351</v>
      </c>
      <c r="E60" s="9">
        <f t="shared" si="7"/>
        <v>3.4585917136713759E-2</v>
      </c>
      <c r="F60" s="9">
        <f t="shared" si="8"/>
        <v>1.6541270453373351</v>
      </c>
      <c r="G60" s="9">
        <f t="shared" si="5"/>
        <v>1.6562657047911165</v>
      </c>
      <c r="H60" s="19">
        <f t="shared" si="3"/>
        <v>3.0552277911164438E-3</v>
      </c>
      <c r="I60" s="19">
        <f t="shared" si="4"/>
        <v>1.8480573608876565E-3</v>
      </c>
    </row>
    <row r="61" spans="1:9" x14ac:dyDescent="0.25">
      <c r="A61" s="18">
        <v>51</v>
      </c>
      <c r="B61" s="19">
        <v>2010</v>
      </c>
      <c r="C61" s="19">
        <v>1.7240735810000001</v>
      </c>
      <c r="D61" s="9">
        <f t="shared" si="6"/>
        <v>1.7134653954422148</v>
      </c>
      <c r="E61" s="9">
        <f t="shared" si="7"/>
        <v>3.5823538785122053E-2</v>
      </c>
      <c r="F61" s="9">
        <f t="shared" si="8"/>
        <v>1.7134653954422148</v>
      </c>
      <c r="G61" s="9">
        <f t="shared" si="5"/>
        <v>1.6887129624740489</v>
      </c>
      <c r="H61" s="19">
        <f t="shared" si="3"/>
        <v>3.5360618525951182E-2</v>
      </c>
      <c r="I61" s="19">
        <f t="shared" si="4"/>
        <v>2.0509924237364193E-2</v>
      </c>
    </row>
    <row r="62" spans="1:9" x14ac:dyDescent="0.25">
      <c r="A62" s="18">
        <v>52</v>
      </c>
      <c r="B62" s="19">
        <v>2011</v>
      </c>
      <c r="C62" s="19">
        <v>1.9601332570000001</v>
      </c>
      <c r="D62" s="9">
        <f t="shared" si="6"/>
        <v>1.8968799601682012</v>
      </c>
      <c r="E62" s="9">
        <f t="shared" si="7"/>
        <v>4.3203090082165274E-2</v>
      </c>
      <c r="F62" s="9">
        <f t="shared" si="8"/>
        <v>1.8968799601682012</v>
      </c>
      <c r="G62" s="9">
        <f t="shared" si="5"/>
        <v>1.7492889342273368</v>
      </c>
      <c r="H62" s="19">
        <f t="shared" si="3"/>
        <v>0.2108443227726633</v>
      </c>
      <c r="I62" s="19">
        <f t="shared" si="4"/>
        <v>0.10756632082012743</v>
      </c>
    </row>
    <row r="63" spans="1:9" x14ac:dyDescent="0.25">
      <c r="A63" s="18">
        <v>53</v>
      </c>
      <c r="B63" s="19">
        <v>2012</v>
      </c>
      <c r="C63" s="19">
        <v>1.9591331940000001</v>
      </c>
      <c r="D63" s="9">
        <f t="shared" si="6"/>
        <v>1.9534181508751101</v>
      </c>
      <c r="E63" s="9">
        <f t="shared" si="7"/>
        <v>4.3869845113402452E-2</v>
      </c>
      <c r="F63" s="9">
        <f t="shared" si="8"/>
        <v>1.9534181508751101</v>
      </c>
      <c r="G63" s="9">
        <f t="shared" si="5"/>
        <v>1.9400830502503665</v>
      </c>
      <c r="H63" s="19">
        <f t="shared" si="3"/>
        <v>1.9050143749633541E-2</v>
      </c>
      <c r="I63" s="19">
        <f t="shared" si="4"/>
        <v>9.7237614103911404E-3</v>
      </c>
    </row>
    <row r="64" spans="1:9" x14ac:dyDescent="0.25">
      <c r="A64" s="18">
        <v>54</v>
      </c>
      <c r="B64" s="19">
        <v>2013</v>
      </c>
      <c r="C64" s="19">
        <v>1.8042510410000001</v>
      </c>
      <c r="D64" s="9">
        <f t="shared" si="6"/>
        <v>1.8621621274965539</v>
      </c>
      <c r="E64" s="9">
        <f t="shared" si="7"/>
        <v>3.7113551688804522E-2</v>
      </c>
      <c r="F64" s="9">
        <f t="shared" si="8"/>
        <v>1.8621621274965539</v>
      </c>
      <c r="G64" s="9">
        <f t="shared" si="5"/>
        <v>1.9972879959885126</v>
      </c>
      <c r="H64" s="19">
        <f t="shared" si="3"/>
        <v>0.19303695498851248</v>
      </c>
      <c r="I64" s="19">
        <f t="shared" si="4"/>
        <v>0.10699007543956987</v>
      </c>
    </row>
    <row r="65" spans="1:9" x14ac:dyDescent="0.25">
      <c r="A65" s="18">
        <v>55</v>
      </c>
      <c r="B65" s="19">
        <v>2014</v>
      </c>
      <c r="C65" s="19">
        <v>1.920799967</v>
      </c>
      <c r="D65" s="9">
        <f t="shared" si="6"/>
        <v>1.9143426806556074</v>
      </c>
      <c r="E65" s="9">
        <f t="shared" si="7"/>
        <v>3.7866901762316975E-2</v>
      </c>
      <c r="F65" s="9">
        <f t="shared" si="8"/>
        <v>1.9143426806556074</v>
      </c>
      <c r="G65" s="9">
        <f t="shared" si="5"/>
        <v>1.8992756791853584</v>
      </c>
      <c r="H65" s="19">
        <f t="shared" si="3"/>
        <v>2.1524287814641552E-2</v>
      </c>
      <c r="I65" s="19">
        <f t="shared" si="4"/>
        <v>1.1205897638711044E-2</v>
      </c>
    </row>
    <row r="66" spans="1:9" x14ac:dyDescent="0.25">
      <c r="A66" s="18">
        <v>56</v>
      </c>
      <c r="B66" s="19">
        <v>2015</v>
      </c>
      <c r="C66" s="19">
        <v>1.899658692</v>
      </c>
      <c r="D66" s="9">
        <f t="shared" si="6"/>
        <v>1.9154239591253772</v>
      </c>
      <c r="E66" s="9">
        <f t="shared" si="7"/>
        <v>3.6027620597689609E-2</v>
      </c>
      <c r="F66" s="9">
        <f t="shared" si="8"/>
        <v>1.9154239591253772</v>
      </c>
      <c r="G66" s="9">
        <f t="shared" si="5"/>
        <v>1.9522095824179244</v>
      </c>
      <c r="H66" s="19">
        <f t="shared" si="3"/>
        <v>5.2550890417924379E-2</v>
      </c>
      <c r="I66" s="19">
        <f t="shared" si="4"/>
        <v>2.7663332702464415E-2</v>
      </c>
    </row>
    <row r="67" spans="1:9" x14ac:dyDescent="0.25">
      <c r="A67" s="18">
        <v>57</v>
      </c>
      <c r="B67" s="19">
        <v>2016</v>
      </c>
      <c r="C67" s="19">
        <v>1.89244089</v>
      </c>
      <c r="D67" s="9">
        <f t="shared" si="6"/>
        <v>1.9101440969169201</v>
      </c>
      <c r="E67" s="9">
        <f t="shared" si="7"/>
        <v>3.3962246457382272E-2</v>
      </c>
      <c r="F67" s="9">
        <f t="shared" si="8"/>
        <v>1.9101440969169201</v>
      </c>
      <c r="G67" s="9">
        <f t="shared" si="5"/>
        <v>1.9514515797230669</v>
      </c>
      <c r="H67" s="19">
        <f t="shared" si="3"/>
        <v>5.9010689723066889E-2</v>
      </c>
      <c r="I67" s="19">
        <f t="shared" si="4"/>
        <v>3.1182315936465994E-2</v>
      </c>
    </row>
    <row r="68" spans="1:9" x14ac:dyDescent="0.25">
      <c r="A68" s="18">
        <v>58</v>
      </c>
      <c r="B68" s="19">
        <v>2017</v>
      </c>
      <c r="C68" s="19">
        <v>2.01367107</v>
      </c>
      <c r="D68" s="9">
        <f t="shared" si="6"/>
        <v>1.9928016520122906</v>
      </c>
      <c r="E68" s="9">
        <f t="shared" si="7"/>
        <v>3.6397011889281683E-2</v>
      </c>
      <c r="F68" s="9">
        <f t="shared" si="8"/>
        <v>1.9928016520122906</v>
      </c>
      <c r="G68" s="9">
        <f t="shared" si="5"/>
        <v>1.9441063433743024</v>
      </c>
      <c r="H68" s="19">
        <f t="shared" si="3"/>
        <v>6.956472662569757E-2</v>
      </c>
      <c r="I68" s="19">
        <f t="shared" si="4"/>
        <v>3.4546221407301424E-2</v>
      </c>
    </row>
    <row r="69" spans="1:9" x14ac:dyDescent="0.25">
      <c r="A69" s="18">
        <v>59</v>
      </c>
      <c r="B69" s="19">
        <v>2018</v>
      </c>
      <c r="C69" s="19">
        <v>2.178461553</v>
      </c>
      <c r="D69" s="9">
        <f t="shared" si="6"/>
        <v>2.1336826862704719</v>
      </c>
      <c r="E69" s="9">
        <f t="shared" si="7"/>
        <v>4.1621213007726657E-2</v>
      </c>
      <c r="F69" s="9">
        <f t="shared" si="8"/>
        <v>2.1336826862704719</v>
      </c>
      <c r="G69" s="9">
        <f t="shared" si="5"/>
        <v>2.0291986639015724</v>
      </c>
      <c r="H69" s="19">
        <f t="shared" si="3"/>
        <v>0.14926288909842755</v>
      </c>
      <c r="I69" s="19">
        <f t="shared" si="4"/>
        <v>6.851756869102181E-2</v>
      </c>
    </row>
    <row r="70" spans="1:9" x14ac:dyDescent="0.25">
      <c r="A70" s="9">
        <v>60</v>
      </c>
      <c r="B70" s="9">
        <v>2019</v>
      </c>
      <c r="C70" s="31" t="s">
        <v>55</v>
      </c>
      <c r="D70" s="32"/>
      <c r="E70" s="32"/>
      <c r="F70" s="32"/>
      <c r="G70" s="32"/>
      <c r="H70" s="32"/>
      <c r="I70" s="33"/>
    </row>
    <row r="71" spans="1:9" x14ac:dyDescent="0.25">
      <c r="A71" s="9">
        <v>61</v>
      </c>
      <c r="B71" s="9">
        <v>2020</v>
      </c>
      <c r="C71" s="34"/>
      <c r="D71" s="35"/>
      <c r="E71" s="35"/>
      <c r="F71" s="35"/>
      <c r="G71" s="35"/>
      <c r="H71" s="35"/>
      <c r="I71" s="36"/>
    </row>
    <row r="72" spans="1:9" x14ac:dyDescent="0.25">
      <c r="A72" s="9">
        <v>62</v>
      </c>
      <c r="B72" s="9">
        <v>2021</v>
      </c>
      <c r="C72" s="34"/>
      <c r="D72" s="35"/>
      <c r="E72" s="35"/>
      <c r="F72" s="35"/>
      <c r="G72" s="35"/>
      <c r="H72" s="35"/>
      <c r="I72" s="36"/>
    </row>
    <row r="73" spans="1:9" x14ac:dyDescent="0.25">
      <c r="A73" s="9">
        <v>63</v>
      </c>
      <c r="B73" s="9">
        <v>2022</v>
      </c>
      <c r="C73" s="34"/>
      <c r="D73" s="35"/>
      <c r="E73" s="35"/>
      <c r="F73" s="35"/>
      <c r="G73" s="35"/>
      <c r="H73" s="35"/>
      <c r="I73" s="36"/>
    </row>
    <row r="74" spans="1:9" x14ac:dyDescent="0.25">
      <c r="A74" s="9">
        <v>64</v>
      </c>
      <c r="B74" s="9">
        <v>2023</v>
      </c>
      <c r="C74" s="34"/>
      <c r="D74" s="35"/>
      <c r="E74" s="35"/>
      <c r="F74" s="35"/>
      <c r="G74" s="35"/>
      <c r="H74" s="35"/>
      <c r="I74" s="36"/>
    </row>
    <row r="75" spans="1:9" x14ac:dyDescent="0.25">
      <c r="A75" s="9">
        <v>65</v>
      </c>
      <c r="B75" s="9">
        <v>2024</v>
      </c>
      <c r="C75" s="37"/>
      <c r="D75" s="38"/>
      <c r="E75" s="38"/>
      <c r="F75" s="38"/>
      <c r="G75" s="38"/>
      <c r="H75" s="38"/>
      <c r="I75" s="39"/>
    </row>
  </sheetData>
  <mergeCells count="8">
    <mergeCell ref="K18:K22"/>
    <mergeCell ref="C70:I75"/>
    <mergeCell ref="L6:R6"/>
    <mergeCell ref="K7:K13"/>
    <mergeCell ref="B10:C10"/>
    <mergeCell ref="F10:I10"/>
    <mergeCell ref="G11:I11"/>
    <mergeCell ref="L17:Q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EC15F-5FAE-49CA-8D6B-A4040E004A9D}">
  <dimension ref="A2:S76"/>
  <sheetViews>
    <sheetView topLeftCell="A2" zoomScale="55" zoomScaleNormal="55" workbookViewId="0">
      <selection activeCell="G76" sqref="G76"/>
    </sheetView>
  </sheetViews>
  <sheetFormatPr defaultRowHeight="15" x14ac:dyDescent="0.25"/>
  <cols>
    <col min="1" max="1" width="5.28515625" style="2" customWidth="1"/>
    <col min="3" max="9" width="15.7109375" customWidth="1"/>
  </cols>
  <sheetData>
    <row r="2" spans="1:19" x14ac:dyDescent="0.25">
      <c r="B2" s="1" t="s">
        <v>53</v>
      </c>
    </row>
    <row r="3" spans="1:19" x14ac:dyDescent="0.25">
      <c r="B3" s="1" t="s">
        <v>1</v>
      </c>
    </row>
    <row r="4" spans="1:19" x14ac:dyDescent="0.25">
      <c r="K4" s="7"/>
      <c r="L4" s="7"/>
      <c r="M4" s="7"/>
      <c r="N4" s="7"/>
      <c r="O4" s="7"/>
      <c r="P4" s="7"/>
      <c r="Q4" s="7"/>
      <c r="R4" s="7"/>
      <c r="S4" s="7"/>
    </row>
    <row r="5" spans="1:19" x14ac:dyDescent="0.25">
      <c r="B5" s="15" t="s">
        <v>2</v>
      </c>
      <c r="C5" s="9">
        <v>0.95</v>
      </c>
      <c r="E5" s="16" t="s">
        <v>4</v>
      </c>
      <c r="F5" s="8">
        <f>(1/COUNT(H12:H69))*SUM(H12:H69)</f>
        <v>4.3091605093932783E-2</v>
      </c>
      <c r="K5" s="7"/>
      <c r="L5" s="7"/>
      <c r="M5" s="7"/>
      <c r="N5" s="7"/>
      <c r="O5" s="7"/>
      <c r="P5" s="7"/>
      <c r="Q5" s="7"/>
      <c r="R5" s="7"/>
      <c r="S5" s="7"/>
    </row>
    <row r="6" spans="1:19" x14ac:dyDescent="0.25">
      <c r="B6" s="15" t="s">
        <v>3</v>
      </c>
      <c r="C6" s="9">
        <v>0.05</v>
      </c>
      <c r="E6" s="16" t="s">
        <v>5</v>
      </c>
      <c r="F6" s="8">
        <f>(1/COUNT(H12:H69))*SUMSQ(H12:H69)</f>
        <v>3.4749347326239696E-3</v>
      </c>
      <c r="K6" s="7"/>
      <c r="L6" s="7"/>
      <c r="M6" s="7"/>
      <c r="N6" s="7"/>
      <c r="O6" s="7"/>
      <c r="P6" s="7"/>
      <c r="Q6" s="7"/>
      <c r="R6" s="7"/>
      <c r="S6" s="7"/>
    </row>
    <row r="7" spans="1:19" x14ac:dyDescent="0.25">
      <c r="B7" s="15" t="s">
        <v>10</v>
      </c>
      <c r="C7" s="9" t="b">
        <v>0</v>
      </c>
      <c r="E7" s="16" t="s">
        <v>6</v>
      </c>
      <c r="F7" s="8">
        <f>(1/COUNT(I12:I69))*SUM(I12:I69)*100</f>
        <v>5.5404039453273848</v>
      </c>
      <c r="K7" s="7"/>
      <c r="L7" s="7"/>
      <c r="M7" s="7"/>
      <c r="N7" s="7"/>
      <c r="O7" s="7"/>
      <c r="P7" s="7"/>
      <c r="Q7" s="7"/>
      <c r="R7" s="7"/>
      <c r="S7" s="7"/>
    </row>
    <row r="8" spans="1:19" x14ac:dyDescent="0.25">
      <c r="K8" s="7"/>
      <c r="L8" s="7"/>
      <c r="M8" s="7"/>
      <c r="N8" s="7"/>
      <c r="O8" s="7"/>
      <c r="P8" s="7"/>
      <c r="Q8" s="7"/>
      <c r="R8" s="7"/>
      <c r="S8" s="7"/>
    </row>
    <row r="9" spans="1:19" x14ac:dyDescent="0.25">
      <c r="A9" s="13" t="s">
        <v>7</v>
      </c>
      <c r="B9" s="13" t="s">
        <v>8</v>
      </c>
      <c r="C9" s="13" t="s">
        <v>44</v>
      </c>
      <c r="D9" s="13" t="s">
        <v>41</v>
      </c>
      <c r="E9" s="13" t="s">
        <v>42</v>
      </c>
      <c r="F9" s="13" t="s">
        <v>45</v>
      </c>
      <c r="G9" s="13" t="s">
        <v>43</v>
      </c>
      <c r="H9" s="13" t="s">
        <v>9</v>
      </c>
      <c r="I9" s="13" t="s">
        <v>46</v>
      </c>
      <c r="K9" s="7"/>
      <c r="L9" s="7"/>
      <c r="M9" s="7"/>
      <c r="N9" s="7"/>
      <c r="O9" s="7"/>
      <c r="P9" s="7"/>
      <c r="Q9" s="7"/>
      <c r="R9" s="7"/>
      <c r="S9" s="7"/>
    </row>
    <row r="10" spans="1:19" x14ac:dyDescent="0.25">
      <c r="A10" s="9">
        <v>0</v>
      </c>
      <c r="B10" s="40"/>
      <c r="C10" s="41"/>
      <c r="D10" s="10">
        <v>4.7201826257839863E-2</v>
      </c>
      <c r="E10" s="10">
        <v>2.8401072233854626E-2</v>
      </c>
      <c r="F10" s="40"/>
      <c r="G10" s="42"/>
      <c r="H10" s="42"/>
      <c r="I10" s="41"/>
      <c r="K10" s="7"/>
      <c r="L10" s="7"/>
      <c r="M10" s="7"/>
      <c r="N10" s="7"/>
      <c r="O10" s="7"/>
      <c r="P10" s="7"/>
      <c r="Q10" s="7"/>
      <c r="R10" s="7"/>
      <c r="S10" s="7"/>
    </row>
    <row r="11" spans="1:19" x14ac:dyDescent="0.25">
      <c r="A11" s="9">
        <v>1</v>
      </c>
      <c r="B11" s="9">
        <v>1960</v>
      </c>
      <c r="C11" s="9">
        <v>0.24392044399999999</v>
      </c>
      <c r="D11" s="9">
        <f>$C$5*C11+(1-$C$5)*(D10+E10)</f>
        <v>0.2355045667245847</v>
      </c>
      <c r="E11" s="9">
        <f>$C$6*(D11-D10)+(1-$C$6)*E10</f>
        <v>3.639615564549914E-2</v>
      </c>
      <c r="F11" s="9">
        <f>D11</f>
        <v>0.2355045667245847</v>
      </c>
      <c r="G11" s="40"/>
      <c r="H11" s="42"/>
      <c r="I11" s="41"/>
      <c r="K11" s="7"/>
      <c r="L11" s="7"/>
      <c r="M11" s="7"/>
      <c r="N11" s="7"/>
      <c r="O11" s="7"/>
      <c r="P11" s="7"/>
      <c r="Q11" s="7"/>
      <c r="R11" s="7"/>
      <c r="S11" s="7"/>
    </row>
    <row r="12" spans="1:19" x14ac:dyDescent="0.25">
      <c r="A12" s="9">
        <v>2</v>
      </c>
      <c r="B12" s="9">
        <v>1961</v>
      </c>
      <c r="C12" s="9">
        <v>0.28884752800000002</v>
      </c>
      <c r="D12" s="9">
        <f t="shared" ref="D12:D52" si="0">$C$5*C12+(1-$C$5)*(D11+E11)</f>
        <v>0.28800018771850422</v>
      </c>
      <c r="E12" s="9">
        <f t="shared" ref="E12:E52" si="1">$C$6*(D12-D11)+(1-$C$6)*E11</f>
        <v>3.7201128912920156E-2</v>
      </c>
      <c r="F12" s="9">
        <f t="shared" ref="F12:F52" si="2">D12</f>
        <v>0.28800018771850422</v>
      </c>
      <c r="G12" s="9">
        <f>D11+E11</f>
        <v>0.27190072237008384</v>
      </c>
      <c r="H12" s="9">
        <f>ABS(C12-G12)</f>
        <v>1.6946805629916184E-2</v>
      </c>
      <c r="I12" s="9">
        <f>H12/C12</f>
        <v>5.8670419467519844E-2</v>
      </c>
      <c r="K12" s="7"/>
      <c r="L12" s="7"/>
      <c r="M12" s="7"/>
      <c r="N12" s="7"/>
      <c r="O12" s="7"/>
      <c r="P12" s="7"/>
      <c r="Q12" s="7"/>
      <c r="R12" s="7"/>
      <c r="S12" s="7"/>
    </row>
    <row r="13" spans="1:19" x14ac:dyDescent="0.25">
      <c r="A13" s="9">
        <v>3</v>
      </c>
      <c r="B13" s="9">
        <v>1962</v>
      </c>
      <c r="C13" s="9">
        <v>0.248553409</v>
      </c>
      <c r="D13" s="9">
        <f t="shared" si="0"/>
        <v>0.25238580438157121</v>
      </c>
      <c r="E13" s="9">
        <f t="shared" si="1"/>
        <v>3.3560353300427496E-2</v>
      </c>
      <c r="F13" s="9">
        <f t="shared" si="2"/>
        <v>0.25238580438157121</v>
      </c>
      <c r="G13" s="9">
        <f>D12+E12</f>
        <v>0.32520131663142438</v>
      </c>
      <c r="H13" s="9">
        <f t="shared" ref="H13:H52" si="3">ABS(C13-G13)</f>
        <v>7.6647907631424372E-2</v>
      </c>
      <c r="I13" s="9">
        <f t="shared" ref="I13:I52" si="4">H13/C13</f>
        <v>0.30837600634728923</v>
      </c>
      <c r="K13" s="7"/>
      <c r="L13" s="7"/>
      <c r="M13" s="7"/>
      <c r="N13" s="7"/>
      <c r="O13" s="7"/>
      <c r="P13" s="7"/>
      <c r="Q13" s="7"/>
      <c r="R13" s="7"/>
      <c r="S13" s="7"/>
    </row>
    <row r="14" spans="1:19" x14ac:dyDescent="0.25">
      <c r="A14" s="9">
        <v>4</v>
      </c>
      <c r="B14" s="9">
        <v>1963</v>
      </c>
      <c r="C14" s="9">
        <v>0.239783195</v>
      </c>
      <c r="D14" s="9">
        <f t="shared" si="0"/>
        <v>0.24209134313409994</v>
      </c>
      <c r="E14" s="9">
        <f t="shared" si="1"/>
        <v>3.1367612573032555E-2</v>
      </c>
      <c r="F14" s="9">
        <f t="shared" si="2"/>
        <v>0.24209134313409994</v>
      </c>
      <c r="G14" s="9">
        <f t="shared" ref="G14:G52" si="5">D13+E13</f>
        <v>0.28594615768199871</v>
      </c>
      <c r="H14" s="9">
        <f t="shared" si="3"/>
        <v>4.6162962681998709E-2</v>
      </c>
      <c r="I14" s="9">
        <f t="shared" si="4"/>
        <v>0.19251959121655171</v>
      </c>
      <c r="K14" s="7"/>
      <c r="L14" s="7"/>
      <c r="M14" s="7"/>
      <c r="N14" s="7"/>
      <c r="O14" s="7"/>
      <c r="P14" s="7"/>
      <c r="Q14" s="7"/>
      <c r="R14" s="7"/>
      <c r="S14" s="7"/>
    </row>
    <row r="15" spans="1:19" x14ac:dyDescent="0.25">
      <c r="A15" s="9">
        <v>5</v>
      </c>
      <c r="B15" s="9">
        <v>1964</v>
      </c>
      <c r="C15" s="9">
        <v>0.229458195</v>
      </c>
      <c r="D15" s="9">
        <f t="shared" si="0"/>
        <v>0.23165823303535663</v>
      </c>
      <c r="E15" s="9">
        <f t="shared" si="1"/>
        <v>2.9277576439443762E-2</v>
      </c>
      <c r="F15" s="9">
        <f t="shared" si="2"/>
        <v>0.23165823303535663</v>
      </c>
      <c r="G15" s="9">
        <f t="shared" si="5"/>
        <v>0.27345895570713252</v>
      </c>
      <c r="H15" s="9">
        <f t="shared" si="3"/>
        <v>4.4000760707132519E-2</v>
      </c>
      <c r="I15" s="9">
        <f t="shared" si="4"/>
        <v>0.19175937781229613</v>
      </c>
      <c r="K15" s="7"/>
      <c r="L15" s="7"/>
      <c r="M15" s="7"/>
      <c r="N15" s="7"/>
      <c r="O15" s="7"/>
      <c r="P15" s="7"/>
      <c r="Q15" s="7"/>
      <c r="R15" s="7"/>
      <c r="S15" s="7"/>
    </row>
    <row r="16" spans="1:19" x14ac:dyDescent="0.25">
      <c r="A16" s="9">
        <v>6</v>
      </c>
      <c r="B16" s="9">
        <v>1965</v>
      </c>
      <c r="C16" s="9">
        <v>0.24624147299999999</v>
      </c>
      <c r="D16" s="9">
        <f t="shared" si="0"/>
        <v>0.24697618982374001</v>
      </c>
      <c r="E16" s="9">
        <f t="shared" si="1"/>
        <v>2.857959545689074E-2</v>
      </c>
      <c r="F16" s="9">
        <f t="shared" si="2"/>
        <v>0.24697618982374001</v>
      </c>
      <c r="G16" s="9">
        <f t="shared" si="5"/>
        <v>0.26093580947480038</v>
      </c>
      <c r="H16" s="9">
        <f t="shared" si="3"/>
        <v>1.4694336474800396E-2</v>
      </c>
      <c r="I16" s="9">
        <f t="shared" si="4"/>
        <v>5.9674498758380948E-2</v>
      </c>
      <c r="K16" s="7"/>
      <c r="L16" s="7"/>
      <c r="M16" s="7"/>
      <c r="N16" s="7"/>
      <c r="O16" s="7"/>
      <c r="P16" s="7"/>
      <c r="Q16" s="7"/>
      <c r="R16" s="7"/>
      <c r="S16" s="7"/>
    </row>
    <row r="17" spans="1:19" x14ac:dyDescent="0.25">
      <c r="A17" s="9">
        <v>7</v>
      </c>
      <c r="B17" s="9">
        <v>1966</v>
      </c>
      <c r="C17" s="9">
        <v>0.227084338</v>
      </c>
      <c r="D17" s="9">
        <f t="shared" si="0"/>
        <v>0.22950791036403154</v>
      </c>
      <c r="E17" s="9">
        <f t="shared" si="1"/>
        <v>2.6277201711060776E-2</v>
      </c>
      <c r="F17" s="9">
        <f t="shared" si="2"/>
        <v>0.22950791036403154</v>
      </c>
      <c r="G17" s="9">
        <f t="shared" si="5"/>
        <v>0.27555578528063074</v>
      </c>
      <c r="H17" s="9">
        <f t="shared" si="3"/>
        <v>4.8471447280630742E-2</v>
      </c>
      <c r="I17" s="9">
        <f t="shared" si="4"/>
        <v>0.2134513005499778</v>
      </c>
      <c r="K17" s="7"/>
      <c r="L17" s="7"/>
      <c r="M17" s="7"/>
      <c r="N17" s="7"/>
      <c r="O17" s="7"/>
      <c r="P17" s="7"/>
      <c r="Q17" s="7"/>
      <c r="R17" s="7"/>
      <c r="S17" s="7"/>
    </row>
    <row r="18" spans="1:19" x14ac:dyDescent="0.25">
      <c r="A18" s="9">
        <v>8</v>
      </c>
      <c r="B18" s="9">
        <v>1967</v>
      </c>
      <c r="C18" s="9">
        <v>0.23200710699999999</v>
      </c>
      <c r="D18" s="9">
        <f t="shared" si="0"/>
        <v>0.23319600725375461</v>
      </c>
      <c r="E18" s="9">
        <f t="shared" si="1"/>
        <v>2.514774646999389E-2</v>
      </c>
      <c r="F18" s="9">
        <f t="shared" si="2"/>
        <v>0.23319600725375461</v>
      </c>
      <c r="G18" s="9">
        <f t="shared" si="5"/>
        <v>0.2557851120750923</v>
      </c>
      <c r="H18" s="9">
        <f t="shared" si="3"/>
        <v>2.3778005075092312E-2</v>
      </c>
      <c r="I18" s="9">
        <f t="shared" si="4"/>
        <v>0.10248826159921176</v>
      </c>
      <c r="K18" s="7"/>
      <c r="L18" s="7"/>
      <c r="M18" s="7"/>
      <c r="N18" s="7"/>
      <c r="O18" s="7"/>
      <c r="P18" s="7"/>
      <c r="Q18" s="7"/>
      <c r="R18" s="7"/>
      <c r="S18" s="7"/>
    </row>
    <row r="19" spans="1:19" x14ac:dyDescent="0.25">
      <c r="A19" s="9">
        <v>9</v>
      </c>
      <c r="B19" s="9">
        <v>1968</v>
      </c>
      <c r="C19" s="9">
        <v>0.253602314</v>
      </c>
      <c r="D19" s="9">
        <f t="shared" si="0"/>
        <v>0.25383938598618738</v>
      </c>
      <c r="E19" s="9">
        <f t="shared" si="1"/>
        <v>2.4922528083115833E-2</v>
      </c>
      <c r="F19" s="9">
        <f t="shared" si="2"/>
        <v>0.25383938598618738</v>
      </c>
      <c r="G19" s="9">
        <f t="shared" si="5"/>
        <v>0.25834375372374851</v>
      </c>
      <c r="H19" s="9">
        <f t="shared" si="3"/>
        <v>4.7414397237485195E-3</v>
      </c>
      <c r="I19" s="9">
        <f t="shared" si="4"/>
        <v>1.8696358282237598E-2</v>
      </c>
      <c r="K19" s="7"/>
      <c r="L19" s="7"/>
      <c r="M19" s="7"/>
      <c r="N19" s="7"/>
      <c r="O19" s="7"/>
      <c r="P19" s="7"/>
      <c r="Q19" s="7"/>
      <c r="R19" s="7"/>
      <c r="S19" s="7"/>
    </row>
    <row r="20" spans="1:19" x14ac:dyDescent="0.25">
      <c r="A20" s="9">
        <v>10</v>
      </c>
      <c r="B20" s="9">
        <v>1969</v>
      </c>
      <c r="C20" s="9">
        <v>0.29878427400000002</v>
      </c>
      <c r="D20" s="9">
        <f t="shared" si="0"/>
        <v>0.29778315600346517</v>
      </c>
      <c r="E20" s="9">
        <f t="shared" si="1"/>
        <v>2.5873590179823928E-2</v>
      </c>
      <c r="F20" s="9">
        <f t="shared" si="2"/>
        <v>0.29778315600346517</v>
      </c>
      <c r="G20" s="9">
        <f t="shared" si="5"/>
        <v>0.27876191406930323</v>
      </c>
      <c r="H20" s="9">
        <f t="shared" si="3"/>
        <v>2.0022359930696787E-2</v>
      </c>
      <c r="I20" s="9">
        <f t="shared" si="4"/>
        <v>6.7012763632589262E-2</v>
      </c>
      <c r="K20" s="7"/>
      <c r="L20" s="7"/>
      <c r="M20" s="7"/>
      <c r="N20" s="7"/>
      <c r="O20" s="7"/>
      <c r="P20" s="7"/>
      <c r="Q20" s="7"/>
      <c r="R20" s="7"/>
      <c r="S20" s="7"/>
    </row>
    <row r="21" spans="1:19" x14ac:dyDescent="0.25">
      <c r="A21" s="9">
        <v>11</v>
      </c>
      <c r="B21" s="9">
        <v>1970</v>
      </c>
      <c r="C21" s="9">
        <v>0.312064909</v>
      </c>
      <c r="D21" s="9">
        <f t="shared" si="0"/>
        <v>0.31264450085916445</v>
      </c>
      <c r="E21" s="9">
        <f t="shared" si="1"/>
        <v>2.5322977913617695E-2</v>
      </c>
      <c r="F21" s="9">
        <f t="shared" si="2"/>
        <v>0.31264450085916445</v>
      </c>
      <c r="G21" s="9">
        <f t="shared" si="5"/>
        <v>0.3236567461832891</v>
      </c>
      <c r="H21" s="9">
        <f t="shared" si="3"/>
        <v>1.15918371832891E-2</v>
      </c>
      <c r="I21" s="9">
        <f t="shared" si="4"/>
        <v>3.7145596473614081E-2</v>
      </c>
      <c r="K21" s="12"/>
      <c r="L21" s="11"/>
      <c r="M21" s="11"/>
      <c r="N21" s="11"/>
      <c r="O21" s="11"/>
      <c r="P21" s="11"/>
      <c r="Q21" s="11"/>
      <c r="R21" s="11"/>
    </row>
    <row r="22" spans="1:19" x14ac:dyDescent="0.25">
      <c r="A22" s="9">
        <v>12</v>
      </c>
      <c r="B22" s="9">
        <v>1971</v>
      </c>
      <c r="C22" s="9">
        <v>0.330738851</v>
      </c>
      <c r="D22" s="9">
        <f t="shared" si="0"/>
        <v>0.33110028238863914</v>
      </c>
      <c r="E22" s="9">
        <f t="shared" si="1"/>
        <v>2.4979618094410544E-2</v>
      </c>
      <c r="F22" s="9">
        <f t="shared" si="2"/>
        <v>0.33110028238863914</v>
      </c>
      <c r="G22" s="9">
        <f t="shared" si="5"/>
        <v>0.33796747877278216</v>
      </c>
      <c r="H22" s="9">
        <f t="shared" si="3"/>
        <v>7.2286277727821591E-3</v>
      </c>
      <c r="I22" s="9">
        <f t="shared" si="4"/>
        <v>2.1855998322925053E-2</v>
      </c>
      <c r="K22" s="12"/>
      <c r="L22" s="11"/>
      <c r="M22" s="11"/>
      <c r="N22" s="11"/>
      <c r="O22" s="11"/>
      <c r="P22" s="11"/>
      <c r="Q22" s="11"/>
      <c r="R22" s="11"/>
    </row>
    <row r="23" spans="1:19" x14ac:dyDescent="0.25">
      <c r="A23" s="9">
        <v>13</v>
      </c>
      <c r="B23" s="9">
        <v>1972</v>
      </c>
      <c r="C23" s="9">
        <v>0.35813282299999999</v>
      </c>
      <c r="D23" s="9">
        <f t="shared" si="0"/>
        <v>0.35803017687415251</v>
      </c>
      <c r="E23" s="9">
        <f t="shared" si="1"/>
        <v>2.5077131913965683E-2</v>
      </c>
      <c r="F23" s="9">
        <f t="shared" si="2"/>
        <v>0.35803017687415251</v>
      </c>
      <c r="G23" s="9">
        <f t="shared" si="5"/>
        <v>0.35607990048304972</v>
      </c>
      <c r="H23" s="9">
        <f t="shared" si="3"/>
        <v>2.0529225169502729E-3</v>
      </c>
      <c r="I23" s="9">
        <f t="shared" si="4"/>
        <v>5.7322936773943033E-3</v>
      </c>
    </row>
    <row r="24" spans="1:19" x14ac:dyDescent="0.25">
      <c r="A24" s="9">
        <v>14</v>
      </c>
      <c r="B24" s="9">
        <v>1973</v>
      </c>
      <c r="C24" s="9">
        <v>0.39560591299999998</v>
      </c>
      <c r="D24" s="9">
        <f t="shared" si="0"/>
        <v>0.39498098278940591</v>
      </c>
      <c r="E24" s="9">
        <f t="shared" si="1"/>
        <v>2.5670815614030066E-2</v>
      </c>
      <c r="F24" s="9">
        <f t="shared" si="2"/>
        <v>0.39498098278940591</v>
      </c>
      <c r="G24" s="9">
        <f t="shared" si="5"/>
        <v>0.38310730878811816</v>
      </c>
      <c r="H24" s="9">
        <f t="shared" si="3"/>
        <v>1.2498604211881814E-2</v>
      </c>
      <c r="I24" s="9">
        <f t="shared" si="4"/>
        <v>3.1593572798498122E-2</v>
      </c>
    </row>
    <row r="25" spans="1:19" x14ac:dyDescent="0.25">
      <c r="A25" s="9">
        <v>15</v>
      </c>
      <c r="B25" s="9">
        <v>1974</v>
      </c>
      <c r="C25" s="9">
        <v>0.402292488</v>
      </c>
      <c r="D25" s="9">
        <f t="shared" si="0"/>
        <v>0.40321045352017182</v>
      </c>
      <c r="E25" s="9">
        <f t="shared" si="1"/>
        <v>2.4798748369866858E-2</v>
      </c>
      <c r="F25" s="9">
        <f t="shared" si="2"/>
        <v>0.40321045352017182</v>
      </c>
      <c r="G25" s="9">
        <f t="shared" si="5"/>
        <v>0.42065179840343597</v>
      </c>
      <c r="H25" s="9">
        <f t="shared" si="3"/>
        <v>1.8359310403435969E-2</v>
      </c>
      <c r="I25" s="9">
        <f t="shared" si="4"/>
        <v>4.5636721915215006E-2</v>
      </c>
    </row>
    <row r="26" spans="1:19" x14ac:dyDescent="0.25">
      <c r="A26" s="9">
        <v>16</v>
      </c>
      <c r="B26" s="9">
        <v>1975</v>
      </c>
      <c r="C26" s="9">
        <v>0.41294207599999999</v>
      </c>
      <c r="D26" s="9">
        <f t="shared" si="0"/>
        <v>0.41369543229450195</v>
      </c>
      <c r="E26" s="9">
        <f t="shared" si="1"/>
        <v>2.4083059890090019E-2</v>
      </c>
      <c r="F26" s="9">
        <f t="shared" si="2"/>
        <v>0.41369543229450195</v>
      </c>
      <c r="G26" s="9">
        <f t="shared" si="5"/>
        <v>0.42800920189003866</v>
      </c>
      <c r="H26" s="9">
        <f t="shared" si="3"/>
        <v>1.5067125890038668E-2</v>
      </c>
      <c r="I26" s="9">
        <f t="shared" si="4"/>
        <v>3.6487262417014311E-2</v>
      </c>
    </row>
    <row r="27" spans="1:19" x14ac:dyDescent="0.25">
      <c r="A27" s="9">
        <v>17</v>
      </c>
      <c r="B27" s="9">
        <v>1976</v>
      </c>
      <c r="C27" s="9">
        <v>0.46138959400000001</v>
      </c>
      <c r="D27" s="9">
        <f t="shared" si="0"/>
        <v>0.46020903890922965</v>
      </c>
      <c r="E27" s="9">
        <f t="shared" si="1"/>
        <v>2.5204587226321903E-2</v>
      </c>
      <c r="F27" s="9">
        <f t="shared" si="2"/>
        <v>0.46020903890922965</v>
      </c>
      <c r="G27" s="9">
        <f t="shared" si="5"/>
        <v>0.43777849218459197</v>
      </c>
      <c r="H27" s="9">
        <f t="shared" si="3"/>
        <v>2.3611101815408042E-2</v>
      </c>
      <c r="I27" s="9">
        <f t="shared" si="4"/>
        <v>5.1173893218337388E-2</v>
      </c>
    </row>
    <row r="28" spans="1:19" x14ac:dyDescent="0.25">
      <c r="A28" s="9">
        <v>18</v>
      </c>
      <c r="B28" s="9">
        <v>1977</v>
      </c>
      <c r="C28" s="9">
        <v>0.60049043400000002</v>
      </c>
      <c r="D28" s="9">
        <f t="shared" si="0"/>
        <v>0.59473659360677755</v>
      </c>
      <c r="E28" s="9">
        <f t="shared" si="1"/>
        <v>3.0670735599883203E-2</v>
      </c>
      <c r="F28" s="9">
        <f t="shared" si="2"/>
        <v>0.59473659360677755</v>
      </c>
      <c r="G28" s="9">
        <f t="shared" si="5"/>
        <v>0.48541362613555156</v>
      </c>
      <c r="H28" s="9">
        <f t="shared" si="3"/>
        <v>0.11507680786444846</v>
      </c>
      <c r="I28" s="9">
        <f t="shared" si="4"/>
        <v>0.19163803675921415</v>
      </c>
    </row>
    <row r="29" spans="1:19" x14ac:dyDescent="0.25">
      <c r="A29" s="9">
        <v>19</v>
      </c>
      <c r="B29" s="9">
        <v>1978</v>
      </c>
      <c r="C29" s="9">
        <v>0.66798972899999998</v>
      </c>
      <c r="D29" s="9">
        <f t="shared" si="0"/>
        <v>0.66586060901033306</v>
      </c>
      <c r="E29" s="9">
        <f t="shared" si="1"/>
        <v>3.269339959006682E-2</v>
      </c>
      <c r="F29" s="9">
        <f t="shared" si="2"/>
        <v>0.66586060901033306</v>
      </c>
      <c r="G29" s="9">
        <f t="shared" si="5"/>
        <v>0.62540732920666076</v>
      </c>
      <c r="H29" s="9">
        <f t="shared" si="3"/>
        <v>4.2582399793339221E-2</v>
      </c>
      <c r="I29" s="9">
        <f t="shared" si="4"/>
        <v>6.3747087634245983E-2</v>
      </c>
    </row>
    <row r="30" spans="1:19" x14ac:dyDescent="0.25">
      <c r="A30" s="9">
        <v>20</v>
      </c>
      <c r="B30" s="9">
        <v>1979</v>
      </c>
      <c r="C30" s="9">
        <v>0.66034590699999995</v>
      </c>
      <c r="D30" s="9">
        <f t="shared" si="0"/>
        <v>0.66225631208002</v>
      </c>
      <c r="E30" s="9">
        <f t="shared" si="1"/>
        <v>3.0878514764047824E-2</v>
      </c>
      <c r="F30" s="9">
        <f t="shared" si="2"/>
        <v>0.66225631208002</v>
      </c>
      <c r="G30" s="9">
        <f t="shared" si="5"/>
        <v>0.69855400860039985</v>
      </c>
      <c r="H30" s="9">
        <f t="shared" si="3"/>
        <v>3.8208101600399891E-2</v>
      </c>
      <c r="I30" s="9">
        <f t="shared" si="4"/>
        <v>5.7860738130387009E-2</v>
      </c>
    </row>
    <row r="31" spans="1:19" x14ac:dyDescent="0.25">
      <c r="A31" s="9">
        <v>21</v>
      </c>
      <c r="B31" s="9">
        <v>1980</v>
      </c>
      <c r="C31" s="9">
        <v>0.64283491599999998</v>
      </c>
      <c r="D31" s="9">
        <f t="shared" si="0"/>
        <v>0.64534991154220334</v>
      </c>
      <c r="E31" s="9">
        <f t="shared" si="1"/>
        <v>2.8489268998954598E-2</v>
      </c>
      <c r="F31" s="9">
        <f t="shared" si="2"/>
        <v>0.64534991154220334</v>
      </c>
      <c r="G31" s="9">
        <f t="shared" si="5"/>
        <v>0.6931348268440678</v>
      </c>
      <c r="H31" s="9">
        <f t="shared" si="3"/>
        <v>5.0299910844067819E-2</v>
      </c>
      <c r="I31" s="9">
        <f t="shared" si="4"/>
        <v>7.8247011156543686E-2</v>
      </c>
    </row>
    <row r="32" spans="1:19" x14ac:dyDescent="0.25">
      <c r="A32" s="9">
        <v>22</v>
      </c>
      <c r="B32" s="9">
        <v>1981</v>
      </c>
      <c r="C32" s="9">
        <v>0.66358564900000006</v>
      </c>
      <c r="D32" s="9">
        <f t="shared" si="0"/>
        <v>0.66409832557705795</v>
      </c>
      <c r="E32" s="9">
        <f t="shared" si="1"/>
        <v>2.8002226250749596E-2</v>
      </c>
      <c r="F32" s="9">
        <f t="shared" si="2"/>
        <v>0.66409832557705795</v>
      </c>
      <c r="G32" s="9">
        <f t="shared" si="5"/>
        <v>0.67383918054115788</v>
      </c>
      <c r="H32" s="9">
        <f t="shared" si="3"/>
        <v>1.0253531541157823E-2</v>
      </c>
      <c r="I32" s="9">
        <f t="shared" si="4"/>
        <v>1.5451707788752711E-2</v>
      </c>
    </row>
    <row r="33" spans="1:9" x14ac:dyDescent="0.25">
      <c r="A33" s="9">
        <v>23</v>
      </c>
      <c r="B33" s="9">
        <v>1982</v>
      </c>
      <c r="C33" s="9">
        <v>0.68239217600000002</v>
      </c>
      <c r="D33" s="9">
        <f t="shared" si="0"/>
        <v>0.68287759479139043</v>
      </c>
      <c r="E33" s="9">
        <f t="shared" si="1"/>
        <v>2.7541078398928741E-2</v>
      </c>
      <c r="F33" s="9">
        <f t="shared" si="2"/>
        <v>0.68287759479139043</v>
      </c>
      <c r="G33" s="9">
        <f t="shared" si="5"/>
        <v>0.6921005518278075</v>
      </c>
      <c r="H33" s="9">
        <f t="shared" si="3"/>
        <v>9.7083758278074805E-3</v>
      </c>
      <c r="I33" s="9">
        <f t="shared" si="4"/>
        <v>1.4226974120241789E-2</v>
      </c>
    </row>
    <row r="34" spans="1:9" x14ac:dyDescent="0.25">
      <c r="A34" s="9">
        <v>24</v>
      </c>
      <c r="B34" s="9">
        <v>1983</v>
      </c>
      <c r="C34" s="9">
        <v>0.66424513299999999</v>
      </c>
      <c r="D34" s="9">
        <f t="shared" si="0"/>
        <v>0.66655381000951597</v>
      </c>
      <c r="E34" s="9">
        <f t="shared" si="1"/>
        <v>2.534783523988858E-2</v>
      </c>
      <c r="F34" s="9">
        <f t="shared" si="2"/>
        <v>0.66655381000951597</v>
      </c>
      <c r="G34" s="9">
        <f t="shared" si="5"/>
        <v>0.71041867319031915</v>
      </c>
      <c r="H34" s="9">
        <f t="shared" si="3"/>
        <v>4.6173540190319162E-2</v>
      </c>
      <c r="I34" s="9">
        <f t="shared" si="4"/>
        <v>6.9512801669740137E-2</v>
      </c>
    </row>
    <row r="35" spans="1:9" x14ac:dyDescent="0.25">
      <c r="A35" s="9">
        <v>25</v>
      </c>
      <c r="B35" s="9">
        <v>1984</v>
      </c>
      <c r="C35" s="9">
        <v>0.69454062800000005</v>
      </c>
      <c r="D35" s="9">
        <f t="shared" si="0"/>
        <v>0.69440867886247026</v>
      </c>
      <c r="E35" s="9">
        <f t="shared" si="1"/>
        <v>2.5473186920541867E-2</v>
      </c>
      <c r="F35" s="9">
        <f t="shared" si="2"/>
        <v>0.69440867886247026</v>
      </c>
      <c r="G35" s="9">
        <f t="shared" si="5"/>
        <v>0.69190164524940456</v>
      </c>
      <c r="H35" s="9">
        <f t="shared" si="3"/>
        <v>2.6389827505954866E-3</v>
      </c>
      <c r="I35" s="9">
        <f t="shared" si="4"/>
        <v>3.7996088986107326E-3</v>
      </c>
    </row>
    <row r="36" spans="1:9" x14ac:dyDescent="0.25">
      <c r="A36" s="9">
        <v>26</v>
      </c>
      <c r="B36" s="9">
        <v>1985</v>
      </c>
      <c r="C36" s="9">
        <v>0.73490050900000004</v>
      </c>
      <c r="D36" s="9">
        <f t="shared" si="0"/>
        <v>0.73414957683915061</v>
      </c>
      <c r="E36" s="9">
        <f t="shared" si="1"/>
        <v>2.6186572473348789E-2</v>
      </c>
      <c r="F36" s="9">
        <f t="shared" si="2"/>
        <v>0.73414957683915061</v>
      </c>
      <c r="G36" s="9">
        <f t="shared" si="5"/>
        <v>0.71988186578301216</v>
      </c>
      <c r="H36" s="9">
        <f t="shared" si="3"/>
        <v>1.501864321698787E-2</v>
      </c>
      <c r="I36" s="9">
        <f t="shared" si="4"/>
        <v>2.0436294482125431E-2</v>
      </c>
    </row>
    <row r="37" spans="1:9" x14ac:dyDescent="0.25">
      <c r="A37" s="9">
        <v>27</v>
      </c>
      <c r="B37" s="9">
        <v>1986</v>
      </c>
      <c r="C37" s="9">
        <v>0.72303636800000004</v>
      </c>
      <c r="D37" s="9">
        <f t="shared" si="0"/>
        <v>0.72490135706562497</v>
      </c>
      <c r="E37" s="9">
        <f t="shared" si="1"/>
        <v>2.4414832861005067E-2</v>
      </c>
      <c r="F37" s="9">
        <f t="shared" si="2"/>
        <v>0.72490135706562497</v>
      </c>
      <c r="G37" s="9">
        <f t="shared" si="5"/>
        <v>0.76033614931249938</v>
      </c>
      <c r="H37" s="9">
        <f t="shared" si="3"/>
        <v>3.7299781312499336E-2</v>
      </c>
      <c r="I37" s="9">
        <f t="shared" si="4"/>
        <v>5.158769733212E-2</v>
      </c>
    </row>
    <row r="38" spans="1:9" x14ac:dyDescent="0.25">
      <c r="A38" s="9">
        <v>28</v>
      </c>
      <c r="B38" s="9">
        <v>1987</v>
      </c>
      <c r="C38" s="9">
        <v>0.71852398200000001</v>
      </c>
      <c r="D38" s="9">
        <f t="shared" si="0"/>
        <v>0.72006359239633144</v>
      </c>
      <c r="E38" s="9">
        <f t="shared" si="1"/>
        <v>2.2952202984490137E-2</v>
      </c>
      <c r="F38" s="9">
        <f t="shared" si="2"/>
        <v>0.72006359239633144</v>
      </c>
      <c r="G38" s="9">
        <f t="shared" si="5"/>
        <v>0.74931618992663007</v>
      </c>
      <c r="H38" s="9">
        <f t="shared" si="3"/>
        <v>3.0792207926630066E-2</v>
      </c>
      <c r="I38" s="9">
        <f t="shared" si="4"/>
        <v>4.2854808883233723E-2</v>
      </c>
    </row>
    <row r="39" spans="1:9" x14ac:dyDescent="0.25">
      <c r="A39" s="9">
        <v>29</v>
      </c>
      <c r="B39" s="9">
        <v>1988</v>
      </c>
      <c r="C39" s="9">
        <v>0.75531720099999999</v>
      </c>
      <c r="D39" s="9">
        <f t="shared" si="0"/>
        <v>0.75470213071904102</v>
      </c>
      <c r="E39" s="9">
        <f t="shared" si="1"/>
        <v>2.3536519751401107E-2</v>
      </c>
      <c r="F39" s="9">
        <f t="shared" si="2"/>
        <v>0.75470213071904102</v>
      </c>
      <c r="G39" s="9">
        <f t="shared" si="5"/>
        <v>0.74301579538082163</v>
      </c>
      <c r="H39" s="9">
        <f t="shared" si="3"/>
        <v>1.2301405619178363E-2</v>
      </c>
      <c r="I39" s="9">
        <f t="shared" si="4"/>
        <v>1.6286410004819105E-2</v>
      </c>
    </row>
    <row r="40" spans="1:9" x14ac:dyDescent="0.25">
      <c r="A40" s="9">
        <v>30</v>
      </c>
      <c r="B40" s="9">
        <v>1989</v>
      </c>
      <c r="C40" s="9">
        <v>0.73490562699999995</v>
      </c>
      <c r="D40" s="9">
        <f t="shared" si="0"/>
        <v>0.73707227817352206</v>
      </c>
      <c r="E40" s="9">
        <f t="shared" si="1"/>
        <v>2.1478201136555103E-2</v>
      </c>
      <c r="F40" s="9">
        <f t="shared" si="2"/>
        <v>0.73707227817352206</v>
      </c>
      <c r="G40" s="9">
        <f t="shared" si="5"/>
        <v>0.77823865047044216</v>
      </c>
      <c r="H40" s="9">
        <f t="shared" si="3"/>
        <v>4.3333023470442211E-2</v>
      </c>
      <c r="I40" s="9">
        <f t="shared" si="4"/>
        <v>5.89640654233856E-2</v>
      </c>
    </row>
    <row r="41" spans="1:9" x14ac:dyDescent="0.25">
      <c r="A41" s="9">
        <v>31</v>
      </c>
      <c r="B41" s="9">
        <v>1990</v>
      </c>
      <c r="C41" s="9">
        <v>0.81576113800000005</v>
      </c>
      <c r="D41" s="9">
        <f t="shared" si="0"/>
        <v>0.81290060506550388</v>
      </c>
      <c r="E41" s="9">
        <f t="shared" si="1"/>
        <v>2.4195707424326439E-2</v>
      </c>
      <c r="F41" s="9">
        <f t="shared" si="2"/>
        <v>0.81290060506550388</v>
      </c>
      <c r="G41" s="9">
        <f t="shared" si="5"/>
        <v>0.75855047931007713</v>
      </c>
      <c r="H41" s="9">
        <f t="shared" si="3"/>
        <v>5.7210658689922922E-2</v>
      </c>
      <c r="I41" s="9">
        <f t="shared" si="4"/>
        <v>7.0131630479709023E-2</v>
      </c>
    </row>
    <row r="42" spans="1:9" x14ac:dyDescent="0.25">
      <c r="A42" s="9">
        <v>32</v>
      </c>
      <c r="B42" s="9">
        <v>1991</v>
      </c>
      <c r="C42" s="9">
        <v>0.87674487700000003</v>
      </c>
      <c r="D42" s="9">
        <f t="shared" si="0"/>
        <v>0.8747624487744915</v>
      </c>
      <c r="E42" s="9">
        <f t="shared" si="1"/>
        <v>2.6079014238559496E-2</v>
      </c>
      <c r="F42" s="9">
        <f t="shared" si="2"/>
        <v>0.8747624487744915</v>
      </c>
      <c r="G42" s="9">
        <f t="shared" si="5"/>
        <v>0.8370963124898303</v>
      </c>
      <c r="H42" s="9">
        <f t="shared" si="3"/>
        <v>3.9648564510169737E-2</v>
      </c>
      <c r="I42" s="9">
        <f t="shared" si="4"/>
        <v>4.522246499556077E-2</v>
      </c>
    </row>
    <row r="43" spans="1:9" x14ac:dyDescent="0.25">
      <c r="A43" s="9">
        <v>33</v>
      </c>
      <c r="B43" s="9">
        <v>1992</v>
      </c>
      <c r="C43" s="9">
        <v>0.91035578399999995</v>
      </c>
      <c r="D43" s="9">
        <f t="shared" si="0"/>
        <v>0.90988006795065246</v>
      </c>
      <c r="E43" s="9">
        <f t="shared" si="1"/>
        <v>2.6530944485439568E-2</v>
      </c>
      <c r="F43" s="9">
        <f t="shared" si="2"/>
        <v>0.90988006795065246</v>
      </c>
      <c r="G43" s="9">
        <f t="shared" si="5"/>
        <v>0.90084146301305101</v>
      </c>
      <c r="H43" s="9">
        <f t="shared" si="3"/>
        <v>9.514320986948932E-3</v>
      </c>
      <c r="I43" s="9">
        <f t="shared" si="4"/>
        <v>1.04512116627019E-2</v>
      </c>
    </row>
    <row r="44" spans="1:9" x14ac:dyDescent="0.25">
      <c r="A44" s="9">
        <v>34</v>
      </c>
      <c r="B44" s="9">
        <v>1993</v>
      </c>
      <c r="C44" s="9">
        <v>0.97185668999999997</v>
      </c>
      <c r="D44" s="9">
        <f t="shared" si="0"/>
        <v>0.97008440612180458</v>
      </c>
      <c r="E44" s="9">
        <f t="shared" si="1"/>
        <v>2.8214614169725195E-2</v>
      </c>
      <c r="F44" s="9">
        <f t="shared" si="2"/>
        <v>0.97008440612180458</v>
      </c>
      <c r="G44" s="9">
        <f t="shared" si="5"/>
        <v>0.93641101243609204</v>
      </c>
      <c r="H44" s="9">
        <f t="shared" si="3"/>
        <v>3.5445677563907929E-2</v>
      </c>
      <c r="I44" s="9">
        <f t="shared" si="4"/>
        <v>3.6472123851828332E-2</v>
      </c>
    </row>
    <row r="45" spans="1:9" x14ac:dyDescent="0.25">
      <c r="A45" s="9">
        <v>35</v>
      </c>
      <c r="B45" s="9">
        <v>1994</v>
      </c>
      <c r="C45" s="9">
        <v>1.0155351770000001</v>
      </c>
      <c r="D45" s="9">
        <f t="shared" si="0"/>
        <v>1.0146733691645764</v>
      </c>
      <c r="E45" s="9">
        <f t="shared" si="1"/>
        <v>2.9033331613377525E-2</v>
      </c>
      <c r="F45" s="9">
        <f t="shared" si="2"/>
        <v>1.0146733691645764</v>
      </c>
      <c r="G45" s="9">
        <f t="shared" si="5"/>
        <v>0.99829902029152973</v>
      </c>
      <c r="H45" s="9">
        <f t="shared" si="3"/>
        <v>1.723615670847034E-2</v>
      </c>
      <c r="I45" s="9">
        <f t="shared" si="4"/>
        <v>1.6972486132275394E-2</v>
      </c>
    </row>
    <row r="46" spans="1:9" x14ac:dyDescent="0.25">
      <c r="A46" s="9">
        <v>36</v>
      </c>
      <c r="B46" s="9">
        <v>1995</v>
      </c>
      <c r="C46" s="9">
        <v>1.1315451329999999</v>
      </c>
      <c r="D46" s="9">
        <f t="shared" si="0"/>
        <v>1.1271532113888976</v>
      </c>
      <c r="E46" s="9">
        <f t="shared" si="1"/>
        <v>3.3205657143924705E-2</v>
      </c>
      <c r="F46" s="9">
        <f t="shared" si="2"/>
        <v>1.1271532113888976</v>
      </c>
      <c r="G46" s="9">
        <f t="shared" si="5"/>
        <v>1.0437067007779539</v>
      </c>
      <c r="H46" s="9">
        <f t="shared" si="3"/>
        <v>8.7838432222046015E-2</v>
      </c>
      <c r="I46" s="9">
        <f t="shared" si="4"/>
        <v>7.762698071897943E-2</v>
      </c>
    </row>
    <row r="47" spans="1:9" x14ac:dyDescent="0.25">
      <c r="A47" s="9">
        <v>37</v>
      </c>
      <c r="B47" s="9">
        <v>1996</v>
      </c>
      <c r="C47" s="9">
        <v>1.1729792699999999</v>
      </c>
      <c r="D47" s="9">
        <f t="shared" si="0"/>
        <v>1.1723482499266411</v>
      </c>
      <c r="E47" s="9">
        <f t="shared" si="1"/>
        <v>3.3805126213615644E-2</v>
      </c>
      <c r="F47" s="9">
        <f t="shared" si="2"/>
        <v>1.1723482499266411</v>
      </c>
      <c r="G47" s="9">
        <f t="shared" si="5"/>
        <v>1.1603588685328223</v>
      </c>
      <c r="H47" s="9">
        <f t="shared" si="3"/>
        <v>1.2620401467177578E-2</v>
      </c>
      <c r="I47" s="9">
        <f t="shared" si="4"/>
        <v>1.0759270679333983E-2</v>
      </c>
    </row>
    <row r="48" spans="1:9" x14ac:dyDescent="0.25">
      <c r="A48" s="9">
        <v>38</v>
      </c>
      <c r="B48" s="9">
        <v>1997</v>
      </c>
      <c r="C48" s="9">
        <v>1.270396477</v>
      </c>
      <c r="D48" s="9">
        <f t="shared" si="0"/>
        <v>1.2671843219570129</v>
      </c>
      <c r="E48" s="9">
        <f t="shared" si="1"/>
        <v>3.6856673504453458E-2</v>
      </c>
      <c r="F48" s="9">
        <f t="shared" si="2"/>
        <v>1.2671843219570129</v>
      </c>
      <c r="G48" s="9">
        <f t="shared" si="5"/>
        <v>1.2061533761402567</v>
      </c>
      <c r="H48" s="9">
        <f t="shared" si="3"/>
        <v>6.4243100859743274E-2</v>
      </c>
      <c r="I48" s="9">
        <f t="shared" si="4"/>
        <v>5.0569331718749146E-2</v>
      </c>
    </row>
    <row r="49" spans="1:9" x14ac:dyDescent="0.25">
      <c r="A49" s="9">
        <v>39</v>
      </c>
      <c r="B49" s="9">
        <v>1998</v>
      </c>
      <c r="C49" s="9">
        <v>1.269366929</v>
      </c>
      <c r="D49" s="9">
        <f t="shared" si="0"/>
        <v>1.2711006323230734</v>
      </c>
      <c r="E49" s="9">
        <f t="shared" si="1"/>
        <v>3.5209655347533807E-2</v>
      </c>
      <c r="F49" s="9">
        <f t="shared" si="2"/>
        <v>1.2711006323230734</v>
      </c>
      <c r="G49" s="9">
        <f t="shared" si="5"/>
        <v>1.3040409954614665</v>
      </c>
      <c r="H49" s="9">
        <f t="shared" si="3"/>
        <v>3.4674066461466424E-2</v>
      </c>
      <c r="I49" s="9">
        <f t="shared" si="4"/>
        <v>2.7316031061863612E-2</v>
      </c>
    </row>
    <row r="50" spans="1:9" x14ac:dyDescent="0.25">
      <c r="A50" s="9">
        <v>40</v>
      </c>
      <c r="B50" s="9">
        <v>1999</v>
      </c>
      <c r="C50" s="9">
        <v>1.337342815</v>
      </c>
      <c r="D50" s="9">
        <f t="shared" si="0"/>
        <v>1.3357911886335303</v>
      </c>
      <c r="E50" s="9">
        <f t="shared" si="1"/>
        <v>3.6683700395679961E-2</v>
      </c>
      <c r="F50" s="9">
        <f t="shared" si="2"/>
        <v>1.3357911886335303</v>
      </c>
      <c r="G50" s="9">
        <f t="shared" si="5"/>
        <v>1.3063102876706072</v>
      </c>
      <c r="H50" s="9">
        <f t="shared" si="3"/>
        <v>3.1032527329392767E-2</v>
      </c>
      <c r="I50" s="9">
        <f t="shared" si="4"/>
        <v>2.32046166333146E-2</v>
      </c>
    </row>
    <row r="51" spans="1:9" x14ac:dyDescent="0.25">
      <c r="A51" s="9">
        <v>41</v>
      </c>
      <c r="B51" s="9">
        <v>2000</v>
      </c>
      <c r="C51" s="9">
        <v>1.324594286</v>
      </c>
      <c r="D51" s="9">
        <f t="shared" si="0"/>
        <v>1.3269883161514604</v>
      </c>
      <c r="E51" s="9">
        <f t="shared" si="1"/>
        <v>3.4409371751792463E-2</v>
      </c>
      <c r="F51" s="9">
        <f t="shared" si="2"/>
        <v>1.3269883161514604</v>
      </c>
      <c r="G51" s="9">
        <f t="shared" si="5"/>
        <v>1.3724748890292102</v>
      </c>
      <c r="H51" s="9">
        <f t="shared" si="3"/>
        <v>4.7880603029210267E-2</v>
      </c>
      <c r="I51" s="9">
        <f t="shared" si="4"/>
        <v>3.6147372471158512E-2</v>
      </c>
    </row>
    <row r="52" spans="1:9" x14ac:dyDescent="0.25">
      <c r="A52" s="9">
        <v>42</v>
      </c>
      <c r="B52" s="9">
        <v>2001</v>
      </c>
      <c r="C52" s="9">
        <v>1.4076091639999999</v>
      </c>
      <c r="D52" s="9">
        <f t="shared" si="0"/>
        <v>1.4052985901951627</v>
      </c>
      <c r="E52" s="9">
        <f t="shared" si="1"/>
        <v>3.6604416866387948E-2</v>
      </c>
      <c r="F52" s="9">
        <f t="shared" si="2"/>
        <v>1.4052985901951627</v>
      </c>
      <c r="G52" s="9">
        <f t="shared" si="5"/>
        <v>1.3613976879032528</v>
      </c>
      <c r="H52" s="9">
        <f t="shared" si="3"/>
        <v>4.6211476096747139E-2</v>
      </c>
      <c r="I52" s="9">
        <f t="shared" si="4"/>
        <v>3.28297636010184E-2</v>
      </c>
    </row>
    <row r="53" spans="1:9" x14ac:dyDescent="0.25">
      <c r="A53" s="18">
        <v>43</v>
      </c>
      <c r="B53" s="22">
        <v>2002</v>
      </c>
      <c r="C53" s="22">
        <v>1.40809308</v>
      </c>
      <c r="D53" s="22">
        <f t="shared" ref="D53:D69" si="6">$C$5*C53+(1-$C$5)*(D52+E52)</f>
        <v>1.4097835763530775</v>
      </c>
      <c r="E53" s="22">
        <f t="shared" ref="E53:E69" si="7">$C$6*(D53-D52)+(1-$C$6)*E52</f>
        <v>3.4998445330964287E-2</v>
      </c>
      <c r="F53" s="22">
        <f t="shared" ref="F53:F69" si="8">D53</f>
        <v>1.4097835763530775</v>
      </c>
      <c r="G53" s="22">
        <f t="shared" ref="G53:G69" si="9">D52+E52</f>
        <v>1.4419030070615506</v>
      </c>
      <c r="H53" s="22">
        <f t="shared" ref="H53:H69" si="10">ABS(C53-G53)</f>
        <v>3.3809927061550615E-2</v>
      </c>
      <c r="I53" s="22">
        <f t="shared" ref="I53:I69" si="11">H53/C53</f>
        <v>2.4011144960353486E-2</v>
      </c>
    </row>
    <row r="54" spans="1:9" x14ac:dyDescent="0.25">
      <c r="A54" s="18">
        <v>44</v>
      </c>
      <c r="B54" s="22">
        <v>2003</v>
      </c>
      <c r="C54" s="22">
        <v>1.522267724</v>
      </c>
      <c r="D54" s="22">
        <f t="shared" si="6"/>
        <v>1.518393438884202</v>
      </c>
      <c r="E54" s="22">
        <f t="shared" si="7"/>
        <v>3.8679016190972297E-2</v>
      </c>
      <c r="F54" s="22">
        <f t="shared" si="8"/>
        <v>1.518393438884202</v>
      </c>
      <c r="G54" s="22">
        <f t="shared" si="9"/>
        <v>1.4447820216840417</v>
      </c>
      <c r="H54" s="22">
        <f t="shared" si="10"/>
        <v>7.7485702315958305E-2</v>
      </c>
      <c r="I54" s="22">
        <f t="shared" si="11"/>
        <v>5.0901494588844284E-2</v>
      </c>
    </row>
    <row r="55" spans="1:9" x14ac:dyDescent="0.25">
      <c r="A55" s="18">
        <v>45</v>
      </c>
      <c r="B55" s="22">
        <v>2004</v>
      </c>
      <c r="C55" s="22">
        <v>1.536865336</v>
      </c>
      <c r="D55" s="22">
        <f t="shared" si="6"/>
        <v>1.5378756919537586</v>
      </c>
      <c r="E55" s="22">
        <f t="shared" si="7"/>
        <v>3.7719178034901511E-2</v>
      </c>
      <c r="F55" s="22">
        <f t="shared" si="8"/>
        <v>1.5378756919537586</v>
      </c>
      <c r="G55" s="22">
        <f t="shared" si="9"/>
        <v>1.5570724550751742</v>
      </c>
      <c r="H55" s="22">
        <f t="shared" si="10"/>
        <v>2.0207119075174251E-2</v>
      </c>
      <c r="I55" s="22">
        <f t="shared" si="11"/>
        <v>1.3148269143585039E-2</v>
      </c>
    </row>
    <row r="56" spans="1:9" x14ac:dyDescent="0.25">
      <c r="A56" s="18">
        <v>46</v>
      </c>
      <c r="B56" s="22">
        <v>2005</v>
      </c>
      <c r="C56" s="22">
        <v>1.5219444499999999</v>
      </c>
      <c r="D56" s="22">
        <f t="shared" si="6"/>
        <v>1.5246269709994329</v>
      </c>
      <c r="E56" s="22">
        <f t="shared" si="7"/>
        <v>3.5170783085440152E-2</v>
      </c>
      <c r="F56" s="22">
        <f t="shared" si="8"/>
        <v>1.5246269709994329</v>
      </c>
      <c r="G56" s="22">
        <f t="shared" si="9"/>
        <v>1.5755948699886602</v>
      </c>
      <c r="H56" s="22">
        <f t="shared" si="10"/>
        <v>5.365041998866027E-2</v>
      </c>
      <c r="I56" s="22">
        <f t="shared" si="11"/>
        <v>3.5251234030690325E-2</v>
      </c>
    </row>
    <row r="57" spans="1:9" x14ac:dyDescent="0.25">
      <c r="A57" s="18">
        <v>47</v>
      </c>
      <c r="B57" s="22">
        <v>2006</v>
      </c>
      <c r="C57" s="22">
        <v>1.5877496929999999</v>
      </c>
      <c r="D57" s="22">
        <f t="shared" si="6"/>
        <v>1.5863520960542437</v>
      </c>
      <c r="E57" s="22">
        <f t="shared" si="7"/>
        <v>3.6498500183908683E-2</v>
      </c>
      <c r="F57" s="22">
        <f t="shared" si="8"/>
        <v>1.5863520960542437</v>
      </c>
      <c r="G57" s="22">
        <f t="shared" si="9"/>
        <v>1.5597977540848731</v>
      </c>
      <c r="H57" s="22">
        <f t="shared" si="10"/>
        <v>2.7951938915126817E-2</v>
      </c>
      <c r="I57" s="22">
        <f t="shared" si="11"/>
        <v>1.760475157914379E-2</v>
      </c>
    </row>
    <row r="58" spans="1:9" x14ac:dyDescent="0.25">
      <c r="A58" s="18">
        <v>48</v>
      </c>
      <c r="B58" s="22">
        <v>2007</v>
      </c>
      <c r="C58" s="22">
        <v>1.6352070759999999</v>
      </c>
      <c r="D58" s="22">
        <f t="shared" si="6"/>
        <v>1.6345892520119076</v>
      </c>
      <c r="E58" s="22">
        <f t="shared" si="7"/>
        <v>3.7085432972596449E-2</v>
      </c>
      <c r="F58" s="22">
        <f t="shared" si="8"/>
        <v>1.6345892520119076</v>
      </c>
      <c r="G58" s="22">
        <f t="shared" si="9"/>
        <v>1.6228505962381523</v>
      </c>
      <c r="H58" s="22">
        <f t="shared" si="10"/>
        <v>1.2356479761847616E-2</v>
      </c>
      <c r="I58" s="22">
        <f t="shared" si="11"/>
        <v>7.5565229280157645E-3</v>
      </c>
    </row>
    <row r="59" spans="1:9" x14ac:dyDescent="0.25">
      <c r="A59" s="18">
        <v>49</v>
      </c>
      <c r="B59" s="22">
        <v>2008</v>
      </c>
      <c r="C59" s="22">
        <v>1.6018193080000001</v>
      </c>
      <c r="D59" s="22">
        <f t="shared" si="6"/>
        <v>1.6053120768492253</v>
      </c>
      <c r="E59" s="22">
        <f t="shared" si="7"/>
        <v>3.3767302565832512E-2</v>
      </c>
      <c r="F59" s="22">
        <f t="shared" si="8"/>
        <v>1.6053120768492253</v>
      </c>
      <c r="G59" s="22">
        <f t="shared" si="9"/>
        <v>1.6716746849845041</v>
      </c>
      <c r="H59" s="22">
        <f t="shared" si="10"/>
        <v>6.9855376984504058E-2</v>
      </c>
      <c r="I59" s="22">
        <f t="shared" si="11"/>
        <v>4.3610023075401745E-2</v>
      </c>
    </row>
    <row r="60" spans="1:9" x14ac:dyDescent="0.25">
      <c r="A60" s="18">
        <v>50</v>
      </c>
      <c r="B60" s="22">
        <v>2009</v>
      </c>
      <c r="C60" s="22">
        <v>1.653210477</v>
      </c>
      <c r="D60" s="22">
        <f t="shared" si="6"/>
        <v>1.6525039221207529</v>
      </c>
      <c r="E60" s="22">
        <f t="shared" si="7"/>
        <v>3.4438529701117271E-2</v>
      </c>
      <c r="F60" s="22">
        <f t="shared" si="8"/>
        <v>1.6525039221207529</v>
      </c>
      <c r="G60" s="22">
        <f t="shared" si="9"/>
        <v>1.6390793794150578</v>
      </c>
      <c r="H60" s="22">
        <f t="shared" si="10"/>
        <v>1.4131097584942243E-2</v>
      </c>
      <c r="I60" s="22">
        <f t="shared" si="11"/>
        <v>8.5476699921387227E-3</v>
      </c>
    </row>
    <row r="61" spans="1:9" x14ac:dyDescent="0.25">
      <c r="A61" s="18">
        <v>51</v>
      </c>
      <c r="B61" s="22">
        <v>2010</v>
      </c>
      <c r="C61" s="22">
        <v>1.7240735810000001</v>
      </c>
      <c r="D61" s="22">
        <f t="shared" si="6"/>
        <v>1.7222170245410937</v>
      </c>
      <c r="E61" s="22">
        <f t="shared" si="7"/>
        <v>3.620225833707845E-2</v>
      </c>
      <c r="F61" s="22">
        <f t="shared" si="8"/>
        <v>1.7222170245410937</v>
      </c>
      <c r="G61" s="22">
        <f t="shared" si="9"/>
        <v>1.6869424518218703</v>
      </c>
      <c r="H61" s="22">
        <f t="shared" si="10"/>
        <v>3.7131129178129774E-2</v>
      </c>
      <c r="I61" s="22">
        <f t="shared" si="11"/>
        <v>2.1536858743924903E-2</v>
      </c>
    </row>
    <row r="62" spans="1:9" x14ac:dyDescent="0.25">
      <c r="A62" s="18">
        <v>52</v>
      </c>
      <c r="B62" s="22">
        <v>2011</v>
      </c>
      <c r="C62" s="22">
        <v>1.9601332570000001</v>
      </c>
      <c r="D62" s="22">
        <f t="shared" si="6"/>
        <v>1.9500475582939087</v>
      </c>
      <c r="E62" s="22">
        <f t="shared" si="7"/>
        <v>4.5783672107865284E-2</v>
      </c>
      <c r="F62" s="22">
        <f t="shared" si="8"/>
        <v>1.9500475582939087</v>
      </c>
      <c r="G62" s="22">
        <f t="shared" si="9"/>
        <v>1.7584192828781722</v>
      </c>
      <c r="H62" s="22">
        <f t="shared" si="10"/>
        <v>0.2017139741218279</v>
      </c>
      <c r="I62" s="22">
        <f t="shared" si="11"/>
        <v>0.10290829636274464</v>
      </c>
    </row>
    <row r="63" spans="1:9" x14ac:dyDescent="0.25">
      <c r="A63" s="18">
        <v>53</v>
      </c>
      <c r="B63" s="22">
        <v>2012</v>
      </c>
      <c r="C63" s="22">
        <v>1.9591331940000001</v>
      </c>
      <c r="D63" s="22">
        <f t="shared" si="6"/>
        <v>1.9609680958200888</v>
      </c>
      <c r="E63" s="22">
        <f t="shared" si="7"/>
        <v>4.4040515378781023E-2</v>
      </c>
      <c r="F63" s="22">
        <f t="shared" si="8"/>
        <v>1.9609680958200888</v>
      </c>
      <c r="G63" s="22">
        <f t="shared" si="9"/>
        <v>1.995831230401774</v>
      </c>
      <c r="H63" s="22">
        <f t="shared" si="10"/>
        <v>3.6698036401773937E-2</v>
      </c>
      <c r="I63" s="22">
        <f t="shared" si="11"/>
        <v>1.8731772048048885E-2</v>
      </c>
    </row>
    <row r="64" spans="1:9" x14ac:dyDescent="0.25">
      <c r="A64" s="18">
        <v>54</v>
      </c>
      <c r="B64" s="22">
        <v>2013</v>
      </c>
      <c r="C64" s="22">
        <v>1.8042510410000001</v>
      </c>
      <c r="D64" s="22">
        <f t="shared" si="6"/>
        <v>1.8142889195099436</v>
      </c>
      <c r="E64" s="22">
        <f t="shared" si="7"/>
        <v>3.4504530794334708E-2</v>
      </c>
      <c r="F64" s="22">
        <f t="shared" si="8"/>
        <v>1.8142889195099436</v>
      </c>
      <c r="G64" s="22">
        <f t="shared" si="9"/>
        <v>2.0050086111988699</v>
      </c>
      <c r="H64" s="22">
        <f t="shared" si="10"/>
        <v>0.20075757019886975</v>
      </c>
      <c r="I64" s="22">
        <f t="shared" si="11"/>
        <v>0.11126920014833443</v>
      </c>
    </row>
    <row r="65" spans="1:9" x14ac:dyDescent="0.25">
      <c r="A65" s="18">
        <v>55</v>
      </c>
      <c r="B65" s="22">
        <v>2014</v>
      </c>
      <c r="C65" s="22">
        <v>1.920799967</v>
      </c>
      <c r="D65" s="22">
        <f t="shared" si="6"/>
        <v>1.9171996411652139</v>
      </c>
      <c r="E65" s="22">
        <f t="shared" si="7"/>
        <v>3.7924840337381485E-2</v>
      </c>
      <c r="F65" s="22">
        <f t="shared" si="8"/>
        <v>1.9171996411652139</v>
      </c>
      <c r="G65" s="22">
        <f t="shared" si="9"/>
        <v>1.8487934503042784</v>
      </c>
      <c r="H65" s="22">
        <f t="shared" si="10"/>
        <v>7.2006516695721556E-2</v>
      </c>
      <c r="I65" s="22">
        <f t="shared" si="11"/>
        <v>3.7487774850488403E-2</v>
      </c>
    </row>
    <row r="66" spans="1:9" x14ac:dyDescent="0.25">
      <c r="A66" s="18">
        <v>56</v>
      </c>
      <c r="B66" s="22">
        <v>2015</v>
      </c>
      <c r="C66" s="22">
        <v>1.899658692</v>
      </c>
      <c r="D66" s="22">
        <f t="shared" si="6"/>
        <v>1.9024319814751298</v>
      </c>
      <c r="E66" s="22">
        <f t="shared" si="7"/>
        <v>3.5290215336008207E-2</v>
      </c>
      <c r="F66" s="22">
        <f t="shared" si="8"/>
        <v>1.9024319814751298</v>
      </c>
      <c r="G66" s="22">
        <f t="shared" si="9"/>
        <v>1.9551244815025954</v>
      </c>
      <c r="H66" s="22">
        <f t="shared" si="10"/>
        <v>5.5465789502595397E-2</v>
      </c>
      <c r="I66" s="22">
        <f t="shared" si="11"/>
        <v>2.9197765754541867E-2</v>
      </c>
    </row>
    <row r="67" spans="1:9" x14ac:dyDescent="0.25">
      <c r="A67" s="18">
        <v>57</v>
      </c>
      <c r="B67" s="22">
        <v>2016</v>
      </c>
      <c r="C67" s="22">
        <v>1.89244089</v>
      </c>
      <c r="D67" s="22">
        <f t="shared" si="6"/>
        <v>1.8947049553405568</v>
      </c>
      <c r="E67" s="22">
        <f t="shared" si="7"/>
        <v>3.3139353262479146E-2</v>
      </c>
      <c r="F67" s="22">
        <f t="shared" si="8"/>
        <v>1.8947049553405568</v>
      </c>
      <c r="G67" s="22">
        <f t="shared" si="9"/>
        <v>1.937722196811138</v>
      </c>
      <c r="H67" s="22">
        <f t="shared" si="10"/>
        <v>4.5281306811137956E-2</v>
      </c>
      <c r="I67" s="22">
        <f t="shared" si="11"/>
        <v>2.3927461645123275E-2</v>
      </c>
    </row>
    <row r="68" spans="1:9" x14ac:dyDescent="0.25">
      <c r="A68" s="18">
        <v>58</v>
      </c>
      <c r="B68" s="22">
        <v>2017</v>
      </c>
      <c r="C68" s="22">
        <v>2.01367107</v>
      </c>
      <c r="D68" s="22">
        <f t="shared" si="6"/>
        <v>2.0093797319301516</v>
      </c>
      <c r="E68" s="22">
        <f t="shared" si="7"/>
        <v>3.7216124428834929E-2</v>
      </c>
      <c r="F68" s="22">
        <f t="shared" si="8"/>
        <v>2.0093797319301516</v>
      </c>
      <c r="G68" s="22">
        <f t="shared" si="9"/>
        <v>1.9278443086030359</v>
      </c>
      <c r="H68" s="22">
        <f t="shared" si="10"/>
        <v>8.5826761396964102E-2</v>
      </c>
      <c r="I68" s="22">
        <f t="shared" si="11"/>
        <v>4.2622036277734331E-2</v>
      </c>
    </row>
    <row r="69" spans="1:9" x14ac:dyDescent="0.25">
      <c r="A69" s="18">
        <v>59</v>
      </c>
      <c r="B69" s="22">
        <v>2018</v>
      </c>
      <c r="C69" s="22">
        <v>2.178461553</v>
      </c>
      <c r="D69" s="22">
        <f t="shared" si="6"/>
        <v>2.1718682681679491</v>
      </c>
      <c r="E69" s="22">
        <f t="shared" si="7"/>
        <v>4.3479745019283055E-2</v>
      </c>
      <c r="F69" s="22">
        <f t="shared" si="8"/>
        <v>2.1718682681679491</v>
      </c>
      <c r="G69" s="22">
        <f t="shared" si="9"/>
        <v>2.0465958563589863</v>
      </c>
      <c r="H69" s="22">
        <f t="shared" si="10"/>
        <v>0.13186569664101366</v>
      </c>
      <c r="I69" s="22">
        <f t="shared" si="11"/>
        <v>6.0531569381804769E-2</v>
      </c>
    </row>
    <row r="70" spans="1:9" x14ac:dyDescent="0.25">
      <c r="A70" s="9">
        <v>60</v>
      </c>
      <c r="B70" s="14">
        <v>2019</v>
      </c>
      <c r="C70" s="31" t="s">
        <v>56</v>
      </c>
      <c r="D70" s="32"/>
      <c r="E70" s="32"/>
      <c r="F70" s="33"/>
      <c r="G70" s="14">
        <f>$D$69+(A70-59)*$E$69</f>
        <v>2.2153480131872323</v>
      </c>
      <c r="H70" s="44"/>
      <c r="I70" s="45"/>
    </row>
    <row r="71" spans="1:9" x14ac:dyDescent="0.25">
      <c r="A71" s="9">
        <v>61</v>
      </c>
      <c r="B71" s="14">
        <v>2020</v>
      </c>
      <c r="C71" s="34"/>
      <c r="D71" s="35"/>
      <c r="E71" s="35"/>
      <c r="F71" s="36"/>
      <c r="G71" s="14">
        <f t="shared" ref="G71:G75" si="12">$D$69+(A71-59)*$E$69</f>
        <v>2.258827758206515</v>
      </c>
      <c r="H71" s="46"/>
      <c r="I71" s="47"/>
    </row>
    <row r="72" spans="1:9" x14ac:dyDescent="0.25">
      <c r="A72" s="9">
        <v>62</v>
      </c>
      <c r="B72" s="14">
        <v>2021</v>
      </c>
      <c r="C72" s="34"/>
      <c r="D72" s="35"/>
      <c r="E72" s="35"/>
      <c r="F72" s="36"/>
      <c r="G72" s="14">
        <f t="shared" si="12"/>
        <v>2.3023075032257982</v>
      </c>
      <c r="H72" s="46"/>
      <c r="I72" s="47"/>
    </row>
    <row r="73" spans="1:9" x14ac:dyDescent="0.25">
      <c r="A73" s="9">
        <v>63</v>
      </c>
      <c r="B73" s="14">
        <v>2022</v>
      </c>
      <c r="C73" s="34"/>
      <c r="D73" s="35"/>
      <c r="E73" s="35"/>
      <c r="F73" s="36"/>
      <c r="G73" s="14">
        <f t="shared" si="12"/>
        <v>2.3457872482450814</v>
      </c>
      <c r="H73" s="46"/>
      <c r="I73" s="47"/>
    </row>
    <row r="74" spans="1:9" x14ac:dyDescent="0.25">
      <c r="A74" s="9">
        <v>64</v>
      </c>
      <c r="B74" s="14">
        <v>2023</v>
      </c>
      <c r="C74" s="34"/>
      <c r="D74" s="35"/>
      <c r="E74" s="35"/>
      <c r="F74" s="36"/>
      <c r="G74" s="14">
        <f t="shared" si="12"/>
        <v>2.3892669932643642</v>
      </c>
      <c r="H74" s="46"/>
      <c r="I74" s="47"/>
    </row>
    <row r="75" spans="1:9" x14ac:dyDescent="0.25">
      <c r="A75" s="9">
        <v>65</v>
      </c>
      <c r="B75" s="14">
        <v>2024</v>
      </c>
      <c r="C75" s="37"/>
      <c r="D75" s="38"/>
      <c r="E75" s="38"/>
      <c r="F75" s="39"/>
      <c r="G75" s="14">
        <f t="shared" si="12"/>
        <v>2.4327467382836474</v>
      </c>
      <c r="H75" s="48"/>
      <c r="I75" s="49"/>
    </row>
    <row r="76" spans="1:9" x14ac:dyDescent="0.25">
      <c r="G76" s="14">
        <f>$D$69+(65+26-59)*$E$69</f>
        <v>3.5632201087850071</v>
      </c>
    </row>
  </sheetData>
  <mergeCells count="5">
    <mergeCell ref="C70:F75"/>
    <mergeCell ref="H70:I75"/>
    <mergeCell ref="B10:C10"/>
    <mergeCell ref="F10:I10"/>
    <mergeCell ref="G11:I11"/>
  </mergeCells>
  <pageMargins left="0.7" right="0.7" top="0.75" bottom="0.75" header="0.3" footer="0.3"/>
  <ignoredErrors>
    <ignoredError sqref="G70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A87A4-23C2-4B8B-BD5C-1C4FF3258E55}">
  <dimension ref="A1:I66"/>
  <sheetViews>
    <sheetView topLeftCell="A4" zoomScale="55" zoomScaleNormal="55" workbookViewId="0">
      <selection activeCell="D4" sqref="D4"/>
    </sheetView>
  </sheetViews>
  <sheetFormatPr defaultRowHeight="15" x14ac:dyDescent="0.25"/>
  <cols>
    <col min="1" max="1" width="15.140625" customWidth="1"/>
    <col min="2" max="2" width="13.42578125" customWidth="1"/>
    <col min="3" max="3" width="14.7109375" customWidth="1"/>
    <col min="4" max="4" width="18.28515625" customWidth="1"/>
    <col min="5" max="5" width="11.28515625" customWidth="1"/>
    <col min="6" max="6" width="13" customWidth="1"/>
    <col min="7" max="7" width="12.5703125" customWidth="1"/>
    <col min="8" max="9" width="14.5703125" customWidth="1"/>
  </cols>
  <sheetData>
    <row r="1" spans="1:9" x14ac:dyDescent="0.25">
      <c r="A1" t="s">
        <v>11</v>
      </c>
    </row>
    <row r="2" spans="1:9" ht="15.75" thickBot="1" x14ac:dyDescent="0.3"/>
    <row r="3" spans="1:9" x14ac:dyDescent="0.25">
      <c r="A3" s="6" t="s">
        <v>12</v>
      </c>
      <c r="B3" s="6"/>
    </row>
    <row r="4" spans="1:9" x14ac:dyDescent="0.25">
      <c r="A4" s="3" t="s">
        <v>13</v>
      </c>
      <c r="B4" s="3">
        <v>0.96757298617140453</v>
      </c>
    </row>
    <row r="5" spans="1:9" x14ac:dyDescent="0.25">
      <c r="A5" s="3" t="s">
        <v>14</v>
      </c>
      <c r="B5" s="3">
        <v>0.93619748356864907</v>
      </c>
    </row>
    <row r="6" spans="1:9" x14ac:dyDescent="0.25">
      <c r="A6" s="3" t="s">
        <v>15</v>
      </c>
      <c r="B6" s="3">
        <v>0.93460242065786525</v>
      </c>
    </row>
    <row r="7" spans="1:9" x14ac:dyDescent="0.25">
      <c r="A7" s="3" t="s">
        <v>16</v>
      </c>
      <c r="B7" s="3">
        <v>9.2087373942689218E-2</v>
      </c>
    </row>
    <row r="8" spans="1:9" ht="15.75" thickBot="1" x14ac:dyDescent="0.3">
      <c r="A8" s="4" t="s">
        <v>17</v>
      </c>
      <c r="B8" s="4">
        <v>42</v>
      </c>
    </row>
    <row r="10" spans="1:9" ht="15.75" thickBot="1" x14ac:dyDescent="0.3">
      <c r="A10" t="s">
        <v>18</v>
      </c>
    </row>
    <row r="11" spans="1:9" x14ac:dyDescent="0.25">
      <c r="A11" s="5"/>
      <c r="B11" s="5" t="s">
        <v>23</v>
      </c>
      <c r="C11" s="5" t="s">
        <v>24</v>
      </c>
      <c r="D11" s="5" t="s">
        <v>25</v>
      </c>
      <c r="E11" s="5" t="s">
        <v>26</v>
      </c>
      <c r="F11" s="5" t="s">
        <v>27</v>
      </c>
    </row>
    <row r="12" spans="1:9" x14ac:dyDescent="0.25">
      <c r="A12" s="3" t="s">
        <v>19</v>
      </c>
      <c r="B12" s="3">
        <v>1</v>
      </c>
      <c r="C12" s="3">
        <v>4.9772542883333335</v>
      </c>
      <c r="D12" s="3">
        <v>4.9772542883333335</v>
      </c>
      <c r="E12" s="3">
        <v>586.93451978557107</v>
      </c>
      <c r="F12" s="3">
        <v>1.6164654093142377E-25</v>
      </c>
    </row>
    <row r="13" spans="1:9" x14ac:dyDescent="0.25">
      <c r="A13" s="3" t="s">
        <v>20</v>
      </c>
      <c r="B13" s="3">
        <v>40</v>
      </c>
      <c r="C13" s="3">
        <v>0.33920337758642716</v>
      </c>
      <c r="D13" s="3">
        <v>8.4800844396606782E-3</v>
      </c>
      <c r="E13" s="3"/>
      <c r="F13" s="3"/>
    </row>
    <row r="14" spans="1:9" ht="15.75" thickBot="1" x14ac:dyDescent="0.3">
      <c r="A14" s="4" t="s">
        <v>21</v>
      </c>
      <c r="B14" s="4">
        <v>41</v>
      </c>
      <c r="C14" s="4">
        <v>5.3164576659197609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28</v>
      </c>
      <c r="C16" s="5" t="s">
        <v>16</v>
      </c>
      <c r="D16" s="5" t="s">
        <v>29</v>
      </c>
      <c r="E16" s="5" t="s">
        <v>30</v>
      </c>
      <c r="F16" s="5" t="s">
        <v>31</v>
      </c>
      <c r="G16" s="5" t="s">
        <v>32</v>
      </c>
      <c r="H16" s="5" t="s">
        <v>33</v>
      </c>
      <c r="I16" s="5" t="s">
        <v>34</v>
      </c>
    </row>
    <row r="17" spans="1:9" x14ac:dyDescent="0.25">
      <c r="A17" s="3" t="s">
        <v>22</v>
      </c>
      <c r="B17" s="23">
        <v>4.7201826257839863E-2</v>
      </c>
      <c r="C17" s="3">
        <v>2.8933966579676989E-2</v>
      </c>
      <c r="D17" s="3">
        <v>1.6313638203686214</v>
      </c>
      <c r="E17" s="3">
        <v>0.11066325758905275</v>
      </c>
      <c r="F17" s="3">
        <v>-1.1275901540289485E-2</v>
      </c>
      <c r="G17" s="3">
        <v>0.10567955405596921</v>
      </c>
      <c r="H17" s="3">
        <v>-1.1275901540289485E-2</v>
      </c>
      <c r="I17" s="3">
        <v>0.10567955405596921</v>
      </c>
    </row>
    <row r="18" spans="1:9" ht="15.75" thickBot="1" x14ac:dyDescent="0.3">
      <c r="A18" s="4" t="s">
        <v>35</v>
      </c>
      <c r="B18" s="24">
        <v>2.8401072233854626E-2</v>
      </c>
      <c r="C18" s="4">
        <v>1.1723030908662221E-3</v>
      </c>
      <c r="D18" s="4">
        <v>24.226731512640555</v>
      </c>
      <c r="E18" s="4">
        <v>1.6164654093142377E-25</v>
      </c>
      <c r="F18" s="4">
        <v>2.6031759306924925E-2</v>
      </c>
      <c r="G18" s="4">
        <v>3.0770385160784328E-2</v>
      </c>
      <c r="H18" s="4">
        <v>2.6031759306924925E-2</v>
      </c>
      <c r="I18" s="4">
        <v>3.0770385160784328E-2</v>
      </c>
    </row>
    <row r="22" spans="1:9" x14ac:dyDescent="0.25">
      <c r="A22" t="s">
        <v>36</v>
      </c>
    </row>
    <row r="23" spans="1:9" ht="15.75" thickBot="1" x14ac:dyDescent="0.3"/>
    <row r="24" spans="1:9" x14ac:dyDescent="0.25">
      <c r="A24" s="5" t="s">
        <v>37</v>
      </c>
      <c r="B24" s="5" t="s">
        <v>38</v>
      </c>
      <c r="C24" s="5" t="s">
        <v>39</v>
      </c>
      <c r="D24" s="5" t="s">
        <v>40</v>
      </c>
    </row>
    <row r="25" spans="1:9" x14ac:dyDescent="0.25">
      <c r="A25" s="3">
        <v>1</v>
      </c>
      <c r="B25" s="3">
        <v>7.5602898491694492E-2</v>
      </c>
      <c r="C25" s="3">
        <v>0.16831754550830549</v>
      </c>
      <c r="D25" s="3">
        <v>1.8505091368266289</v>
      </c>
    </row>
    <row r="26" spans="1:9" x14ac:dyDescent="0.25">
      <c r="A26" s="3">
        <v>2</v>
      </c>
      <c r="B26" s="3">
        <v>0.10400397072554912</v>
      </c>
      <c r="C26" s="3">
        <v>0.1848435572744509</v>
      </c>
      <c r="D26" s="3">
        <v>2.0321986670309973</v>
      </c>
    </row>
    <row r="27" spans="1:9" x14ac:dyDescent="0.25">
      <c r="A27" s="3">
        <v>3</v>
      </c>
      <c r="B27" s="3">
        <v>0.13240504295940375</v>
      </c>
      <c r="C27" s="3">
        <v>0.11614836604059625</v>
      </c>
      <c r="D27" s="3">
        <v>1.2769531063236743</v>
      </c>
    </row>
    <row r="28" spans="1:9" x14ac:dyDescent="0.25">
      <c r="A28" s="3">
        <v>4</v>
      </c>
      <c r="B28" s="3">
        <v>0.16080611519325838</v>
      </c>
      <c r="C28" s="3">
        <v>7.8977079806741624E-2</v>
      </c>
      <c r="D28" s="3">
        <v>0.86828623445587061</v>
      </c>
    </row>
    <row r="29" spans="1:9" x14ac:dyDescent="0.25">
      <c r="A29" s="3">
        <v>5</v>
      </c>
      <c r="B29" s="3">
        <v>0.18920718742711298</v>
      </c>
      <c r="C29" s="3">
        <v>4.0251007572887021E-2</v>
      </c>
      <c r="D29" s="3">
        <v>0.4425258047529565</v>
      </c>
    </row>
    <row r="30" spans="1:9" x14ac:dyDescent="0.25">
      <c r="A30" s="3">
        <v>6</v>
      </c>
      <c r="B30" s="3">
        <v>0.21760825966096761</v>
      </c>
      <c r="C30" s="3">
        <v>2.8633213339032376E-2</v>
      </c>
      <c r="D30" s="3">
        <v>0.31479797748102833</v>
      </c>
    </row>
    <row r="31" spans="1:9" x14ac:dyDescent="0.25">
      <c r="A31" s="3">
        <v>7</v>
      </c>
      <c r="B31" s="3">
        <v>0.24600933189482224</v>
      </c>
      <c r="C31" s="3">
        <v>-1.8924993894822245E-2</v>
      </c>
      <c r="D31" s="3">
        <v>-0.20806431088925698</v>
      </c>
    </row>
    <row r="32" spans="1:9" x14ac:dyDescent="0.25">
      <c r="A32" s="3">
        <v>8</v>
      </c>
      <c r="B32" s="3">
        <v>0.2744104041286769</v>
      </c>
      <c r="C32" s="3">
        <v>-4.2403297128676909E-2</v>
      </c>
      <c r="D32" s="3">
        <v>-0.46618840912410436</v>
      </c>
    </row>
    <row r="33" spans="1:4" x14ac:dyDescent="0.25">
      <c r="A33" s="3">
        <v>9</v>
      </c>
      <c r="B33" s="3">
        <v>0.30281147636253147</v>
      </c>
      <c r="C33" s="3">
        <v>-4.9209162362531478E-2</v>
      </c>
      <c r="D33" s="3">
        <v>-0.54101314448502447</v>
      </c>
    </row>
    <row r="34" spans="1:4" x14ac:dyDescent="0.25">
      <c r="A34" s="3">
        <v>10</v>
      </c>
      <c r="B34" s="3">
        <v>0.3312125485963861</v>
      </c>
      <c r="C34" s="3">
        <v>-3.2428274596386086E-2</v>
      </c>
      <c r="D34" s="3">
        <v>-0.35652146810312313</v>
      </c>
    </row>
    <row r="35" spans="1:4" x14ac:dyDescent="0.25">
      <c r="A35" s="3">
        <v>11</v>
      </c>
      <c r="B35" s="3">
        <v>0.35961362083024073</v>
      </c>
      <c r="C35" s="3">
        <v>-4.7548711830240731E-2</v>
      </c>
      <c r="D35" s="3">
        <v>-0.52275789443385823</v>
      </c>
    </row>
    <row r="36" spans="1:4" x14ac:dyDescent="0.25">
      <c r="A36" s="3">
        <v>12</v>
      </c>
      <c r="B36" s="3">
        <v>0.38801469306409536</v>
      </c>
      <c r="C36" s="3">
        <v>-5.7275842064095361E-2</v>
      </c>
      <c r="D36" s="3">
        <v>-0.62969946917279318</v>
      </c>
    </row>
    <row r="37" spans="1:4" x14ac:dyDescent="0.25">
      <c r="A37" s="3">
        <v>13</v>
      </c>
      <c r="B37" s="3">
        <v>0.41641576529794999</v>
      </c>
      <c r="C37" s="3">
        <v>-5.8282942297950002E-2</v>
      </c>
      <c r="D37" s="3">
        <v>-0.64077168495885506</v>
      </c>
    </row>
    <row r="38" spans="1:4" x14ac:dyDescent="0.25">
      <c r="A38" s="3">
        <v>14</v>
      </c>
      <c r="B38" s="3">
        <v>0.44481683753180462</v>
      </c>
      <c r="C38" s="3">
        <v>-4.9210924531804645E-2</v>
      </c>
      <c r="D38" s="3">
        <v>-0.54103251804665042</v>
      </c>
    </row>
    <row r="39" spans="1:4" x14ac:dyDescent="0.25">
      <c r="A39" s="3">
        <v>15</v>
      </c>
      <c r="B39" s="3">
        <v>0.47321790976565925</v>
      </c>
      <c r="C39" s="3">
        <v>-7.0925421765659247E-2</v>
      </c>
      <c r="D39" s="3">
        <v>-0.77976506022753489</v>
      </c>
    </row>
    <row r="40" spans="1:4" x14ac:dyDescent="0.25">
      <c r="A40" s="3">
        <v>16</v>
      </c>
      <c r="B40" s="3">
        <v>0.50161898199951382</v>
      </c>
      <c r="C40" s="3">
        <v>-8.8676905999513833E-2</v>
      </c>
      <c r="D40" s="3">
        <v>-0.9749276243427587</v>
      </c>
    </row>
    <row r="41" spans="1:4" x14ac:dyDescent="0.25">
      <c r="A41" s="3">
        <v>17</v>
      </c>
      <c r="B41" s="3">
        <v>0.53002005423336851</v>
      </c>
      <c r="C41" s="3">
        <v>-6.8630460233368495E-2</v>
      </c>
      <c r="D41" s="3">
        <v>-0.75453389807302196</v>
      </c>
    </row>
    <row r="42" spans="1:4" x14ac:dyDescent="0.25">
      <c r="A42" s="3">
        <v>18</v>
      </c>
      <c r="B42" s="3">
        <v>0.55842112646722308</v>
      </c>
      <c r="C42" s="3">
        <v>4.2069307532776934E-2</v>
      </c>
      <c r="D42" s="3">
        <v>0.46251647583306527</v>
      </c>
    </row>
    <row r="43" spans="1:4" x14ac:dyDescent="0.25">
      <c r="A43" s="3">
        <v>19</v>
      </c>
      <c r="B43" s="3">
        <v>0.58682219870107777</v>
      </c>
      <c r="C43" s="3">
        <v>8.1167530298922208E-2</v>
      </c>
      <c r="D43" s="3">
        <v>0.89236838606582591</v>
      </c>
    </row>
    <row r="44" spans="1:4" x14ac:dyDescent="0.25">
      <c r="A44" s="3">
        <v>20</v>
      </c>
      <c r="B44" s="3">
        <v>0.61522327093493234</v>
      </c>
      <c r="C44" s="3">
        <v>4.5122636065067612E-2</v>
      </c>
      <c r="D44" s="3">
        <v>0.49608524211749599</v>
      </c>
    </row>
    <row r="45" spans="1:4" x14ac:dyDescent="0.25">
      <c r="A45" s="3">
        <v>21</v>
      </c>
      <c r="B45" s="3">
        <v>0.64362434316878703</v>
      </c>
      <c r="C45" s="3">
        <v>-7.894271687870491E-4</v>
      </c>
      <c r="D45" s="3">
        <v>-8.6790844310852162E-3</v>
      </c>
    </row>
    <row r="46" spans="1:4" x14ac:dyDescent="0.25">
      <c r="A46" s="3">
        <v>22</v>
      </c>
      <c r="B46" s="3">
        <v>0.6720254154026416</v>
      </c>
      <c r="C46" s="3">
        <v>-8.4397664026415464E-3</v>
      </c>
      <c r="D46" s="3">
        <v>-9.2788097602100189E-2</v>
      </c>
    </row>
    <row r="47" spans="1:4" x14ac:dyDescent="0.25">
      <c r="A47" s="3">
        <v>23</v>
      </c>
      <c r="B47" s="3">
        <v>0.70042648763649629</v>
      </c>
      <c r="C47" s="3">
        <v>-1.803431163649627E-2</v>
      </c>
      <c r="D47" s="3">
        <v>-0.19827201233794367</v>
      </c>
    </row>
    <row r="48" spans="1:4" x14ac:dyDescent="0.25">
      <c r="A48" s="3">
        <v>24</v>
      </c>
      <c r="B48" s="3">
        <v>0.72882755987035086</v>
      </c>
      <c r="C48" s="3">
        <v>-6.4582426870350873E-2</v>
      </c>
      <c r="D48" s="3">
        <v>-0.71002919298228917</v>
      </c>
    </row>
    <row r="49" spans="1:4" x14ac:dyDescent="0.25">
      <c r="A49" s="3">
        <v>25</v>
      </c>
      <c r="B49" s="3">
        <v>0.75722863210420555</v>
      </c>
      <c r="C49" s="3">
        <v>-6.2688004104205497E-2</v>
      </c>
      <c r="D49" s="3">
        <v>-0.68920161599275054</v>
      </c>
    </row>
    <row r="50" spans="1:4" x14ac:dyDescent="0.25">
      <c r="A50" s="3">
        <v>26</v>
      </c>
      <c r="B50" s="3">
        <v>0.78562970433806012</v>
      </c>
      <c r="C50" s="3">
        <v>-5.0729195338060085E-2</v>
      </c>
      <c r="D50" s="3">
        <v>-0.55772462219222907</v>
      </c>
    </row>
    <row r="51" spans="1:4" x14ac:dyDescent="0.25">
      <c r="A51" s="3">
        <v>27</v>
      </c>
      <c r="B51" s="3">
        <v>0.8140307765719148</v>
      </c>
      <c r="C51" s="3">
        <v>-9.0994408571914764E-2</v>
      </c>
      <c r="D51" s="3">
        <v>-1.0004066061797148</v>
      </c>
    </row>
    <row r="52" spans="1:4" x14ac:dyDescent="0.25">
      <c r="A52" s="3">
        <v>28</v>
      </c>
      <c r="B52" s="3">
        <v>0.84243184880576938</v>
      </c>
      <c r="C52" s="3">
        <v>-0.12390786680576937</v>
      </c>
      <c r="D52" s="3">
        <v>-1.3622622582591006</v>
      </c>
    </row>
    <row r="53" spans="1:4" x14ac:dyDescent="0.25">
      <c r="A53" s="3">
        <v>29</v>
      </c>
      <c r="B53" s="3">
        <v>0.87083292103962406</v>
      </c>
      <c r="C53" s="3">
        <v>-0.11551572003962407</v>
      </c>
      <c r="D53" s="3">
        <v>-1.2699976983081855</v>
      </c>
    </row>
    <row r="54" spans="1:4" x14ac:dyDescent="0.25">
      <c r="A54" s="3">
        <v>30</v>
      </c>
      <c r="B54" s="3">
        <v>0.89923399327347864</v>
      </c>
      <c r="C54" s="3">
        <v>-0.16432836627347869</v>
      </c>
      <c r="D54" s="3">
        <v>-1.8066514831269329</v>
      </c>
    </row>
    <row r="55" spans="1:4" x14ac:dyDescent="0.25">
      <c r="A55" s="3">
        <v>31</v>
      </c>
      <c r="B55" s="3">
        <v>0.92763506550733332</v>
      </c>
      <c r="C55" s="3">
        <v>-0.11187392750733327</v>
      </c>
      <c r="D55" s="3">
        <v>-1.2299592677626392</v>
      </c>
    </row>
    <row r="56" spans="1:4" x14ac:dyDescent="0.25">
      <c r="A56" s="3">
        <v>32</v>
      </c>
      <c r="B56" s="3">
        <v>0.9560361377411879</v>
      </c>
      <c r="C56" s="3">
        <v>-7.9291260741187863E-2</v>
      </c>
      <c r="D56" s="3">
        <v>-0.8717403882581598</v>
      </c>
    </row>
    <row r="57" spans="1:4" x14ac:dyDescent="0.25">
      <c r="A57" s="3">
        <v>33</v>
      </c>
      <c r="B57" s="3">
        <v>0.98443720997504247</v>
      </c>
      <c r="C57" s="3">
        <v>-7.4081425975042525E-2</v>
      </c>
      <c r="D57" s="3">
        <v>-0.81446265879154722</v>
      </c>
    </row>
    <row r="58" spans="1:4" x14ac:dyDescent="0.25">
      <c r="A58" s="3">
        <v>34</v>
      </c>
      <c r="B58" s="3">
        <v>1.012838282208897</v>
      </c>
      <c r="C58" s="3">
        <v>-4.0981592208897077E-2</v>
      </c>
      <c r="D58" s="3">
        <v>-0.45055796527477832</v>
      </c>
    </row>
    <row r="59" spans="1:4" x14ac:dyDescent="0.25">
      <c r="A59" s="3">
        <v>35</v>
      </c>
      <c r="B59" s="3">
        <v>1.0412393544427516</v>
      </c>
      <c r="C59" s="3">
        <v>-2.5704177442751552E-2</v>
      </c>
      <c r="D59" s="3">
        <v>-0.28259570366701658</v>
      </c>
    </row>
    <row r="60" spans="1:4" x14ac:dyDescent="0.25">
      <c r="A60" s="3">
        <v>36</v>
      </c>
      <c r="B60" s="3">
        <v>1.0696404266766062</v>
      </c>
      <c r="C60" s="3">
        <v>6.1904706323393732E-2</v>
      </c>
      <c r="D60" s="3">
        <v>0.68058991900138333</v>
      </c>
    </row>
    <row r="61" spans="1:4" x14ac:dyDescent="0.25">
      <c r="A61" s="3">
        <v>37</v>
      </c>
      <c r="B61" s="3">
        <v>1.0980414989104612</v>
      </c>
      <c r="C61" s="3">
        <v>7.4937771089538696E-2</v>
      </c>
      <c r="D61" s="3">
        <v>0.82387744947107155</v>
      </c>
    </row>
    <row r="62" spans="1:4" x14ac:dyDescent="0.25">
      <c r="A62" s="3">
        <v>38</v>
      </c>
      <c r="B62" s="3">
        <v>1.1264425711443158</v>
      </c>
      <c r="C62" s="3">
        <v>0.14395390585568424</v>
      </c>
      <c r="D62" s="3">
        <v>1.5826515130276739</v>
      </c>
    </row>
    <row r="63" spans="1:4" x14ac:dyDescent="0.25">
      <c r="A63" s="3">
        <v>39</v>
      </c>
      <c r="B63" s="3">
        <v>1.1548436433781704</v>
      </c>
      <c r="C63" s="3">
        <v>0.11452328562182967</v>
      </c>
      <c r="D63" s="3">
        <v>1.2590867207729344</v>
      </c>
    </row>
    <row r="64" spans="1:4" x14ac:dyDescent="0.25">
      <c r="A64" s="3">
        <v>40</v>
      </c>
      <c r="B64" s="3">
        <v>1.1832447156120249</v>
      </c>
      <c r="C64" s="3">
        <v>0.15409809938797503</v>
      </c>
      <c r="D64" s="3">
        <v>1.6941783461962066</v>
      </c>
    </row>
    <row r="65" spans="1:4" x14ac:dyDescent="0.25">
      <c r="A65" s="3">
        <v>41</v>
      </c>
      <c r="B65" s="3">
        <v>1.2116457878458795</v>
      </c>
      <c r="C65" s="3">
        <v>0.11294849815412045</v>
      </c>
      <c r="D65" s="3">
        <v>1.2417732637072703</v>
      </c>
    </row>
    <row r="66" spans="1:4" ht="15.75" thickBot="1" x14ac:dyDescent="0.3">
      <c r="A66" s="4">
        <v>42</v>
      </c>
      <c r="B66" s="4">
        <v>1.2400468600797341</v>
      </c>
      <c r="C66" s="4">
        <v>0.16756230392026583</v>
      </c>
      <c r="D66" s="4">
        <v>1.8422058939593551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857B1-A054-4063-9125-80770CFB4BE5}">
  <dimension ref="A2:R75"/>
  <sheetViews>
    <sheetView topLeftCell="A16" zoomScale="70" zoomScaleNormal="70" workbookViewId="0">
      <selection activeCell="F46" sqref="F46"/>
    </sheetView>
  </sheetViews>
  <sheetFormatPr defaultRowHeight="15" x14ac:dyDescent="0.25"/>
  <cols>
    <col min="1" max="1" width="5.28515625" style="2" customWidth="1"/>
    <col min="3" max="9" width="15.7109375" customWidth="1"/>
  </cols>
  <sheetData>
    <row r="2" spans="1:18" x14ac:dyDescent="0.25">
      <c r="B2" s="1" t="s">
        <v>0</v>
      </c>
    </row>
    <row r="3" spans="1:18" x14ac:dyDescent="0.25">
      <c r="B3" s="1" t="s">
        <v>1</v>
      </c>
    </row>
    <row r="5" spans="1:18" x14ac:dyDescent="0.25">
      <c r="B5" s="15" t="s">
        <v>2</v>
      </c>
      <c r="C5" s="9">
        <v>0.8</v>
      </c>
      <c r="E5" s="16" t="s">
        <v>47</v>
      </c>
      <c r="F5" s="8">
        <f>(1/COUNT(H12:H52))*SUM(H12:H52)</f>
        <v>3.4595680485686418E-2</v>
      </c>
      <c r="H5" s="16" t="s">
        <v>50</v>
      </c>
      <c r="I5" s="17">
        <f>(1/COUNT(H53:H69))*SUM(H53:H69)</f>
        <v>8.092261421712886E-2</v>
      </c>
      <c r="K5" t="s">
        <v>58</v>
      </c>
    </row>
    <row r="6" spans="1:18" x14ac:dyDescent="0.25">
      <c r="B6" s="15" t="s">
        <v>3</v>
      </c>
      <c r="C6" s="9">
        <v>0.15</v>
      </c>
      <c r="E6" s="16" t="s">
        <v>48</v>
      </c>
      <c r="F6" s="8">
        <f>(1/COUNT(H12:H52))*SUMSQ(H12:H52)</f>
        <v>1.877887797408744E-3</v>
      </c>
      <c r="H6" s="16" t="s">
        <v>51</v>
      </c>
      <c r="I6" s="17">
        <f>(1/COUNT(H53:H69))*SUMSQ(H53:H69)</f>
        <v>9.3080527150258482E-3</v>
      </c>
      <c r="K6" s="8"/>
      <c r="L6" s="25" t="s">
        <v>2</v>
      </c>
      <c r="M6" s="26"/>
      <c r="N6" s="26"/>
      <c r="O6" s="26"/>
      <c r="P6" s="26"/>
      <c r="Q6" s="26"/>
      <c r="R6" s="27"/>
    </row>
    <row r="7" spans="1:18" x14ac:dyDescent="0.25">
      <c r="B7" s="15" t="s">
        <v>10</v>
      </c>
      <c r="C7" s="9" t="b">
        <v>0</v>
      </c>
      <c r="E7" s="16" t="s">
        <v>49</v>
      </c>
      <c r="F7" s="8">
        <f>(1/COUNT(I12:I52))*SUM(I12:I52)*100</f>
        <v>7.0072957745870648</v>
      </c>
      <c r="H7" s="16" t="s">
        <v>52</v>
      </c>
      <c r="I7" s="17">
        <f>(1/COUNT(I53:I69))*SUM(I53:I69)*100</f>
        <v>4.5588691848505603</v>
      </c>
      <c r="K7" s="43" t="s">
        <v>3</v>
      </c>
      <c r="L7" s="21"/>
      <c r="M7" s="21">
        <v>0</v>
      </c>
      <c r="N7" s="21">
        <v>0.2</v>
      </c>
      <c r="O7" s="21">
        <v>0.4</v>
      </c>
      <c r="P7" s="21">
        <v>0.6</v>
      </c>
      <c r="Q7" s="21">
        <v>0.8</v>
      </c>
      <c r="R7" s="21">
        <v>1</v>
      </c>
    </row>
    <row r="8" spans="1:18" x14ac:dyDescent="0.25">
      <c r="K8" s="43"/>
      <c r="L8" s="21">
        <v>0</v>
      </c>
      <c r="M8" s="9">
        <v>13.900447352237496</v>
      </c>
      <c r="N8" s="9">
        <v>11.75784858969747</v>
      </c>
      <c r="O8" s="9">
        <v>9.0624179010586143</v>
      </c>
      <c r="P8" s="9">
        <v>7.7340953644232933</v>
      </c>
      <c r="Q8" s="9">
        <v>6.7978133532759246</v>
      </c>
      <c r="R8" s="20">
        <v>5.9185013873363266</v>
      </c>
    </row>
    <row r="9" spans="1:18" x14ac:dyDescent="0.25">
      <c r="A9" s="13" t="s">
        <v>7</v>
      </c>
      <c r="B9" s="13" t="s">
        <v>8</v>
      </c>
      <c r="C9" s="13" t="s">
        <v>44</v>
      </c>
      <c r="D9" s="13" t="s">
        <v>41</v>
      </c>
      <c r="E9" s="13" t="s">
        <v>42</v>
      </c>
      <c r="F9" s="13" t="s">
        <v>45</v>
      </c>
      <c r="G9" s="13" t="s">
        <v>43</v>
      </c>
      <c r="H9" s="13" t="s">
        <v>9</v>
      </c>
      <c r="I9" s="13" t="s">
        <v>46</v>
      </c>
      <c r="K9" s="43"/>
      <c r="L9" s="21">
        <v>0.2</v>
      </c>
      <c r="M9" s="9">
        <v>13.900447352237496</v>
      </c>
      <c r="N9" s="9">
        <v>13.347642845801868</v>
      </c>
      <c r="O9" s="9">
        <v>10.46645174706741</v>
      </c>
      <c r="P9" s="9">
        <v>8.5697915089550527</v>
      </c>
      <c r="Q9" s="9">
        <v>7.058899978752839</v>
      </c>
      <c r="R9" s="9">
        <v>6.2179199528379598</v>
      </c>
    </row>
    <row r="10" spans="1:18" x14ac:dyDescent="0.25">
      <c r="A10" s="9">
        <v>0</v>
      </c>
      <c r="B10" s="40"/>
      <c r="C10" s="41"/>
      <c r="D10" s="10">
        <v>4.7201826257839863E-2</v>
      </c>
      <c r="E10" s="10">
        <v>2.8401072233854626E-2</v>
      </c>
      <c r="F10" s="40"/>
      <c r="G10" s="42"/>
      <c r="H10" s="42"/>
      <c r="I10" s="41"/>
      <c r="K10" s="43"/>
      <c r="L10" s="21">
        <v>0.4</v>
      </c>
      <c r="M10" s="9">
        <v>13.900447352237499</v>
      </c>
      <c r="N10" s="9">
        <v>15.661682266501325</v>
      </c>
      <c r="O10" s="9">
        <v>11.219908350667689</v>
      </c>
      <c r="P10" s="9">
        <v>8.5206886984823811</v>
      </c>
      <c r="Q10" s="9">
        <v>6.7207048719597928</v>
      </c>
      <c r="R10" s="9">
        <v>6.6079463194965795</v>
      </c>
    </row>
    <row r="11" spans="1:18" x14ac:dyDescent="0.25">
      <c r="A11" s="9">
        <v>1</v>
      </c>
      <c r="B11" s="9">
        <v>1960</v>
      </c>
      <c r="C11" s="9">
        <v>0.24392044399999999</v>
      </c>
      <c r="D11" s="9">
        <f>$C$5*C11+(1-$C$5)*(D10+E10)</f>
        <v>0.21025693489833891</v>
      </c>
      <c r="E11" s="9">
        <f>$C$6*(D11-D10)+(1-$C$6)*E10</f>
        <v>4.8599177694851288E-2</v>
      </c>
      <c r="F11" s="9">
        <f>D11</f>
        <v>0.21025693489833891</v>
      </c>
      <c r="G11" s="40"/>
      <c r="H11" s="42"/>
      <c r="I11" s="41"/>
      <c r="K11" s="43"/>
      <c r="L11" s="21">
        <v>0.6</v>
      </c>
      <c r="M11" s="9">
        <v>13.900447352237499</v>
      </c>
      <c r="N11" s="9">
        <v>16.686383559011066</v>
      </c>
      <c r="O11" s="9">
        <v>11.013628665452904</v>
      </c>
      <c r="P11" s="9">
        <v>8.0318475351107104</v>
      </c>
      <c r="Q11" s="9">
        <v>7.0954204908952292</v>
      </c>
      <c r="R11" s="9">
        <v>7.0397735268516604</v>
      </c>
    </row>
    <row r="12" spans="1:18" x14ac:dyDescent="0.25">
      <c r="A12" s="9">
        <v>2</v>
      </c>
      <c r="B12" s="9">
        <v>1961</v>
      </c>
      <c r="C12" s="9">
        <v>0.28884752800000002</v>
      </c>
      <c r="D12" s="9">
        <f t="shared" ref="D12:D52" si="0">$C$5*C12+(1-$C$5)*(D11+E11)</f>
        <v>0.28284924491863805</v>
      </c>
      <c r="E12" s="9">
        <f t="shared" ref="E12:E52" si="1">$C$6*(D12-D11)+(1-$C$6)*E11</f>
        <v>5.2198147543668465E-2</v>
      </c>
      <c r="F12" s="9">
        <f t="shared" ref="F12:F52" si="2">D12</f>
        <v>0.28284924491863805</v>
      </c>
      <c r="G12" s="9">
        <f>D11+E11</f>
        <v>0.25885611259319019</v>
      </c>
      <c r="H12" s="9">
        <f>ABS(C12-G12)</f>
        <v>2.9991415406809829E-2</v>
      </c>
      <c r="I12" s="9">
        <f>H12/C12</f>
        <v>0.10383130371401283</v>
      </c>
      <c r="K12" s="43"/>
      <c r="L12" s="21">
        <v>0.8</v>
      </c>
      <c r="M12" s="9">
        <v>13.900447352237499</v>
      </c>
      <c r="N12" s="9">
        <v>16.25921830031697</v>
      </c>
      <c r="O12" s="9">
        <v>10.900539310187193</v>
      </c>
      <c r="P12" s="9">
        <v>8.0936892729386081</v>
      </c>
      <c r="Q12" s="9">
        <v>7.4889268594263978</v>
      </c>
      <c r="R12" s="9">
        <v>7.3811961857223096</v>
      </c>
    </row>
    <row r="13" spans="1:18" x14ac:dyDescent="0.25">
      <c r="A13" s="9">
        <v>3</v>
      </c>
      <c r="B13" s="9">
        <v>1962</v>
      </c>
      <c r="C13" s="9">
        <v>0.248553409</v>
      </c>
      <c r="D13" s="9">
        <f t="shared" si="0"/>
        <v>0.26585220569246132</v>
      </c>
      <c r="E13" s="9">
        <f t="shared" si="1"/>
        <v>4.1818869528191686E-2</v>
      </c>
      <c r="F13" s="9">
        <f t="shared" si="2"/>
        <v>0.26585220569246132</v>
      </c>
      <c r="G13" s="9">
        <f>D12+E12</f>
        <v>0.33504739246230653</v>
      </c>
      <c r="H13" s="9">
        <f t="shared" ref="H13:H69" si="3">ABS(C13-G13)</f>
        <v>8.6493983462306523E-2</v>
      </c>
      <c r="I13" s="9">
        <f t="shared" ref="I13:I69" si="4">H13/C13</f>
        <v>0.34798952792599408</v>
      </c>
      <c r="K13" s="43"/>
      <c r="L13" s="21">
        <v>1</v>
      </c>
      <c r="M13" s="9">
        <v>13.900447352237499</v>
      </c>
      <c r="N13" s="9">
        <v>15.71252265430827</v>
      </c>
      <c r="O13" s="9">
        <v>10.880509030724026</v>
      </c>
      <c r="P13" s="9">
        <v>8.0265184771634228</v>
      </c>
      <c r="Q13" s="9">
        <v>8.0036387432215097</v>
      </c>
      <c r="R13" s="9">
        <v>8.0842532268837317</v>
      </c>
    </row>
    <row r="14" spans="1:18" x14ac:dyDescent="0.25">
      <c r="A14" s="9">
        <v>4</v>
      </c>
      <c r="B14" s="9">
        <v>1963</v>
      </c>
      <c r="C14" s="9">
        <v>0.239783195</v>
      </c>
      <c r="D14" s="9">
        <f t="shared" si="0"/>
        <v>0.25336077104413057</v>
      </c>
      <c r="E14" s="9">
        <f t="shared" si="1"/>
        <v>3.3672323901713319E-2</v>
      </c>
      <c r="F14" s="9">
        <f t="shared" si="2"/>
        <v>0.25336077104413057</v>
      </c>
      <c r="G14" s="9">
        <f t="shared" ref="G14:G52" si="5">D13+E13</f>
        <v>0.30767107522065301</v>
      </c>
      <c r="H14" s="9">
        <f t="shared" si="3"/>
        <v>6.7887880220653007E-2</v>
      </c>
      <c r="I14" s="9">
        <f t="shared" si="4"/>
        <v>0.28312192695844679</v>
      </c>
    </row>
    <row r="15" spans="1:18" x14ac:dyDescent="0.25">
      <c r="A15" s="9">
        <v>5</v>
      </c>
      <c r="B15" s="9">
        <v>1964</v>
      </c>
      <c r="C15" s="9">
        <v>0.229458195</v>
      </c>
      <c r="D15" s="9">
        <f t="shared" si="0"/>
        <v>0.24097317498916879</v>
      </c>
      <c r="E15" s="9">
        <f t="shared" si="1"/>
        <v>2.6763335908212053E-2</v>
      </c>
      <c r="F15" s="9">
        <f t="shared" si="2"/>
        <v>0.24097317498916879</v>
      </c>
      <c r="G15" s="9">
        <f t="shared" si="5"/>
        <v>0.28703309494584389</v>
      </c>
      <c r="H15" s="9">
        <f t="shared" si="3"/>
        <v>5.7574899945843888E-2</v>
      </c>
      <c r="I15" s="9">
        <f t="shared" si="4"/>
        <v>0.25091672993350222</v>
      </c>
      <c r="R15" s="11"/>
    </row>
    <row r="16" spans="1:18" x14ac:dyDescent="0.25">
      <c r="A16" s="9">
        <v>6</v>
      </c>
      <c r="B16" s="9">
        <v>1965</v>
      </c>
      <c r="C16" s="9">
        <v>0.24624147299999999</v>
      </c>
      <c r="D16" s="9">
        <f t="shared" si="0"/>
        <v>0.25054048057947614</v>
      </c>
      <c r="E16" s="9">
        <f t="shared" si="1"/>
        <v>2.4183931360526351E-2</v>
      </c>
      <c r="F16" s="9">
        <f t="shared" si="2"/>
        <v>0.25054048057947614</v>
      </c>
      <c r="G16" s="9">
        <f t="shared" si="5"/>
        <v>0.26773651089738082</v>
      </c>
      <c r="H16" s="9">
        <f t="shared" si="3"/>
        <v>2.1495037897380831E-2</v>
      </c>
      <c r="I16" s="9">
        <f t="shared" si="4"/>
        <v>8.7292516713384144E-2</v>
      </c>
      <c r="K16" t="s">
        <v>57</v>
      </c>
      <c r="R16" s="11"/>
    </row>
    <row r="17" spans="1:18" x14ac:dyDescent="0.25">
      <c r="A17" s="9">
        <v>7</v>
      </c>
      <c r="B17" s="9">
        <v>1966</v>
      </c>
      <c r="C17" s="9">
        <v>0.227084338</v>
      </c>
      <c r="D17" s="9">
        <f t="shared" si="0"/>
        <v>0.2366123527880005</v>
      </c>
      <c r="E17" s="9">
        <f t="shared" si="1"/>
        <v>1.8467122487726053E-2</v>
      </c>
      <c r="F17" s="9">
        <f t="shared" si="2"/>
        <v>0.2366123527880005</v>
      </c>
      <c r="G17" s="9">
        <f t="shared" si="5"/>
        <v>0.27472441194000252</v>
      </c>
      <c r="H17" s="9">
        <f t="shared" si="3"/>
        <v>4.7640073940002525E-2</v>
      </c>
      <c r="I17" s="9">
        <f t="shared" si="4"/>
        <v>0.20979022313728446</v>
      </c>
      <c r="K17" s="8"/>
      <c r="L17" s="25" t="s">
        <v>2</v>
      </c>
      <c r="M17" s="26"/>
      <c r="N17" s="26"/>
      <c r="O17" s="26"/>
      <c r="P17" s="26"/>
      <c r="Q17" s="27"/>
      <c r="R17" s="11"/>
    </row>
    <row r="18" spans="1:18" x14ac:dyDescent="0.25">
      <c r="A18" s="9">
        <v>8</v>
      </c>
      <c r="B18" s="9">
        <v>1967</v>
      </c>
      <c r="C18" s="9">
        <v>0.23200710699999999</v>
      </c>
      <c r="D18" s="9">
        <f t="shared" si="0"/>
        <v>0.23662158065514532</v>
      </c>
      <c r="E18" s="9">
        <f t="shared" si="1"/>
        <v>1.5698438294638871E-2</v>
      </c>
      <c r="F18" s="9">
        <f t="shared" si="2"/>
        <v>0.23662158065514532</v>
      </c>
      <c r="G18" s="9">
        <f t="shared" si="5"/>
        <v>0.25507947527572655</v>
      </c>
      <c r="H18" s="9">
        <f t="shared" si="3"/>
        <v>2.3072368275726562E-2</v>
      </c>
      <c r="I18" s="9">
        <f t="shared" si="4"/>
        <v>9.9446816841376171E-2</v>
      </c>
      <c r="K18" s="28" t="s">
        <v>3</v>
      </c>
      <c r="L18" s="21"/>
      <c r="M18" s="21">
        <v>0.8</v>
      </c>
      <c r="N18" s="21">
        <v>0.85</v>
      </c>
      <c r="O18" s="21">
        <v>0.9</v>
      </c>
      <c r="P18" s="21">
        <v>0.95</v>
      </c>
      <c r="Q18" s="21">
        <v>1</v>
      </c>
      <c r="R18" s="11"/>
    </row>
    <row r="19" spans="1:18" x14ac:dyDescent="0.25">
      <c r="A19" s="9">
        <v>9</v>
      </c>
      <c r="B19" s="9">
        <v>1968</v>
      </c>
      <c r="C19" s="9">
        <v>0.253602314</v>
      </c>
      <c r="D19" s="9">
        <f t="shared" si="0"/>
        <v>0.25334585498995682</v>
      </c>
      <c r="E19" s="9">
        <f t="shared" si="1"/>
        <v>1.5852313700664762E-2</v>
      </c>
      <c r="F19" s="9">
        <f t="shared" si="2"/>
        <v>0.25334585498995682</v>
      </c>
      <c r="G19" s="9">
        <f t="shared" si="5"/>
        <v>0.25232001894978417</v>
      </c>
      <c r="H19" s="9">
        <f t="shared" si="3"/>
        <v>1.2822950502158204E-3</v>
      </c>
      <c r="I19" s="9">
        <f t="shared" si="4"/>
        <v>5.0563223575941837E-3</v>
      </c>
      <c r="K19" s="29"/>
      <c r="L19" s="21">
        <v>0.15</v>
      </c>
      <c r="M19" s="9">
        <v>4.5588691848505603</v>
      </c>
      <c r="N19" s="9">
        <v>4.6215502570247518</v>
      </c>
      <c r="O19" s="9">
        <v>4.7226607107095715</v>
      </c>
      <c r="P19" s="9">
        <v>4.860276312468077</v>
      </c>
      <c r="Q19" s="9">
        <v>5.0336454861493785</v>
      </c>
      <c r="R19" s="11"/>
    </row>
    <row r="20" spans="1:18" x14ac:dyDescent="0.25">
      <c r="A20" s="9">
        <v>10</v>
      </c>
      <c r="B20" s="9">
        <v>1969</v>
      </c>
      <c r="C20" s="9">
        <v>0.29878427400000002</v>
      </c>
      <c r="D20" s="9">
        <f t="shared" si="0"/>
        <v>0.29286705293812432</v>
      </c>
      <c r="E20" s="9">
        <f t="shared" si="1"/>
        <v>1.940264633779017E-2</v>
      </c>
      <c r="F20" s="9">
        <f t="shared" si="2"/>
        <v>0.29286705293812432</v>
      </c>
      <c r="G20" s="9">
        <f t="shared" si="5"/>
        <v>0.26919816869062158</v>
      </c>
      <c r="H20" s="9">
        <f t="shared" si="3"/>
        <v>2.9586105309378441E-2</v>
      </c>
      <c r="I20" s="9">
        <f t="shared" si="4"/>
        <v>9.9021628258046945E-2</v>
      </c>
      <c r="K20" s="29"/>
      <c r="L20" s="21">
        <v>0.1</v>
      </c>
      <c r="M20" s="9">
        <v>3.764169904191879</v>
      </c>
      <c r="N20" s="9">
        <v>3.8074991321245726</v>
      </c>
      <c r="O20" s="9">
        <v>3.8672882446865176</v>
      </c>
      <c r="P20" s="9">
        <v>3.9433611929938563</v>
      </c>
      <c r="Q20" s="9">
        <v>4.0358561573508114</v>
      </c>
      <c r="R20" s="11"/>
    </row>
    <row r="21" spans="1:18" x14ac:dyDescent="0.25">
      <c r="A21" s="9">
        <v>11</v>
      </c>
      <c r="B21" s="9">
        <v>1970</v>
      </c>
      <c r="C21" s="9">
        <v>0.312064909</v>
      </c>
      <c r="D21" s="9">
        <f t="shared" si="0"/>
        <v>0.3121058670551829</v>
      </c>
      <c r="E21" s="9">
        <f t="shared" si="1"/>
        <v>1.937807150468043E-2</v>
      </c>
      <c r="F21" s="9">
        <f t="shared" si="2"/>
        <v>0.3121058670551829</v>
      </c>
      <c r="G21" s="9">
        <f t="shared" si="5"/>
        <v>0.31226969927591447</v>
      </c>
      <c r="H21" s="9">
        <f t="shared" si="3"/>
        <v>2.0479027591446819E-4</v>
      </c>
      <c r="I21" s="9">
        <f t="shared" si="4"/>
        <v>6.5624256367276528E-4</v>
      </c>
      <c r="K21" s="29"/>
      <c r="L21" s="21">
        <v>0.05</v>
      </c>
      <c r="M21" s="9">
        <v>2.9677886741978012</v>
      </c>
      <c r="N21" s="9">
        <v>2.9640038618183029</v>
      </c>
      <c r="O21" s="9">
        <v>2.9596304332496897</v>
      </c>
      <c r="P21" s="20">
        <v>2.9588591815248</v>
      </c>
      <c r="Q21" s="9">
        <v>2.9740389006336296</v>
      </c>
      <c r="R21" s="11"/>
    </row>
    <row r="22" spans="1:18" x14ac:dyDescent="0.25">
      <c r="A22" s="9">
        <v>12</v>
      </c>
      <c r="B22" s="9">
        <v>1971</v>
      </c>
      <c r="C22" s="9">
        <v>0.330738851</v>
      </c>
      <c r="D22" s="9">
        <f t="shared" si="0"/>
        <v>0.3308878685119726</v>
      </c>
      <c r="E22" s="9">
        <f t="shared" si="1"/>
        <v>1.928866099749682E-2</v>
      </c>
      <c r="F22" s="9">
        <f t="shared" si="2"/>
        <v>0.3308878685119726</v>
      </c>
      <c r="G22" s="9">
        <f t="shared" si="5"/>
        <v>0.3314839385598633</v>
      </c>
      <c r="H22" s="9">
        <f t="shared" si="3"/>
        <v>7.450875598633E-4</v>
      </c>
      <c r="I22" s="9">
        <f t="shared" si="4"/>
        <v>2.2527972072543118E-3</v>
      </c>
      <c r="K22" s="30"/>
      <c r="L22" s="21">
        <v>0</v>
      </c>
      <c r="M22" s="9">
        <v>5.4310220513999861</v>
      </c>
      <c r="N22" s="9">
        <v>5.3231653471186338</v>
      </c>
      <c r="O22" s="9">
        <v>5.2092123494589346</v>
      </c>
      <c r="P22" s="9">
        <v>5.1021969822877598</v>
      </c>
      <c r="Q22" s="9">
        <v>4.9912811645350299</v>
      </c>
      <c r="R22" s="11"/>
    </row>
    <row r="23" spans="1:18" x14ac:dyDescent="0.25">
      <c r="A23" s="9">
        <v>13</v>
      </c>
      <c r="B23" s="9">
        <v>1972</v>
      </c>
      <c r="C23" s="9">
        <v>0.35813282299999999</v>
      </c>
      <c r="D23" s="9">
        <f t="shared" si="0"/>
        <v>0.35654156430189388</v>
      </c>
      <c r="E23" s="9">
        <f t="shared" si="1"/>
        <v>2.0243416216360489E-2</v>
      </c>
      <c r="F23" s="9">
        <f t="shared" si="2"/>
        <v>0.35654156430189388</v>
      </c>
      <c r="G23" s="9">
        <f t="shared" si="5"/>
        <v>0.35017652950946943</v>
      </c>
      <c r="H23" s="9">
        <f t="shared" si="3"/>
        <v>7.9562934905305638E-3</v>
      </c>
      <c r="I23" s="9">
        <f t="shared" si="4"/>
        <v>2.2216041031599507E-2</v>
      </c>
    </row>
    <row r="24" spans="1:18" x14ac:dyDescent="0.25">
      <c r="A24" s="9">
        <v>14</v>
      </c>
      <c r="B24" s="9">
        <v>1973</v>
      </c>
      <c r="C24" s="9">
        <v>0.39560591299999998</v>
      </c>
      <c r="D24" s="9">
        <f t="shared" si="0"/>
        <v>0.3918417265036509</v>
      </c>
      <c r="E24" s="9">
        <f t="shared" si="1"/>
        <v>2.250192811416997E-2</v>
      </c>
      <c r="F24" s="9">
        <f t="shared" si="2"/>
        <v>0.3918417265036509</v>
      </c>
      <c r="G24" s="9">
        <f t="shared" si="5"/>
        <v>0.37678498051825438</v>
      </c>
      <c r="H24" s="9">
        <f t="shared" si="3"/>
        <v>1.88209324817456E-2</v>
      </c>
      <c r="I24" s="9">
        <f t="shared" si="4"/>
        <v>4.7574952404074916E-2</v>
      </c>
    </row>
    <row r="25" spans="1:18" x14ac:dyDescent="0.25">
      <c r="A25" s="9">
        <v>15</v>
      </c>
      <c r="B25" s="9">
        <v>1974</v>
      </c>
      <c r="C25" s="9">
        <v>0.402292488</v>
      </c>
      <c r="D25" s="9">
        <f t="shared" si="0"/>
        <v>0.40470272132356422</v>
      </c>
      <c r="E25" s="9">
        <f t="shared" si="1"/>
        <v>2.1055788120031473E-2</v>
      </c>
      <c r="F25" s="9">
        <f t="shared" si="2"/>
        <v>0.40470272132356422</v>
      </c>
      <c r="G25" s="9">
        <f t="shared" si="5"/>
        <v>0.41434365461782086</v>
      </c>
      <c r="H25" s="9">
        <f t="shared" si="3"/>
        <v>1.2051166617820852E-2</v>
      </c>
      <c r="I25" s="9">
        <f t="shared" si="4"/>
        <v>2.9956230795492388E-2</v>
      </c>
    </row>
    <row r="26" spans="1:18" x14ac:dyDescent="0.25">
      <c r="A26" s="9">
        <v>16</v>
      </c>
      <c r="B26" s="9">
        <v>1975</v>
      </c>
      <c r="C26" s="9">
        <v>0.41294207599999999</v>
      </c>
      <c r="D26" s="9">
        <f t="shared" si="0"/>
        <v>0.41550536268871913</v>
      </c>
      <c r="E26" s="9">
        <f t="shared" si="1"/>
        <v>1.9517816106799989E-2</v>
      </c>
      <c r="F26" s="9">
        <f t="shared" si="2"/>
        <v>0.41550536268871913</v>
      </c>
      <c r="G26" s="9">
        <f t="shared" si="5"/>
        <v>0.42575850944359567</v>
      </c>
      <c r="H26" s="9">
        <f t="shared" si="3"/>
        <v>1.2816433443595676E-2</v>
      </c>
      <c r="I26" s="9">
        <f t="shared" si="4"/>
        <v>3.103687947651931E-2</v>
      </c>
    </row>
    <row r="27" spans="1:18" x14ac:dyDescent="0.25">
      <c r="A27" s="9">
        <v>17</v>
      </c>
      <c r="B27" s="9">
        <v>1976</v>
      </c>
      <c r="C27" s="9">
        <v>0.46138959400000001</v>
      </c>
      <c r="D27" s="9">
        <f t="shared" si="0"/>
        <v>0.45611631095910388</v>
      </c>
      <c r="E27" s="9">
        <f t="shared" si="1"/>
        <v>2.2681785931337704E-2</v>
      </c>
      <c r="F27" s="9">
        <f t="shared" si="2"/>
        <v>0.45611631095910388</v>
      </c>
      <c r="G27" s="9">
        <f t="shared" si="5"/>
        <v>0.43502317879551911</v>
      </c>
      <c r="H27" s="9">
        <f t="shared" si="3"/>
        <v>2.6366415204480909E-2</v>
      </c>
      <c r="I27" s="9">
        <f t="shared" si="4"/>
        <v>5.7145665067775471E-2</v>
      </c>
    </row>
    <row r="28" spans="1:18" x14ac:dyDescent="0.25">
      <c r="A28" s="9">
        <v>18</v>
      </c>
      <c r="B28" s="9">
        <v>1977</v>
      </c>
      <c r="C28" s="9">
        <v>0.60049043400000002</v>
      </c>
      <c r="D28" s="9">
        <f t="shared" si="0"/>
        <v>0.57615196657808831</v>
      </c>
      <c r="E28" s="9">
        <f t="shared" si="1"/>
        <v>3.7284866384484708E-2</v>
      </c>
      <c r="F28" s="9">
        <f t="shared" si="2"/>
        <v>0.57615196657808831</v>
      </c>
      <c r="G28" s="9">
        <f t="shared" si="5"/>
        <v>0.47879809689044156</v>
      </c>
      <c r="H28" s="9">
        <f t="shared" si="3"/>
        <v>0.12169233710955846</v>
      </c>
      <c r="I28" s="9">
        <f t="shared" si="4"/>
        <v>0.20265491374931455</v>
      </c>
    </row>
    <row r="29" spans="1:18" x14ac:dyDescent="0.25">
      <c r="A29" s="9">
        <v>19</v>
      </c>
      <c r="B29" s="9">
        <v>1978</v>
      </c>
      <c r="C29" s="9">
        <v>0.66798972899999998</v>
      </c>
      <c r="D29" s="9">
        <f t="shared" si="0"/>
        <v>0.65707914979251458</v>
      </c>
      <c r="E29" s="9">
        <f t="shared" si="1"/>
        <v>4.3831213908975937E-2</v>
      </c>
      <c r="F29" s="9">
        <f t="shared" si="2"/>
        <v>0.65707914979251458</v>
      </c>
      <c r="G29" s="9">
        <f t="shared" si="5"/>
        <v>0.61343683296257301</v>
      </c>
      <c r="H29" s="9">
        <f t="shared" si="3"/>
        <v>5.4552896037426968E-2</v>
      </c>
      <c r="I29" s="9">
        <f t="shared" si="4"/>
        <v>8.16672677274458E-2</v>
      </c>
    </row>
    <row r="30" spans="1:18" x14ac:dyDescent="0.25">
      <c r="A30" s="9">
        <v>20</v>
      </c>
      <c r="B30" s="9">
        <v>1979</v>
      </c>
      <c r="C30" s="9">
        <v>0.66034590699999995</v>
      </c>
      <c r="D30" s="9">
        <f t="shared" si="0"/>
        <v>0.66845879834029798</v>
      </c>
      <c r="E30" s="9">
        <f t="shared" si="1"/>
        <v>3.8963479104797055E-2</v>
      </c>
      <c r="F30" s="9">
        <f t="shared" si="2"/>
        <v>0.66845879834029798</v>
      </c>
      <c r="G30" s="9">
        <f t="shared" si="5"/>
        <v>0.70091036370149051</v>
      </c>
      <c r="H30" s="9">
        <f t="shared" si="3"/>
        <v>4.0564456701490559E-2</v>
      </c>
      <c r="I30" s="9">
        <f t="shared" si="4"/>
        <v>6.142910294663273E-2</v>
      </c>
    </row>
    <row r="31" spans="1:18" x14ac:dyDescent="0.25">
      <c r="A31" s="9">
        <v>21</v>
      </c>
      <c r="B31" s="9">
        <v>1980</v>
      </c>
      <c r="C31" s="9">
        <v>0.64283491599999998</v>
      </c>
      <c r="D31" s="9">
        <f t="shared" si="0"/>
        <v>0.65575238828901905</v>
      </c>
      <c r="E31" s="9">
        <f t="shared" si="1"/>
        <v>3.1212995731385661E-2</v>
      </c>
      <c r="F31" s="9">
        <f t="shared" si="2"/>
        <v>0.65575238828901905</v>
      </c>
      <c r="G31" s="9">
        <f t="shared" si="5"/>
        <v>0.707422277445095</v>
      </c>
      <c r="H31" s="9">
        <f t="shared" si="3"/>
        <v>6.4587361445095026E-2</v>
      </c>
      <c r="I31" s="9">
        <f t="shared" si="4"/>
        <v>0.10047270276945415</v>
      </c>
    </row>
    <row r="32" spans="1:18" x14ac:dyDescent="0.25">
      <c r="A32" s="9">
        <v>22</v>
      </c>
      <c r="B32" s="9">
        <v>1981</v>
      </c>
      <c r="C32" s="9">
        <v>0.66358564900000006</v>
      </c>
      <c r="D32" s="9">
        <f t="shared" si="0"/>
        <v>0.66826159600408097</v>
      </c>
      <c r="E32" s="9">
        <f t="shared" si="1"/>
        <v>2.8407427528937098E-2</v>
      </c>
      <c r="F32" s="9">
        <f t="shared" si="2"/>
        <v>0.66826159600408097</v>
      </c>
      <c r="G32" s="9">
        <f t="shared" si="5"/>
        <v>0.68696538402040475</v>
      </c>
      <c r="H32" s="9">
        <f t="shared" si="3"/>
        <v>2.3379735020404691E-2</v>
      </c>
      <c r="I32" s="9">
        <f t="shared" si="4"/>
        <v>3.5232430140159178E-2</v>
      </c>
    </row>
    <row r="33" spans="1:9" x14ac:dyDescent="0.25">
      <c r="A33" s="9">
        <v>23</v>
      </c>
      <c r="B33" s="9">
        <v>1982</v>
      </c>
      <c r="C33" s="9">
        <v>0.68239217600000002</v>
      </c>
      <c r="D33" s="9">
        <f t="shared" si="0"/>
        <v>0.68524754550660361</v>
      </c>
      <c r="E33" s="9">
        <f t="shared" si="1"/>
        <v>2.6694205824974927E-2</v>
      </c>
      <c r="F33" s="9">
        <f t="shared" si="2"/>
        <v>0.68524754550660361</v>
      </c>
      <c r="G33" s="9">
        <f t="shared" si="5"/>
        <v>0.69666902353301807</v>
      </c>
      <c r="H33" s="9">
        <f t="shared" si="3"/>
        <v>1.4276847533018056E-2</v>
      </c>
      <c r="I33" s="9">
        <f t="shared" si="4"/>
        <v>2.0921763225224984E-2</v>
      </c>
    </row>
    <row r="34" spans="1:9" x14ac:dyDescent="0.25">
      <c r="A34" s="9">
        <v>24</v>
      </c>
      <c r="B34" s="9">
        <v>1983</v>
      </c>
      <c r="C34" s="9">
        <v>0.66424513299999999</v>
      </c>
      <c r="D34" s="9">
        <f t="shared" si="0"/>
        <v>0.6737844566663157</v>
      </c>
      <c r="E34" s="9">
        <f t="shared" si="1"/>
        <v>2.0970611625185501E-2</v>
      </c>
      <c r="F34" s="9">
        <f t="shared" si="2"/>
        <v>0.6737844566663157</v>
      </c>
      <c r="G34" s="9">
        <f t="shared" si="5"/>
        <v>0.71194175133157855</v>
      </c>
      <c r="H34" s="9">
        <f t="shared" si="3"/>
        <v>4.7696618331578566E-2</v>
      </c>
      <c r="I34" s="9">
        <f t="shared" si="4"/>
        <v>7.1805747550096943E-2</v>
      </c>
    </row>
    <row r="35" spans="1:9" x14ac:dyDescent="0.25">
      <c r="A35" s="9">
        <v>25</v>
      </c>
      <c r="B35" s="9">
        <v>1984</v>
      </c>
      <c r="C35" s="9">
        <v>0.69454062800000005</v>
      </c>
      <c r="D35" s="9">
        <f t="shared" si="0"/>
        <v>0.69458351605830027</v>
      </c>
      <c r="E35" s="9">
        <f t="shared" si="1"/>
        <v>2.094487879020536E-2</v>
      </c>
      <c r="F35" s="9">
        <f t="shared" si="2"/>
        <v>0.69458351605830027</v>
      </c>
      <c r="G35" s="9">
        <f t="shared" si="5"/>
        <v>0.69475506829150124</v>
      </c>
      <c r="H35" s="9">
        <f t="shared" si="3"/>
        <v>2.1444029150119448E-4</v>
      </c>
      <c r="I35" s="9">
        <f t="shared" si="4"/>
        <v>3.0875125637890613E-4</v>
      </c>
    </row>
    <row r="36" spans="1:9" x14ac:dyDescent="0.25">
      <c r="A36" s="9">
        <v>26</v>
      </c>
      <c r="B36" s="9">
        <v>1985</v>
      </c>
      <c r="C36" s="9">
        <v>0.73490050900000004</v>
      </c>
      <c r="D36" s="9">
        <f t="shared" si="0"/>
        <v>0.73102608616970111</v>
      </c>
      <c r="E36" s="9">
        <f t="shared" si="1"/>
        <v>2.3269532488384682E-2</v>
      </c>
      <c r="F36" s="9">
        <f t="shared" si="2"/>
        <v>0.73102608616970111</v>
      </c>
      <c r="G36" s="9">
        <f t="shared" si="5"/>
        <v>0.71552839484850561</v>
      </c>
      <c r="H36" s="9">
        <f t="shared" si="3"/>
        <v>1.9372114151494424E-2</v>
      </c>
      <c r="I36" s="9">
        <f t="shared" si="4"/>
        <v>2.6360186058184406E-2</v>
      </c>
    </row>
    <row r="37" spans="1:9" x14ac:dyDescent="0.25">
      <c r="A37" s="9">
        <v>27</v>
      </c>
      <c r="B37" s="9">
        <v>1986</v>
      </c>
      <c r="C37" s="9">
        <v>0.72303636800000004</v>
      </c>
      <c r="D37" s="9">
        <f t="shared" si="0"/>
        <v>0.72928821813161715</v>
      </c>
      <c r="E37" s="9">
        <f t="shared" si="1"/>
        <v>1.9518422409414388E-2</v>
      </c>
      <c r="F37" s="9">
        <f t="shared" si="2"/>
        <v>0.72928821813161715</v>
      </c>
      <c r="G37" s="9">
        <f t="shared" si="5"/>
        <v>0.75429561865808581</v>
      </c>
      <c r="H37" s="9">
        <f t="shared" si="3"/>
        <v>3.1259250658085769E-2</v>
      </c>
      <c r="I37" s="9">
        <f t="shared" si="4"/>
        <v>4.3233303387701469E-2</v>
      </c>
    </row>
    <row r="38" spans="1:9" x14ac:dyDescent="0.25">
      <c r="A38" s="9">
        <v>28</v>
      </c>
      <c r="B38" s="9">
        <v>1987</v>
      </c>
      <c r="C38" s="9">
        <v>0.71852398200000001</v>
      </c>
      <c r="D38" s="9">
        <f t="shared" si="0"/>
        <v>0.72458051370820631</v>
      </c>
      <c r="E38" s="9">
        <f t="shared" si="1"/>
        <v>1.5884503384490604E-2</v>
      </c>
      <c r="F38" s="9">
        <f t="shared" si="2"/>
        <v>0.72458051370820631</v>
      </c>
      <c r="G38" s="9">
        <f t="shared" si="5"/>
        <v>0.74880664054103152</v>
      </c>
      <c r="H38" s="9">
        <f t="shared" si="3"/>
        <v>3.0282658541031515E-2</v>
      </c>
      <c r="I38" s="9">
        <f t="shared" si="4"/>
        <v>4.2145647604886087E-2</v>
      </c>
    </row>
    <row r="39" spans="1:9" x14ac:dyDescent="0.25">
      <c r="A39" s="9">
        <v>29</v>
      </c>
      <c r="B39" s="9">
        <v>1988</v>
      </c>
      <c r="C39" s="9">
        <v>0.75531720099999999</v>
      </c>
      <c r="D39" s="9">
        <f t="shared" si="0"/>
        <v>0.75234676421853941</v>
      </c>
      <c r="E39" s="9">
        <f t="shared" si="1"/>
        <v>1.7666765453366977E-2</v>
      </c>
      <c r="F39" s="9">
        <f t="shared" si="2"/>
        <v>0.75234676421853941</v>
      </c>
      <c r="G39" s="9">
        <f t="shared" si="5"/>
        <v>0.74046501709269696</v>
      </c>
      <c r="H39" s="9">
        <f t="shared" si="3"/>
        <v>1.4852183907303029E-2</v>
      </c>
      <c r="I39" s="9">
        <f t="shared" si="4"/>
        <v>1.9663505461863604E-2</v>
      </c>
    </row>
    <row r="40" spans="1:9" x14ac:dyDescent="0.25">
      <c r="A40" s="9">
        <v>30</v>
      </c>
      <c r="B40" s="9">
        <v>1989</v>
      </c>
      <c r="C40" s="9">
        <v>0.73490562699999995</v>
      </c>
      <c r="D40" s="9">
        <f t="shared" si="0"/>
        <v>0.74192720753438124</v>
      </c>
      <c r="E40" s="9">
        <f t="shared" si="1"/>
        <v>1.3453817132738204E-2</v>
      </c>
      <c r="F40" s="9">
        <f t="shared" si="2"/>
        <v>0.74192720753438124</v>
      </c>
      <c r="G40" s="9">
        <f t="shared" si="5"/>
        <v>0.77001352967190639</v>
      </c>
      <c r="H40" s="9">
        <f t="shared" si="3"/>
        <v>3.5107902671906444E-2</v>
      </c>
      <c r="I40" s="9">
        <f t="shared" si="4"/>
        <v>4.7771987833624859E-2</v>
      </c>
    </row>
    <row r="41" spans="1:9" x14ac:dyDescent="0.25">
      <c r="A41" s="9">
        <v>31</v>
      </c>
      <c r="B41" s="9">
        <v>1990</v>
      </c>
      <c r="C41" s="9">
        <v>0.81576113800000005</v>
      </c>
      <c r="D41" s="9">
        <f t="shared" si="0"/>
        <v>0.80368511533342402</v>
      </c>
      <c r="E41" s="9">
        <f t="shared" si="1"/>
        <v>2.0699430732683891E-2</v>
      </c>
      <c r="F41" s="9">
        <f t="shared" si="2"/>
        <v>0.80368511533342402</v>
      </c>
      <c r="G41" s="9">
        <f t="shared" si="5"/>
        <v>0.75538102466711943</v>
      </c>
      <c r="H41" s="9">
        <f t="shared" si="3"/>
        <v>6.0380113332880625E-2</v>
      </c>
      <c r="I41" s="9">
        <f t="shared" si="4"/>
        <v>7.4016903380460644E-2</v>
      </c>
    </row>
    <row r="42" spans="1:9" x14ac:dyDescent="0.25">
      <c r="A42" s="9">
        <v>32</v>
      </c>
      <c r="B42" s="9">
        <v>1991</v>
      </c>
      <c r="C42" s="9">
        <v>0.87674487700000003</v>
      </c>
      <c r="D42" s="9">
        <f t="shared" si="0"/>
        <v>0.86627281081322161</v>
      </c>
      <c r="E42" s="9">
        <f t="shared" si="1"/>
        <v>2.6982670444750945E-2</v>
      </c>
      <c r="F42" s="9">
        <f t="shared" si="2"/>
        <v>0.86627281081322161</v>
      </c>
      <c r="G42" s="9">
        <f t="shared" si="5"/>
        <v>0.82438454606610789</v>
      </c>
      <c r="H42" s="9">
        <f t="shared" si="3"/>
        <v>5.2360330933892141E-2</v>
      </c>
      <c r="I42" s="9">
        <f t="shared" si="4"/>
        <v>5.972128529915794E-2</v>
      </c>
    </row>
    <row r="43" spans="1:9" x14ac:dyDescent="0.25">
      <c r="A43" s="9">
        <v>33</v>
      </c>
      <c r="B43" s="9">
        <v>1992</v>
      </c>
      <c r="C43" s="9">
        <v>0.91035578399999995</v>
      </c>
      <c r="D43" s="9">
        <f t="shared" si="0"/>
        <v>0.90693572345159446</v>
      </c>
      <c r="E43" s="9">
        <f t="shared" si="1"/>
        <v>2.903470677379423E-2</v>
      </c>
      <c r="F43" s="9">
        <f t="shared" si="2"/>
        <v>0.90693572345159446</v>
      </c>
      <c r="G43" s="9">
        <f t="shared" si="5"/>
        <v>0.89325548125797249</v>
      </c>
      <c r="H43" s="9">
        <f t="shared" si="3"/>
        <v>1.7100302742027451E-2</v>
      </c>
      <c r="I43" s="9">
        <f t="shared" si="4"/>
        <v>1.8784197390267203E-2</v>
      </c>
    </row>
    <row r="44" spans="1:9" x14ac:dyDescent="0.25">
      <c r="A44" s="9">
        <v>34</v>
      </c>
      <c r="B44" s="9">
        <v>1993</v>
      </c>
      <c r="C44" s="9">
        <v>0.97185668999999997</v>
      </c>
      <c r="D44" s="9">
        <f t="shared" si="0"/>
        <v>0.96467943804507772</v>
      </c>
      <c r="E44" s="9">
        <f t="shared" si="1"/>
        <v>3.3341057946747583E-2</v>
      </c>
      <c r="F44" s="9">
        <f t="shared" si="2"/>
        <v>0.96467943804507772</v>
      </c>
      <c r="G44" s="9">
        <f t="shared" si="5"/>
        <v>0.93597043022538873</v>
      </c>
      <c r="H44" s="9">
        <f t="shared" si="3"/>
        <v>3.588625977461124E-2</v>
      </c>
      <c r="I44" s="9">
        <f t="shared" si="4"/>
        <v>3.6925464570924792E-2</v>
      </c>
    </row>
    <row r="45" spans="1:9" x14ac:dyDescent="0.25">
      <c r="A45" s="9">
        <v>35</v>
      </c>
      <c r="B45" s="9">
        <v>1994</v>
      </c>
      <c r="C45" s="9">
        <v>1.0155351770000001</v>
      </c>
      <c r="D45" s="9">
        <f t="shared" si="0"/>
        <v>1.0120322407983651</v>
      </c>
      <c r="E45" s="9">
        <f t="shared" si="1"/>
        <v>3.5442819667728546E-2</v>
      </c>
      <c r="F45" s="9">
        <f t="shared" si="2"/>
        <v>1.0120322407983651</v>
      </c>
      <c r="G45" s="9">
        <f t="shared" si="5"/>
        <v>0.9980204959918253</v>
      </c>
      <c r="H45" s="9">
        <f t="shared" si="3"/>
        <v>1.7514681008174771E-2</v>
      </c>
      <c r="I45" s="9">
        <f t="shared" si="4"/>
        <v>1.7246749698927238E-2</v>
      </c>
    </row>
    <row r="46" spans="1:9" x14ac:dyDescent="0.25">
      <c r="A46" s="9">
        <v>36</v>
      </c>
      <c r="B46" s="9">
        <v>1995</v>
      </c>
      <c r="C46" s="9">
        <v>1.1315451329999999</v>
      </c>
      <c r="D46" s="9">
        <f t="shared" si="0"/>
        <v>1.1147311184932187</v>
      </c>
      <c r="E46" s="9">
        <f t="shared" si="1"/>
        <v>4.5531228371797308E-2</v>
      </c>
      <c r="F46" s="9">
        <f t="shared" si="2"/>
        <v>1.1147311184932187</v>
      </c>
      <c r="G46" s="9">
        <f t="shared" si="5"/>
        <v>1.0474750604660936</v>
      </c>
      <c r="H46" s="9">
        <f t="shared" si="3"/>
        <v>8.4070072533906304E-2</v>
      </c>
      <c r="I46" s="9">
        <f t="shared" si="4"/>
        <v>7.4296702873014181E-2</v>
      </c>
    </row>
    <row r="47" spans="1:9" x14ac:dyDescent="0.25">
      <c r="A47" s="9">
        <v>37</v>
      </c>
      <c r="B47" s="9">
        <v>1996</v>
      </c>
      <c r="C47" s="9">
        <v>1.1729792699999999</v>
      </c>
      <c r="D47" s="9">
        <f t="shared" si="0"/>
        <v>1.170435885373003</v>
      </c>
      <c r="E47" s="9">
        <f t="shared" si="1"/>
        <v>4.7057259147995356E-2</v>
      </c>
      <c r="F47" s="9">
        <f t="shared" si="2"/>
        <v>1.170435885373003</v>
      </c>
      <c r="G47" s="9">
        <f t="shared" si="5"/>
        <v>1.1602623468650159</v>
      </c>
      <c r="H47" s="9">
        <f t="shared" si="3"/>
        <v>1.271692313498396E-2</v>
      </c>
      <c r="I47" s="9">
        <f t="shared" si="4"/>
        <v>1.0841558295385698E-2</v>
      </c>
    </row>
    <row r="48" spans="1:9" x14ac:dyDescent="0.25">
      <c r="A48" s="9">
        <v>38</v>
      </c>
      <c r="B48" s="9">
        <v>1997</v>
      </c>
      <c r="C48" s="9">
        <v>1.270396477</v>
      </c>
      <c r="D48" s="9">
        <f t="shared" si="0"/>
        <v>1.2598158105041997</v>
      </c>
      <c r="E48" s="9">
        <f t="shared" si="1"/>
        <v>5.3405659045475548E-2</v>
      </c>
      <c r="F48" s="9">
        <f t="shared" si="2"/>
        <v>1.2598158105041997</v>
      </c>
      <c r="G48" s="9">
        <f t="shared" si="5"/>
        <v>1.2174931445209984</v>
      </c>
      <c r="H48" s="9">
        <f t="shared" si="3"/>
        <v>5.2903332479001586E-2</v>
      </c>
      <c r="I48" s="9">
        <f t="shared" si="4"/>
        <v>4.1643166867032788E-2</v>
      </c>
    </row>
    <row r="49" spans="1:9" x14ac:dyDescent="0.25">
      <c r="A49" s="9">
        <v>39</v>
      </c>
      <c r="B49" s="9">
        <v>1998</v>
      </c>
      <c r="C49" s="9">
        <v>1.269366929</v>
      </c>
      <c r="D49" s="9">
        <f t="shared" si="0"/>
        <v>1.278137837109935</v>
      </c>
      <c r="E49" s="9">
        <f t="shared" si="1"/>
        <v>4.8143114179514522E-2</v>
      </c>
      <c r="F49" s="9">
        <f t="shared" si="2"/>
        <v>1.278137837109935</v>
      </c>
      <c r="G49" s="9">
        <f t="shared" si="5"/>
        <v>1.3132214695496751</v>
      </c>
      <c r="H49" s="9">
        <f t="shared" si="3"/>
        <v>4.3854540549675081E-2</v>
      </c>
      <c r="I49" s="9">
        <f t="shared" si="4"/>
        <v>3.4548355993663266E-2</v>
      </c>
    </row>
    <row r="50" spans="1:9" x14ac:dyDescent="0.25">
      <c r="A50" s="9">
        <v>40</v>
      </c>
      <c r="B50" s="9">
        <v>1999</v>
      </c>
      <c r="C50" s="9">
        <v>1.337342815</v>
      </c>
      <c r="D50" s="9">
        <f t="shared" si="0"/>
        <v>1.3351304422578898</v>
      </c>
      <c r="E50" s="9">
        <f t="shared" si="1"/>
        <v>4.9470537824780558E-2</v>
      </c>
      <c r="F50" s="9">
        <f t="shared" si="2"/>
        <v>1.3351304422578898</v>
      </c>
      <c r="G50" s="9">
        <f t="shared" si="5"/>
        <v>1.3262809512894496</v>
      </c>
      <c r="H50" s="9">
        <f t="shared" si="3"/>
        <v>1.1061863710550401E-2</v>
      </c>
      <c r="I50" s="9">
        <f t="shared" si="4"/>
        <v>8.271524388868386E-3</v>
      </c>
    </row>
    <row r="51" spans="1:9" x14ac:dyDescent="0.25">
      <c r="A51" s="9">
        <v>41</v>
      </c>
      <c r="B51" s="9">
        <v>2000</v>
      </c>
      <c r="C51" s="9">
        <v>1.324594286</v>
      </c>
      <c r="D51" s="9">
        <f t="shared" si="0"/>
        <v>1.336595624816534</v>
      </c>
      <c r="E51" s="9">
        <f t="shared" si="1"/>
        <v>4.2269734534860111E-2</v>
      </c>
      <c r="F51" s="9">
        <f t="shared" si="2"/>
        <v>1.336595624816534</v>
      </c>
      <c r="G51" s="9">
        <f t="shared" si="5"/>
        <v>1.3846009800826704</v>
      </c>
      <c r="H51" s="9">
        <f t="shared" si="3"/>
        <v>6.0006694082670453E-2</v>
      </c>
      <c r="I51" s="9">
        <f t="shared" si="4"/>
        <v>4.5301942426369833E-2</v>
      </c>
    </row>
    <row r="52" spans="1:9" x14ac:dyDescent="0.25">
      <c r="A52" s="9">
        <v>42</v>
      </c>
      <c r="B52" s="9">
        <v>2001</v>
      </c>
      <c r="C52" s="9">
        <v>1.4076091639999999</v>
      </c>
      <c r="D52" s="9">
        <f t="shared" si="0"/>
        <v>1.4018604030702786</v>
      </c>
      <c r="E52" s="9">
        <f t="shared" si="1"/>
        <v>4.5718991092692771E-2</v>
      </c>
      <c r="F52" s="9">
        <f t="shared" si="2"/>
        <v>1.4018604030702786</v>
      </c>
      <c r="G52" s="9">
        <f t="shared" si="5"/>
        <v>1.3788653593513942</v>
      </c>
      <c r="H52" s="9">
        <f t="shared" si="3"/>
        <v>2.8743804648605709E-2</v>
      </c>
      <c r="I52" s="9">
        <f t="shared" si="4"/>
        <v>2.0420302299627335E-2</v>
      </c>
    </row>
    <row r="53" spans="1:9" x14ac:dyDescent="0.25">
      <c r="A53" s="18">
        <v>43</v>
      </c>
      <c r="B53" s="19">
        <v>2002</v>
      </c>
      <c r="C53" s="19">
        <v>1.40809308</v>
      </c>
      <c r="D53" s="31" t="s">
        <v>54</v>
      </c>
      <c r="E53" s="32"/>
      <c r="F53" s="33"/>
      <c r="G53" s="19">
        <f>$D$52+(A53-42)*$E$52</f>
        <v>1.4475793941629713</v>
      </c>
      <c r="H53" s="19">
        <f t="shared" si="3"/>
        <v>3.9486314162971325E-2</v>
      </c>
      <c r="I53" s="19">
        <f t="shared" si="4"/>
        <v>2.8042403392090617E-2</v>
      </c>
    </row>
    <row r="54" spans="1:9" x14ac:dyDescent="0.25">
      <c r="A54" s="18">
        <v>44</v>
      </c>
      <c r="B54" s="19">
        <v>2003</v>
      </c>
      <c r="C54" s="19">
        <v>1.522267724</v>
      </c>
      <c r="D54" s="34"/>
      <c r="E54" s="35"/>
      <c r="F54" s="36"/>
      <c r="G54" s="19">
        <f t="shared" ref="G54:G69" si="6">$D$52+(A54-42)*$E$52</f>
        <v>1.4932983852556641</v>
      </c>
      <c r="H54" s="19">
        <f t="shared" si="3"/>
        <v>2.8969338744335937E-2</v>
      </c>
      <c r="I54" s="19">
        <f t="shared" si="4"/>
        <v>1.9030383609667821E-2</v>
      </c>
    </row>
    <row r="55" spans="1:9" x14ac:dyDescent="0.25">
      <c r="A55" s="18">
        <v>45</v>
      </c>
      <c r="B55" s="19">
        <v>2004</v>
      </c>
      <c r="C55" s="19">
        <v>1.536865336</v>
      </c>
      <c r="D55" s="34"/>
      <c r="E55" s="35"/>
      <c r="F55" s="36"/>
      <c r="G55" s="19">
        <f t="shared" si="6"/>
        <v>1.5390173763483568</v>
      </c>
      <c r="H55" s="19">
        <f t="shared" si="3"/>
        <v>2.1520403483568096E-3</v>
      </c>
      <c r="I55" s="19">
        <f t="shared" si="4"/>
        <v>1.400279060205708E-3</v>
      </c>
    </row>
    <row r="56" spans="1:9" x14ac:dyDescent="0.25">
      <c r="A56" s="18">
        <v>46</v>
      </c>
      <c r="B56" s="19">
        <v>2005</v>
      </c>
      <c r="C56" s="19">
        <v>1.5219444499999999</v>
      </c>
      <c r="D56" s="34"/>
      <c r="E56" s="35"/>
      <c r="F56" s="36"/>
      <c r="G56" s="19">
        <f t="shared" si="6"/>
        <v>1.5847363674410497</v>
      </c>
      <c r="H56" s="19">
        <f t="shared" si="3"/>
        <v>6.2791917441049838E-2</v>
      </c>
      <c r="I56" s="19">
        <f t="shared" si="4"/>
        <v>4.1257693367882015E-2</v>
      </c>
    </row>
    <row r="57" spans="1:9" x14ac:dyDescent="0.25">
      <c r="A57" s="18">
        <v>47</v>
      </c>
      <c r="B57" s="19">
        <v>2006</v>
      </c>
      <c r="C57" s="19">
        <v>1.5877496929999999</v>
      </c>
      <c r="D57" s="34"/>
      <c r="E57" s="35"/>
      <c r="F57" s="36"/>
      <c r="G57" s="19">
        <f t="shared" si="6"/>
        <v>1.6304553585337425</v>
      </c>
      <c r="H57" s="19">
        <f t="shared" si="3"/>
        <v>4.2705665533742554E-2</v>
      </c>
      <c r="I57" s="19">
        <f t="shared" si="4"/>
        <v>2.6896976092655782E-2</v>
      </c>
    </row>
    <row r="58" spans="1:9" x14ac:dyDescent="0.25">
      <c r="A58" s="18">
        <v>48</v>
      </c>
      <c r="B58" s="19">
        <v>2007</v>
      </c>
      <c r="C58" s="19">
        <v>1.6352070759999999</v>
      </c>
      <c r="D58" s="34"/>
      <c r="E58" s="35"/>
      <c r="F58" s="36"/>
      <c r="G58" s="19">
        <f t="shared" si="6"/>
        <v>1.6761743496264352</v>
      </c>
      <c r="H58" s="19">
        <f t="shared" si="3"/>
        <v>4.0967273626435263E-2</v>
      </c>
      <c r="I58" s="19">
        <f t="shared" si="4"/>
        <v>2.5053263423155139E-2</v>
      </c>
    </row>
    <row r="59" spans="1:9" x14ac:dyDescent="0.25">
      <c r="A59" s="18">
        <v>49</v>
      </c>
      <c r="B59" s="19">
        <v>2008</v>
      </c>
      <c r="C59" s="19">
        <v>1.6018193080000001</v>
      </c>
      <c r="D59" s="34"/>
      <c r="E59" s="35"/>
      <c r="F59" s="36"/>
      <c r="G59" s="19">
        <f t="shared" si="6"/>
        <v>1.7218933407191279</v>
      </c>
      <c r="H59" s="19">
        <f t="shared" si="3"/>
        <v>0.12007403271912787</v>
      </c>
      <c r="I59" s="19">
        <f t="shared" si="4"/>
        <v>7.4961034693138973E-2</v>
      </c>
    </row>
    <row r="60" spans="1:9" x14ac:dyDescent="0.25">
      <c r="A60" s="18">
        <v>50</v>
      </c>
      <c r="B60" s="19">
        <v>2009</v>
      </c>
      <c r="C60" s="19">
        <v>1.653210477</v>
      </c>
      <c r="D60" s="34"/>
      <c r="E60" s="35"/>
      <c r="F60" s="36"/>
      <c r="G60" s="19">
        <f t="shared" si="6"/>
        <v>1.7676123318118209</v>
      </c>
      <c r="H60" s="19">
        <f t="shared" si="3"/>
        <v>0.11440185481182086</v>
      </c>
      <c r="I60" s="19">
        <f t="shared" si="4"/>
        <v>6.919981236715865E-2</v>
      </c>
    </row>
    <row r="61" spans="1:9" x14ac:dyDescent="0.25">
      <c r="A61" s="18">
        <v>51</v>
      </c>
      <c r="B61" s="19">
        <v>2010</v>
      </c>
      <c r="C61" s="19">
        <v>1.7240735810000001</v>
      </c>
      <c r="D61" s="34"/>
      <c r="E61" s="35"/>
      <c r="F61" s="36"/>
      <c r="G61" s="19">
        <f t="shared" si="6"/>
        <v>1.8133313229045136</v>
      </c>
      <c r="H61" s="19">
        <f t="shared" si="3"/>
        <v>8.9257741904513521E-2</v>
      </c>
      <c r="I61" s="19">
        <f t="shared" si="4"/>
        <v>5.1771422570457866E-2</v>
      </c>
    </row>
    <row r="62" spans="1:9" x14ac:dyDescent="0.25">
      <c r="A62" s="18">
        <v>52</v>
      </c>
      <c r="B62" s="19">
        <v>2011</v>
      </c>
      <c r="C62" s="19">
        <v>1.9601332570000001</v>
      </c>
      <c r="D62" s="34"/>
      <c r="E62" s="35"/>
      <c r="F62" s="36"/>
      <c r="G62" s="19">
        <f t="shared" si="6"/>
        <v>1.8590503139972063</v>
      </c>
      <c r="H62" s="19">
        <f t="shared" si="3"/>
        <v>0.10108294300279375</v>
      </c>
      <c r="I62" s="19">
        <f t="shared" si="4"/>
        <v>5.1569423987786432E-2</v>
      </c>
    </row>
    <row r="63" spans="1:9" x14ac:dyDescent="0.25">
      <c r="A63" s="18">
        <v>53</v>
      </c>
      <c r="B63" s="19">
        <v>2012</v>
      </c>
      <c r="C63" s="19">
        <v>1.9591331940000001</v>
      </c>
      <c r="D63" s="34"/>
      <c r="E63" s="35"/>
      <c r="F63" s="36"/>
      <c r="G63" s="19">
        <f t="shared" si="6"/>
        <v>1.9047693050898991</v>
      </c>
      <c r="H63" s="19">
        <f t="shared" si="3"/>
        <v>5.4363888910101021E-2</v>
      </c>
      <c r="I63" s="19">
        <f t="shared" si="4"/>
        <v>2.7748949931834507E-2</v>
      </c>
    </row>
    <row r="64" spans="1:9" x14ac:dyDescent="0.25">
      <c r="A64" s="18">
        <v>54</v>
      </c>
      <c r="B64" s="19">
        <v>2013</v>
      </c>
      <c r="C64" s="19">
        <v>1.8042510410000001</v>
      </c>
      <c r="D64" s="34"/>
      <c r="E64" s="35"/>
      <c r="F64" s="36"/>
      <c r="G64" s="19">
        <f t="shared" si="6"/>
        <v>1.9504882961825918</v>
      </c>
      <c r="H64" s="19">
        <f t="shared" si="3"/>
        <v>0.14623725518259167</v>
      </c>
      <c r="I64" s="19">
        <f t="shared" si="4"/>
        <v>8.1051501071347676E-2</v>
      </c>
    </row>
    <row r="65" spans="1:9" x14ac:dyDescent="0.25">
      <c r="A65" s="18">
        <v>55</v>
      </c>
      <c r="B65" s="19">
        <v>2014</v>
      </c>
      <c r="C65" s="19">
        <v>1.920799967</v>
      </c>
      <c r="D65" s="34"/>
      <c r="E65" s="35"/>
      <c r="F65" s="36"/>
      <c r="G65" s="19">
        <f t="shared" si="6"/>
        <v>1.9962072872752845</v>
      </c>
      <c r="H65" s="19">
        <f t="shared" si="3"/>
        <v>7.5407320275284517E-2</v>
      </c>
      <c r="I65" s="19">
        <f t="shared" si="4"/>
        <v>3.9258289031032935E-2</v>
      </c>
    </row>
    <row r="66" spans="1:9" x14ac:dyDescent="0.25">
      <c r="A66" s="18">
        <v>56</v>
      </c>
      <c r="B66" s="19">
        <v>2015</v>
      </c>
      <c r="C66" s="19">
        <v>1.899658692</v>
      </c>
      <c r="D66" s="34"/>
      <c r="E66" s="35"/>
      <c r="F66" s="36"/>
      <c r="G66" s="19">
        <f t="shared" si="6"/>
        <v>2.0419262783679772</v>
      </c>
      <c r="H66" s="19">
        <f t="shared" si="3"/>
        <v>0.14226758636797721</v>
      </c>
      <c r="I66" s="19">
        <f t="shared" si="4"/>
        <v>7.4891130163068892E-2</v>
      </c>
    </row>
    <row r="67" spans="1:9" x14ac:dyDescent="0.25">
      <c r="A67" s="18">
        <v>57</v>
      </c>
      <c r="B67" s="19">
        <v>2016</v>
      </c>
      <c r="C67" s="19">
        <v>1.89244089</v>
      </c>
      <c r="D67" s="34"/>
      <c r="E67" s="35"/>
      <c r="F67" s="36"/>
      <c r="G67" s="19">
        <f t="shared" si="6"/>
        <v>2.08764526946067</v>
      </c>
      <c r="H67" s="19">
        <f t="shared" si="3"/>
        <v>0.19520437946066993</v>
      </c>
      <c r="I67" s="19">
        <f t="shared" si="4"/>
        <v>0.10314952529939782</v>
      </c>
    </row>
    <row r="68" spans="1:9" x14ac:dyDescent="0.25">
      <c r="A68" s="18">
        <v>58</v>
      </c>
      <c r="B68" s="19">
        <v>2017</v>
      </c>
      <c r="C68" s="19">
        <v>2.01367107</v>
      </c>
      <c r="D68" s="34"/>
      <c r="E68" s="35"/>
      <c r="F68" s="36"/>
      <c r="G68" s="19">
        <f t="shared" si="6"/>
        <v>2.1333642605533631</v>
      </c>
      <c r="H68" s="19">
        <f t="shared" si="3"/>
        <v>0.11969319055336314</v>
      </c>
      <c r="I68" s="19">
        <f t="shared" si="4"/>
        <v>5.9440289100127532E-2</v>
      </c>
    </row>
    <row r="69" spans="1:9" x14ac:dyDescent="0.25">
      <c r="A69" s="18">
        <v>59</v>
      </c>
      <c r="B69" s="19">
        <v>2018</v>
      </c>
      <c r="C69" s="19">
        <v>2.178461553</v>
      </c>
      <c r="D69" s="37"/>
      <c r="E69" s="38"/>
      <c r="F69" s="39"/>
      <c r="G69" s="19">
        <f t="shared" si="6"/>
        <v>2.1790832516460554</v>
      </c>
      <c r="H69" s="19">
        <f t="shared" si="3"/>
        <v>6.2169864605543523E-4</v>
      </c>
      <c r="I69" s="19">
        <f t="shared" si="4"/>
        <v>2.8538426358697149E-4</v>
      </c>
    </row>
    <row r="70" spans="1:9" x14ac:dyDescent="0.25">
      <c r="A70" s="9">
        <v>60</v>
      </c>
      <c r="B70" s="9">
        <v>2019</v>
      </c>
      <c r="C70" s="31" t="s">
        <v>55</v>
      </c>
      <c r="D70" s="32"/>
      <c r="E70" s="32"/>
      <c r="F70" s="32"/>
      <c r="G70" s="32"/>
      <c r="H70" s="32"/>
      <c r="I70" s="33"/>
    </row>
    <row r="71" spans="1:9" x14ac:dyDescent="0.25">
      <c r="A71" s="9">
        <v>61</v>
      </c>
      <c r="B71" s="9">
        <v>2020</v>
      </c>
      <c r="C71" s="34"/>
      <c r="D71" s="35"/>
      <c r="E71" s="35"/>
      <c r="F71" s="35"/>
      <c r="G71" s="35"/>
      <c r="H71" s="35"/>
      <c r="I71" s="36"/>
    </row>
    <row r="72" spans="1:9" x14ac:dyDescent="0.25">
      <c r="A72" s="9">
        <v>62</v>
      </c>
      <c r="B72" s="9">
        <v>2021</v>
      </c>
      <c r="C72" s="34"/>
      <c r="D72" s="35"/>
      <c r="E72" s="35"/>
      <c r="F72" s="35"/>
      <c r="G72" s="35"/>
      <c r="H72" s="35"/>
      <c r="I72" s="36"/>
    </row>
    <row r="73" spans="1:9" x14ac:dyDescent="0.25">
      <c r="A73" s="9">
        <v>63</v>
      </c>
      <c r="B73" s="9">
        <v>2022</v>
      </c>
      <c r="C73" s="34"/>
      <c r="D73" s="35"/>
      <c r="E73" s="35"/>
      <c r="F73" s="35"/>
      <c r="G73" s="35"/>
      <c r="H73" s="35"/>
      <c r="I73" s="36"/>
    </row>
    <row r="74" spans="1:9" x14ac:dyDescent="0.25">
      <c r="A74" s="9">
        <v>64</v>
      </c>
      <c r="B74" s="9">
        <v>2023</v>
      </c>
      <c r="C74" s="34"/>
      <c r="D74" s="35"/>
      <c r="E74" s="35"/>
      <c r="F74" s="35"/>
      <c r="G74" s="35"/>
      <c r="H74" s="35"/>
      <c r="I74" s="36"/>
    </row>
    <row r="75" spans="1:9" x14ac:dyDescent="0.25">
      <c r="A75" s="9">
        <v>65</v>
      </c>
      <c r="B75" s="9">
        <v>2024</v>
      </c>
      <c r="C75" s="37"/>
      <c r="D75" s="38"/>
      <c r="E75" s="38"/>
      <c r="F75" s="38"/>
      <c r="G75" s="38"/>
      <c r="H75" s="38"/>
      <c r="I75" s="39"/>
    </row>
  </sheetData>
  <mergeCells count="9">
    <mergeCell ref="K18:K22"/>
    <mergeCell ref="D53:F69"/>
    <mergeCell ref="C70:I75"/>
    <mergeCell ref="L6:R6"/>
    <mergeCell ref="K7:K13"/>
    <mergeCell ref="B10:C10"/>
    <mergeCell ref="F10:I10"/>
    <mergeCell ref="G11:I11"/>
    <mergeCell ref="L17:Q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Training Model</vt:lpstr>
      <vt:lpstr>Training Model ALt</vt:lpstr>
      <vt:lpstr>Forecasting</vt:lpstr>
      <vt:lpstr>Regresi Inisiasi</vt:lpstr>
      <vt:lpstr>Training Model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Afin Tachtiar</dc:creator>
  <cp:lastModifiedBy>Afin Tachtiar</cp:lastModifiedBy>
  <dcterms:created xsi:type="dcterms:W3CDTF">2022-03-14T13:11:53Z</dcterms:created>
  <dcterms:modified xsi:type="dcterms:W3CDTF">2022-03-24T09:56:23Z</dcterms:modified>
</cp:coreProperties>
</file>