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 Lauris\Desktop\Flora\Santander\Bootcamp Excel Com IA\"/>
    </mc:Choice>
  </mc:AlternateContent>
  <xr:revisionPtr revIDLastSave="0" documentId="13_ncr:1_{83601746-E3D0-4C9A-A390-F16E3B2304AE}" xr6:coauthVersionLast="47" xr6:coauthVersionMax="47" xr10:uidLastSave="{00000000-0000-0000-0000-000000000000}"/>
  <bookViews>
    <workbookView xWindow="-28920" yWindow="-4815" windowWidth="29040" windowHeight="15720" xr2:uid="{2A79F7AA-F232-45E0-A69E-285362C2ED01}"/>
  </bookViews>
  <sheets>
    <sheet name="Simulador" sheetId="2" r:id="rId1"/>
    <sheet name="BD" sheetId="3" state="hidden" r:id="rId2"/>
  </sheets>
  <externalReferences>
    <externalReference r:id="rId3"/>
  </externalReferences>
  <definedNames>
    <definedName name="aporte" localSheetId="1">[1]APP!$D$17</definedName>
    <definedName name="aporte">Simulador!$D$12</definedName>
    <definedName name="patrimonio" localSheetId="1">[1]APP!$D$20</definedName>
    <definedName name="patrimonio">Simulador!$D$15</definedName>
    <definedName name="qtd_anos" localSheetId="1">[1]APP!$D$18</definedName>
    <definedName name="qtd_anos">Simulador!$D$13</definedName>
    <definedName name="rendimento_carteira" localSheetId="1">[1]APP!$D$13</definedName>
    <definedName name="rendimento_carteira">Simulador!$D$7</definedName>
    <definedName name="salario">Simulador!$D$6</definedName>
    <definedName name="sugestao_investimento">Simulador!$D$8</definedName>
    <definedName name="taxa_mensal" localSheetId="1">[1]APP!$D$19</definedName>
    <definedName name="taxa_mensal">Simulador!$D$14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36" i="2" s="1"/>
  <c r="C31" i="2" l="1"/>
  <c r="C32" i="2"/>
  <c r="C33" i="2"/>
  <c r="C34" i="2"/>
  <c r="C35" i="2"/>
  <c r="C28" i="2"/>
  <c r="C24" i="2"/>
  <c r="D24" i="2" s="1"/>
  <c r="C23" i="2"/>
  <c r="D23" i="2" s="1"/>
  <c r="C22" i="2"/>
  <c r="D22" i="2" s="1"/>
  <c r="C21" i="2"/>
  <c r="D21" i="2" s="1"/>
  <c r="C20" i="2"/>
  <c r="D20" i="2" s="1"/>
  <c r="D15" i="2"/>
  <c r="D16" i="2" s="1"/>
  <c r="D8" i="2"/>
  <c r="D31" i="2" l="1"/>
  <c r="D32" i="2"/>
  <c r="D33" i="2"/>
  <c r="D34" i="2"/>
  <c r="D35" i="2"/>
  <c r="D36" i="2"/>
  <c r="D37" i="2" l="1"/>
</calcChain>
</file>

<file path=xl/sharedStrings.xml><?xml version="1.0" encoding="utf-8"?>
<sst xmlns="http://schemas.openxmlformats.org/spreadsheetml/2006/main" count="69" uniqueCount="33">
  <si>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</si>
  <si>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</si>
  <si>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</si>
  <si>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</si>
  <si>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</si>
  <si>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</si>
  <si>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</si>
  <si>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</si>
  <si>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</si>
  <si>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</si>
  <si>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</si>
  <si>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</si>
  <si>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</si>
  <si>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</si>
  <si>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</si>
  <si>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</si>
  <si>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</si>
  <si>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</si>
  <si>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</si>
  <si>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</si>
  <si>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</si>
  <si>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</si>
  <si>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</si>
  <si>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</si>
  <si>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</si>
  <si>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</si>
  <si>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</si>
  <si>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</si>
  <si>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SEUS DADOS</t>
  </si>
  <si>
    <t>CHAVE</t>
  </si>
  <si>
    <t>%</t>
  </si>
  <si>
    <t>Conservador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</si>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</sst>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6" formatCode="0.00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Segoe U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Segoe UI"/>
      <family val="2"/>
    </font>
    <font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0"/>
      <name val="Segoe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164" fontId="4" fillId="0" borderId="3" xfId="1" applyNumberFormat="1" applyFont="1" applyBorder="1" applyAlignment="1">
      <alignment horizontal="center"/>
    </xf>
    <xf numFmtId="10" fontId="4" fillId="0" borderId="6" xfId="0" applyNumberFormat="1" applyFont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8" fontId="6" fillId="4" borderId="6" xfId="0" applyNumberFormat="1" applyFont="1" applyFill="1" applyBorder="1" applyAlignment="1">
      <alignment horizontal="center"/>
    </xf>
    <xf numFmtId="8" fontId="6" fillId="4" borderId="9" xfId="0" applyNumberFormat="1" applyFont="1" applyFill="1" applyBorder="1" applyAlignment="1">
      <alignment horizontal="center"/>
    </xf>
    <xf numFmtId="0" fontId="7" fillId="0" borderId="0" xfId="0" applyFont="1"/>
    <xf numFmtId="0" fontId="4" fillId="4" borderId="10" xfId="0" applyFont="1" applyFill="1" applyBorder="1" applyAlignment="1">
      <alignment horizontal="left" indent="3"/>
    </xf>
    <xf numFmtId="164" fontId="4" fillId="4" borderId="11" xfId="0" applyNumberFormat="1" applyFont="1" applyFill="1" applyBorder="1" applyAlignment="1">
      <alignment horizontal="center"/>
    </xf>
    <xf numFmtId="164" fontId="4" fillId="4" borderId="12" xfId="0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indent="3"/>
    </xf>
    <xf numFmtId="164" fontId="4" fillId="4" borderId="14" xfId="0" applyNumberFormat="1" applyFont="1" applyFill="1" applyBorder="1" applyAlignment="1">
      <alignment horizontal="center"/>
    </xf>
    <xf numFmtId="164" fontId="4" fillId="4" borderId="15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left" indent="3"/>
    </xf>
    <xf numFmtId="164" fontId="4" fillId="4" borderId="17" xfId="0" applyNumberFormat="1" applyFont="1" applyFill="1" applyBorder="1" applyAlignment="1">
      <alignment horizontal="center"/>
    </xf>
    <xf numFmtId="164" fontId="4" fillId="4" borderId="18" xfId="0" applyNumberFormat="1" applyFont="1" applyFill="1" applyBorder="1" applyAlignment="1">
      <alignment horizontal="center"/>
    </xf>
    <xf numFmtId="0" fontId="8" fillId="3" borderId="0" xfId="0" applyFont="1" applyFill="1"/>
    <xf numFmtId="164" fontId="8" fillId="3" borderId="0" xfId="1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8" fillId="5" borderId="0" xfId="0" applyFont="1" applyFill="1"/>
    <xf numFmtId="164" fontId="8" fillId="5" borderId="0" xfId="0" applyNumberFormat="1" applyFont="1" applyFill="1" applyAlignment="1">
      <alignment horizontal="center"/>
    </xf>
    <xf numFmtId="0" fontId="9" fillId="6" borderId="20" xfId="0" applyFont="1" applyFill="1" applyBorder="1" applyAlignment="1">
      <alignment vertical="center"/>
    </xf>
    <xf numFmtId="0" fontId="7" fillId="6" borderId="0" xfId="2" applyFont="1" applyFill="1"/>
    <xf numFmtId="0" fontId="7" fillId="6" borderId="0" xfId="2" applyFont="1" applyFill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 indent="3"/>
    </xf>
    <xf numFmtId="0" fontId="4" fillId="3" borderId="5" xfId="0" applyFont="1" applyFill="1" applyBorder="1" applyAlignment="1">
      <alignment horizontal="left" indent="3"/>
    </xf>
    <xf numFmtId="0" fontId="6" fillId="4" borderId="4" xfId="0" applyFont="1" applyFill="1" applyBorder="1" applyAlignment="1">
      <alignment horizontal="left" indent="3"/>
    </xf>
    <xf numFmtId="0" fontId="6" fillId="4" borderId="5" xfId="0" applyFont="1" applyFill="1" applyBorder="1" applyAlignment="1">
      <alignment horizontal="left" indent="3"/>
    </xf>
    <xf numFmtId="0" fontId="6" fillId="4" borderId="7" xfId="0" applyFont="1" applyFill="1" applyBorder="1" applyAlignment="1">
      <alignment horizontal="left" indent="3"/>
    </xf>
    <xf numFmtId="0" fontId="6" fillId="4" borderId="8" xfId="0" applyFont="1" applyFill="1" applyBorder="1" applyAlignment="1">
      <alignment horizontal="left" indent="3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3"/>
    </xf>
    <xf numFmtId="0" fontId="4" fillId="3" borderId="2" xfId="0" applyFont="1" applyFill="1" applyBorder="1" applyAlignment="1">
      <alignment horizontal="left" indent="3"/>
    </xf>
    <xf numFmtId="0" fontId="4" fillId="3" borderId="7" xfId="0" applyFont="1" applyFill="1" applyBorder="1" applyAlignment="1">
      <alignment horizontal="left" indent="3"/>
    </xf>
    <xf numFmtId="0" fontId="4" fillId="3" borderId="8" xfId="0" applyFont="1" applyFill="1" applyBorder="1" applyAlignment="1">
      <alignment horizontal="left" indent="3"/>
    </xf>
    <xf numFmtId="166" fontId="6" fillId="0" borderId="6" xfId="0" applyNumberFormat="1" applyFont="1" applyBorder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757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57711507455574E-2"/>
          <c:y val="9.4813961476760716E-2"/>
          <c:w val="0.3932061097269835"/>
          <c:h val="0.81109653466251053"/>
        </c:manualLayout>
      </c:layout>
      <c:pieChart>
        <c:varyColors val="1"/>
        <c:ser>
          <c:idx val="0"/>
          <c:order val="0"/>
          <c:tx>
            <c:strRef>
              <c:f>Simulador!$C$30</c:f>
              <c:strCache>
                <c:ptCount val="1"/>
                <c:pt idx="0">
                  <c:v>Percentual Sugerido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CC-476C-9BCF-2BC72F9CA1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CC-476C-9BCF-2BC72F9CA1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CC-476C-9BCF-2BC72F9CA1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CC-476C-9BCF-2BC72F9CA1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CC-476C-9BCF-2BC72F9CA1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CC-476C-9BCF-2BC72F9CA1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Simulador!$B$31:$B$36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Simulador!$C$31:$C$36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CC-476C-9BCF-2BC72F9CA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996107293349853"/>
          <c:y val="0.10154739761668975"/>
          <c:w val="0.33191574357251663"/>
          <c:h val="0.79403204057693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37</xdr:row>
      <xdr:rowOff>97971</xdr:rowOff>
    </xdr:from>
    <xdr:to>
      <xdr:col>3</xdr:col>
      <xdr:colOff>892175</xdr:colOff>
      <xdr:row>50</xdr:row>
      <xdr:rowOff>35832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A3228C-09E6-4F9E-AC7A-838450E3C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675409</xdr:colOff>
      <xdr:row>0</xdr:row>
      <xdr:rowOff>60614</xdr:rowOff>
    </xdr:from>
    <xdr:to>
      <xdr:col>3</xdr:col>
      <xdr:colOff>995795</xdr:colOff>
      <xdr:row>3</xdr:row>
      <xdr:rowOff>77932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03061BA-24E7-68CA-B9BE-6126ADBDECBF}"/>
            </a:ext>
          </a:extLst>
        </xdr:cNvPr>
        <xdr:cNvSpPr txBox="1"/>
      </xdr:nvSpPr>
      <xdr:spPr>
        <a:xfrm>
          <a:off x="883227" y="60614"/>
          <a:ext cx="3948545" cy="5368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rgbClr val="002060"/>
              </a:solidFill>
              <a:latin typeface="Segoe UI" panose="020B0502040204020203" pitchFamily="34" charset="0"/>
              <a:cs typeface="Segoe UI" panose="020B0502040204020203" pitchFamily="34" charset="0"/>
            </a:rPr>
            <a:t>SIMULADOR DE INVESTIMENTOS</a:t>
          </a:r>
        </a:p>
      </xdr:txBody>
    </xdr:sp>
    <xdr:clientData/>
  </xdr:twoCellAnchor>
  <xdr:twoCellAnchor editAs="oneCell">
    <xdr:from>
      <xdr:col>1</xdr:col>
      <xdr:colOff>25978</xdr:colOff>
      <xdr:row>0</xdr:row>
      <xdr:rowOff>60614</xdr:rowOff>
    </xdr:from>
    <xdr:to>
      <xdr:col>1</xdr:col>
      <xdr:colOff>598702</xdr:colOff>
      <xdr:row>3</xdr:row>
      <xdr:rowOff>77933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CEE4A886-529C-719C-C02D-505755B41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796" y="60614"/>
          <a:ext cx="572724" cy="5368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a%20Lauris\Downloads\a04b81b1-8e35-4e72-aeb9-98aed8ed4403.xlsx" TargetMode="External"/><Relationship Id="rId1" Type="http://schemas.openxmlformats.org/officeDocument/2006/relationships/externalLinkPath" Target="/Users/Ana%20Lauris/Downloads/a04b81b1-8e35-4e72-aeb9-98aed8ed4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13">
          <cell r="D13">
            <v>6.0000000000000001E-3</v>
          </cell>
        </row>
        <row r="17">
          <cell r="D17">
            <v>200</v>
          </cell>
        </row>
        <row r="18">
          <cell r="D18">
            <v>5</v>
          </cell>
        </row>
        <row r="19">
          <cell r="D19">
            <v>1.0789999999999999E-2</v>
          </cell>
        </row>
        <row r="20">
          <cell r="D20">
            <v>16755.382799697527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748C-086F-43BF-BC73-8E142FC99297}">
  <dimension ref="A4:H37"/>
  <sheetViews>
    <sheetView showGridLines="0" tabSelected="1" zoomScale="110" zoomScaleNormal="110" workbookViewId="0">
      <selection activeCell="D14" sqref="D14"/>
    </sheetView>
  </sheetViews>
  <sheetFormatPr defaultColWidth="0" defaultRowHeight="13.5" x14ac:dyDescent="0.25"/>
  <cols>
    <col min="1" max="1" width="3.140625" style="2" customWidth="1"/>
    <col min="2" max="2" width="29.140625" style="2" bestFit="1" customWidth="1"/>
    <col min="3" max="3" width="25.28515625" style="2" customWidth="1"/>
    <col min="4" max="4" width="15" style="2" customWidth="1"/>
    <col min="5" max="5" width="3.140625" style="2" customWidth="1"/>
    <col min="6" max="8" width="0" style="2" hidden="1" customWidth="1"/>
    <col min="9" max="16384" width="8.7109375" style="2" hidden="1"/>
  </cols>
  <sheetData>
    <row r="4" spans="2:4" ht="14.25" thickBot="1" x14ac:dyDescent="0.3"/>
    <row r="5" spans="2:4" ht="15.75" customHeight="1" x14ac:dyDescent="0.25">
      <c r="B5" s="42" t="s">
        <v>28</v>
      </c>
      <c r="C5" s="43"/>
      <c r="D5" s="44"/>
    </row>
    <row r="6" spans="2:4" ht="14.25" x14ac:dyDescent="0.25">
      <c r="B6" s="45" t="s">
        <v>0</v>
      </c>
      <c r="C6" s="46"/>
      <c r="D6" s="3">
        <v>2000</v>
      </c>
    </row>
    <row r="7" spans="2:4" ht="14.25" x14ac:dyDescent="0.25">
      <c r="B7" s="36" t="s">
        <v>1</v>
      </c>
      <c r="C7" s="37"/>
      <c r="D7" s="4">
        <v>6.0000000000000001E-3</v>
      </c>
    </row>
    <row r="8" spans="2:4" ht="15" thickBot="1" x14ac:dyDescent="0.3">
      <c r="B8" s="47" t="s">
        <v>2</v>
      </c>
      <c r="C8" s="48"/>
      <c r="D8" s="5">
        <f>D6*30%</f>
        <v>600</v>
      </c>
    </row>
    <row r="10" spans="2:4" ht="14.25" thickBot="1" x14ac:dyDescent="0.3"/>
    <row r="11" spans="2:4" ht="15.75" customHeight="1" x14ac:dyDescent="0.25">
      <c r="B11" s="42" t="s">
        <v>3</v>
      </c>
      <c r="C11" s="43"/>
      <c r="D11" s="44"/>
    </row>
    <row r="12" spans="2:4" ht="14.25" x14ac:dyDescent="0.25">
      <c r="B12" s="45" t="s">
        <v>4</v>
      </c>
      <c r="C12" s="46"/>
      <c r="D12" s="6">
        <v>200</v>
      </c>
    </row>
    <row r="13" spans="2:4" ht="14.25" x14ac:dyDescent="0.25">
      <c r="B13" s="36" t="s">
        <v>5</v>
      </c>
      <c r="C13" s="37"/>
      <c r="D13" s="7">
        <v>5</v>
      </c>
    </row>
    <row r="14" spans="2:4" ht="14.25" x14ac:dyDescent="0.25">
      <c r="B14" s="36" t="s">
        <v>6</v>
      </c>
      <c r="C14" s="37"/>
      <c r="D14" s="49">
        <v>1.0789999999999999E-2</v>
      </c>
    </row>
    <row r="15" spans="2:4" ht="14.25" x14ac:dyDescent="0.25">
      <c r="B15" s="38" t="s">
        <v>7</v>
      </c>
      <c r="C15" s="39"/>
      <c r="D15" s="8">
        <f>FV(taxa_mensal,qtd_anos*12,aporte*-1)</f>
        <v>16755.382799697527</v>
      </c>
    </row>
    <row r="16" spans="2:4" ht="15" thickBot="1" x14ac:dyDescent="0.3">
      <c r="B16" s="40" t="s">
        <v>8</v>
      </c>
      <c r="C16" s="41"/>
      <c r="D16" s="9">
        <f>patrimonio*rendimento_carteira</f>
        <v>100.53229679818516</v>
      </c>
    </row>
    <row r="18" spans="1:4" ht="14.25" thickBot="1" x14ac:dyDescent="0.3"/>
    <row r="19" spans="1:4" ht="15.75" customHeight="1" x14ac:dyDescent="0.25">
      <c r="B19" s="42" t="s">
        <v>9</v>
      </c>
      <c r="C19" s="43"/>
      <c r="D19" s="28" t="s">
        <v>10</v>
      </c>
    </row>
    <row r="20" spans="1:4" ht="14.25" x14ac:dyDescent="0.25">
      <c r="A20" s="10">
        <v>2</v>
      </c>
      <c r="B20" s="11" t="s">
        <v>11</v>
      </c>
      <c r="C20" s="12">
        <f>FV($D$14,$A20*12,$D$12*-1)</f>
        <v>5445.5254595290435</v>
      </c>
      <c r="D20" s="13">
        <f>C20*rendimento_carteira</f>
        <v>32.673152757174265</v>
      </c>
    </row>
    <row r="21" spans="1:4" ht="14.25" x14ac:dyDescent="0.25">
      <c r="A21" s="10">
        <v>5</v>
      </c>
      <c r="B21" s="14" t="s">
        <v>12</v>
      </c>
      <c r="C21" s="15">
        <f>FV($D$14,$A21*12,$D$12*-1)</f>
        <v>16755.382799697527</v>
      </c>
      <c r="D21" s="16">
        <f>C21*rendimento_carteira</f>
        <v>100.53229679818516</v>
      </c>
    </row>
    <row r="22" spans="1:4" ht="14.25" x14ac:dyDescent="0.25">
      <c r="A22" s="10">
        <v>10</v>
      </c>
      <c r="B22" s="14" t="s">
        <v>13</v>
      </c>
      <c r="C22" s="15">
        <f>FV($D$14,$A22*12,$D$12*-1)</f>
        <v>48656.842506034438</v>
      </c>
      <c r="D22" s="16">
        <f>C22*rendimento_carteira</f>
        <v>291.94105503620665</v>
      </c>
    </row>
    <row r="23" spans="1:4" ht="14.25" x14ac:dyDescent="0.25">
      <c r="A23" s="10">
        <v>20</v>
      </c>
      <c r="B23" s="14" t="s">
        <v>14</v>
      </c>
      <c r="C23" s="15">
        <f>FV($D$14,$A23*12,$D$12*-1)</f>
        <v>225039.68001941612</v>
      </c>
      <c r="D23" s="16">
        <f>C23*rendimento_carteira</f>
        <v>1350.2380801164968</v>
      </c>
    </row>
    <row r="24" spans="1:4" ht="15" thickBot="1" x14ac:dyDescent="0.3">
      <c r="A24" s="10">
        <v>30</v>
      </c>
      <c r="B24" s="17" t="s">
        <v>15</v>
      </c>
      <c r="C24" s="18">
        <f>FV($D$14,$A24*12,$D$12*-1)</f>
        <v>864433.93100094295</v>
      </c>
      <c r="D24" s="19">
        <f>C24*rendimento_carteira</f>
        <v>5186.6035860056581</v>
      </c>
    </row>
    <row r="27" spans="1:4" x14ac:dyDescent="0.25">
      <c r="B27" s="29" t="s">
        <v>16</v>
      </c>
      <c r="C27" s="30" t="s">
        <v>17</v>
      </c>
      <c r="D27" s="29"/>
    </row>
    <row r="28" spans="1:4" x14ac:dyDescent="0.25">
      <c r="B28" s="20" t="s">
        <v>18</v>
      </c>
      <c r="C28" s="21">
        <f>aporte</f>
        <v>200</v>
      </c>
      <c r="D28" s="20"/>
    </row>
    <row r="30" spans="1:4" x14ac:dyDescent="0.25">
      <c r="B30" s="22" t="s">
        <v>19</v>
      </c>
      <c r="C30" s="22" t="s">
        <v>20</v>
      </c>
      <c r="D30" s="22" t="s">
        <v>21</v>
      </c>
    </row>
    <row r="31" spans="1:4" x14ac:dyDescent="0.25">
      <c r="B31" s="23" t="s">
        <v>22</v>
      </c>
      <c r="C31" s="24">
        <f>VLOOKUP($C$27&amp;"-"&amp;B31,BD!$A:$D,4,FALSE)</f>
        <v>0.32</v>
      </c>
      <c r="D31" s="25">
        <f>C31*$C$28</f>
        <v>64</v>
      </c>
    </row>
    <row r="32" spans="1:4" x14ac:dyDescent="0.25">
      <c r="B32" s="23" t="s">
        <v>23</v>
      </c>
      <c r="C32" s="24">
        <f>VLOOKUP($C$27&amp;"-"&amp;B32,BD!$A:$D,4,FALSE)</f>
        <v>0.35</v>
      </c>
      <c r="D32" s="25">
        <f t="shared" ref="D32:D36" si="0">C32*$C$28</f>
        <v>70</v>
      </c>
    </row>
    <row r="33" spans="2:4" x14ac:dyDescent="0.25">
      <c r="B33" s="23" t="s">
        <v>24</v>
      </c>
      <c r="C33" s="24">
        <f>VLOOKUP($C$27&amp;"-"&amp;B33,BD!$A:$D,4,FALSE)</f>
        <v>0.08</v>
      </c>
      <c r="D33" s="25">
        <f t="shared" si="0"/>
        <v>16</v>
      </c>
    </row>
    <row r="34" spans="2:4" x14ac:dyDescent="0.25">
      <c r="B34" s="23" t="s">
        <v>25</v>
      </c>
      <c r="C34" s="24">
        <f>VLOOKUP($C$27&amp;"-"&amp;B34,BD!$A:$D,4,FALSE)</f>
        <v>0.05</v>
      </c>
      <c r="D34" s="25">
        <f t="shared" si="0"/>
        <v>10</v>
      </c>
    </row>
    <row r="35" spans="2:4" x14ac:dyDescent="0.25">
      <c r="B35" s="23" t="s">
        <v>26</v>
      </c>
      <c r="C35" s="24">
        <f>VLOOKUP($C$27&amp;"-"&amp;B35,BD!$A:$D,4,FALSE)</f>
        <v>0.1</v>
      </c>
      <c r="D35" s="25">
        <f t="shared" si="0"/>
        <v>20</v>
      </c>
    </row>
    <row r="36" spans="2:4" x14ac:dyDescent="0.25">
      <c r="B36" s="23" t="s">
        <v>27</v>
      </c>
      <c r="C36" s="24">
        <f>VLOOKUP($C$27&amp;"-"&amp;B36,BD!$A:$D,4,FALSE)</f>
        <v>0.1</v>
      </c>
      <c r="D36" s="25">
        <f t="shared" si="0"/>
        <v>20</v>
      </c>
    </row>
    <row r="37" spans="2:4" x14ac:dyDescent="0.25">
      <c r="B37" s="26"/>
      <c r="C37" s="26"/>
      <c r="D37" s="27">
        <f>SUM(D31:D36)</f>
        <v>200</v>
      </c>
    </row>
  </sheetData>
  <mergeCells count="11">
    <mergeCell ref="B14:C14"/>
    <mergeCell ref="B15:C15"/>
    <mergeCell ref="B16:C16"/>
    <mergeCell ref="B19:C19"/>
    <mergeCell ref="B5:D5"/>
    <mergeCell ref="B6:C6"/>
    <mergeCell ref="B7:C7"/>
    <mergeCell ref="B8:C8"/>
    <mergeCell ref="B11:D11"/>
    <mergeCell ref="B12:C12"/>
    <mergeCell ref="B13:C13"/>
  </mergeCells>
  <dataValidations count="1">
    <dataValidation type="list" allowBlank="1" showInputMessage="1" showErrorMessage="1" sqref="C27" xr:uid="{A2FFEC7C-A94D-488C-994A-C79799074DE8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A774-69AB-4E55-84B2-C8C578E57429}">
  <dimension ref="A2:D21"/>
  <sheetViews>
    <sheetView showGridLines="0" zoomScale="115" zoomScaleNormal="115" workbookViewId="0">
      <selection activeCell="C26" sqref="C26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7109375" bestFit="1" customWidth="1"/>
    <col min="4" max="4" width="5" bestFit="1" customWidth="1"/>
    <col min="6" max="6" width="15.42578125" bestFit="1" customWidth="1"/>
  </cols>
  <sheetData>
    <row r="2" spans="1:4" x14ac:dyDescent="0.25">
      <c r="A2" s="34" t="s">
        <v>29</v>
      </c>
      <c r="B2" s="34" t="s">
        <v>16</v>
      </c>
      <c r="C2" s="35" t="s">
        <v>19</v>
      </c>
      <c r="D2" s="35" t="s">
        <v>30</v>
      </c>
    </row>
    <row r="3" spans="1:4" x14ac:dyDescent="0.25">
      <c r="A3" s="31" t="str">
        <f>B3&amp;"-"&amp;C3</f>
        <v>Conservador-PAPEL</v>
      </c>
      <c r="B3" s="31" t="s">
        <v>31</v>
      </c>
      <c r="C3" s="32" t="s">
        <v>22</v>
      </c>
      <c r="D3" s="33">
        <v>0.3</v>
      </c>
    </row>
    <row r="4" spans="1:4" x14ac:dyDescent="0.25">
      <c r="A4" s="31" t="str">
        <f t="shared" ref="A4:A20" si="0">B4&amp;"-"&amp;C4</f>
        <v>Conservador-TIJOLO</v>
      </c>
      <c r="B4" s="31" t="s">
        <v>31</v>
      </c>
      <c r="C4" s="32" t="s">
        <v>23</v>
      </c>
      <c r="D4" s="33">
        <v>0.5</v>
      </c>
    </row>
    <row r="5" spans="1:4" x14ac:dyDescent="0.25">
      <c r="A5" s="31" t="str">
        <f t="shared" si="0"/>
        <v>Conservador-HÍBRIDOS</v>
      </c>
      <c r="B5" s="31" t="s">
        <v>31</v>
      </c>
      <c r="C5" s="32" t="s">
        <v>24</v>
      </c>
      <c r="D5" s="33">
        <v>0.1</v>
      </c>
    </row>
    <row r="6" spans="1:4" x14ac:dyDescent="0.25">
      <c r="A6" s="31" t="str">
        <f t="shared" si="0"/>
        <v>Conservador-FOFs</v>
      </c>
      <c r="B6" s="31" t="s">
        <v>31</v>
      </c>
      <c r="C6" s="32" t="s">
        <v>25</v>
      </c>
      <c r="D6" s="33">
        <v>0.1</v>
      </c>
    </row>
    <row r="7" spans="1:4" x14ac:dyDescent="0.25">
      <c r="A7" s="31" t="str">
        <f t="shared" si="0"/>
        <v>Conservador-DESENVOLVIMENTO</v>
      </c>
      <c r="B7" s="31" t="s">
        <v>31</v>
      </c>
      <c r="C7" s="32" t="s">
        <v>26</v>
      </c>
      <c r="D7" s="33">
        <v>0</v>
      </c>
    </row>
    <row r="8" spans="1:4" x14ac:dyDescent="0.25">
      <c r="A8" s="31" t="str">
        <f t="shared" si="0"/>
        <v>Conservador-HOTELARIAS</v>
      </c>
      <c r="B8" s="31" t="s">
        <v>31</v>
      </c>
      <c r="C8" s="32" t="s">
        <v>27</v>
      </c>
      <c r="D8" s="33">
        <v>0</v>
      </c>
    </row>
    <row r="9" spans="1:4" x14ac:dyDescent="0.25">
      <c r="A9" s="31" t="str">
        <f t="shared" si="0"/>
        <v>Moderado-PAPEL</v>
      </c>
      <c r="B9" s="31" t="s">
        <v>17</v>
      </c>
      <c r="C9" s="32" t="s">
        <v>22</v>
      </c>
      <c r="D9" s="33">
        <v>0.32</v>
      </c>
    </row>
    <row r="10" spans="1:4" x14ac:dyDescent="0.25">
      <c r="A10" s="31" t="str">
        <f t="shared" si="0"/>
        <v>Moderado-TIJOLO</v>
      </c>
      <c r="B10" s="31" t="s">
        <v>17</v>
      </c>
      <c r="C10" s="32" t="s">
        <v>23</v>
      </c>
      <c r="D10" s="33">
        <v>0.35</v>
      </c>
    </row>
    <row r="11" spans="1:4" x14ac:dyDescent="0.25">
      <c r="A11" s="31" t="str">
        <f t="shared" si="0"/>
        <v>Moderado-HÍBRIDOS</v>
      </c>
      <c r="B11" s="31" t="s">
        <v>17</v>
      </c>
      <c r="C11" s="32" t="s">
        <v>24</v>
      </c>
      <c r="D11" s="33">
        <v>0.08</v>
      </c>
    </row>
    <row r="12" spans="1:4" x14ac:dyDescent="0.25">
      <c r="A12" s="31" t="str">
        <f t="shared" si="0"/>
        <v>Moderado-FOFs</v>
      </c>
      <c r="B12" s="31" t="s">
        <v>17</v>
      </c>
      <c r="C12" s="32" t="s">
        <v>25</v>
      </c>
      <c r="D12" s="33">
        <v>0.05</v>
      </c>
    </row>
    <row r="13" spans="1:4" x14ac:dyDescent="0.25">
      <c r="A13" s="31" t="str">
        <f t="shared" si="0"/>
        <v>Moderado-DESENVOLVIMENTO</v>
      </c>
      <c r="B13" s="31" t="s">
        <v>17</v>
      </c>
      <c r="C13" s="32" t="s">
        <v>26</v>
      </c>
      <c r="D13" s="33">
        <v>0.1</v>
      </c>
    </row>
    <row r="14" spans="1:4" x14ac:dyDescent="0.25">
      <c r="A14" s="31" t="str">
        <f t="shared" si="0"/>
        <v>Moderado-HOTELARIAS</v>
      </c>
      <c r="B14" s="31" t="s">
        <v>17</v>
      </c>
      <c r="C14" s="32" t="s">
        <v>27</v>
      </c>
      <c r="D14" s="33">
        <v>0.1</v>
      </c>
    </row>
    <row r="15" spans="1:4" x14ac:dyDescent="0.25">
      <c r="A15" s="31" t="str">
        <f t="shared" si="0"/>
        <v>Agressivo-PAPEL</v>
      </c>
      <c r="B15" s="31" t="s">
        <v>32</v>
      </c>
      <c r="C15" s="32" t="s">
        <v>22</v>
      </c>
      <c r="D15" s="33">
        <v>0.5</v>
      </c>
    </row>
    <row r="16" spans="1:4" x14ac:dyDescent="0.25">
      <c r="A16" s="31" t="str">
        <f t="shared" si="0"/>
        <v>Agressivo-TIJOLO</v>
      </c>
      <c r="B16" s="31" t="s">
        <v>32</v>
      </c>
      <c r="C16" s="32" t="s">
        <v>23</v>
      </c>
      <c r="D16" s="33">
        <v>0.1</v>
      </c>
    </row>
    <row r="17" spans="1:4" x14ac:dyDescent="0.25">
      <c r="A17" s="31" t="str">
        <f t="shared" si="0"/>
        <v>Agressivo-HÍBRIDOS</v>
      </c>
      <c r="B17" s="31" t="s">
        <v>32</v>
      </c>
      <c r="C17" s="32" t="s">
        <v>24</v>
      </c>
      <c r="D17" s="33">
        <v>0.05</v>
      </c>
    </row>
    <row r="18" spans="1:4" x14ac:dyDescent="0.25">
      <c r="A18" s="31" t="str">
        <f t="shared" si="0"/>
        <v>Agressivo-FOFs</v>
      </c>
      <c r="B18" s="31" t="s">
        <v>32</v>
      </c>
      <c r="C18" s="32" t="s">
        <v>25</v>
      </c>
      <c r="D18" s="33">
        <v>0.05</v>
      </c>
    </row>
    <row r="19" spans="1:4" x14ac:dyDescent="0.25">
      <c r="A19" s="31" t="str">
        <f t="shared" si="0"/>
        <v>Agressivo-DESENVOLVIMENTO</v>
      </c>
      <c r="B19" s="31" t="s">
        <v>32</v>
      </c>
      <c r="C19" s="32" t="s">
        <v>26</v>
      </c>
      <c r="D19" s="33">
        <v>0.2</v>
      </c>
    </row>
    <row r="20" spans="1:4" x14ac:dyDescent="0.25">
      <c r="A20" s="31" t="str">
        <f t="shared" si="0"/>
        <v>Agressivo-HOTELARIAS</v>
      </c>
      <c r="B20" s="31" t="s">
        <v>32</v>
      </c>
      <c r="C20" s="32" t="s">
        <v>27</v>
      </c>
      <c r="D20" s="33">
        <v>0.1</v>
      </c>
    </row>
    <row r="21" spans="1:4" x14ac:dyDescent="0.25">
      <c r="D2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BD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Flora Lauris</dc:creator>
  <cp:lastModifiedBy>Ana Flora Lauris</cp:lastModifiedBy>
  <dcterms:created xsi:type="dcterms:W3CDTF">2025-06-03T22:35:22Z</dcterms:created>
  <dcterms:modified xsi:type="dcterms:W3CDTF">2025-06-03T23:35:08Z</dcterms:modified>
</cp:coreProperties>
</file>