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rma\Downloads\"/>
    </mc:Choice>
  </mc:AlternateContent>
  <bookViews>
    <workbookView xWindow="20370" yWindow="-3990" windowWidth="19440" windowHeight="14880"/>
  </bookViews>
  <sheets>
    <sheet name="Concentrado" sheetId="1" r:id="rId1"/>
    <sheet name="1. Estado de Resultados" sheetId="2" r:id="rId2"/>
    <sheet name="2. Mirada en Retrospectiva" sheetId="3" r:id="rId3"/>
    <sheet name="3. FODA" sheetId="4" r:id="rId4"/>
    <sheet name="4. Pirámide" sheetId="5" r:id="rId5"/>
    <sheet name="5. Indicadores" sheetId="6" r:id="rId6"/>
    <sheet name="6. Encuesta" sheetId="7" r:id="rId7"/>
    <sheet name="MAPA Resultados" sheetId="8" r:id="rId8"/>
    <sheet name="Graficas" sheetId="9" r:id="rId9"/>
    <sheet name="6. Los 5 Caminos" sheetId="10" r:id="rId10"/>
    <sheet name="7. Apalancamiento" sheetId="11" r:id="rId11"/>
  </sheets>
  <externalReferences>
    <externalReference r:id="rId12"/>
  </externalReferences>
  <definedNames>
    <definedName name="_Toc41122072" localSheetId="6">'6. Encuesta'!$C$229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5" roundtripDataSignature="AMtx7mhH//rM0fD7P57q+HoI1pg20lgbQg=="/>
    </ext>
  </extLst>
</workbook>
</file>

<file path=xl/calcChain.xml><?xml version="1.0" encoding="utf-8"?>
<calcChain xmlns="http://schemas.openxmlformats.org/spreadsheetml/2006/main">
  <c r="E377" i="7" l="1"/>
  <c r="D377" i="7"/>
  <c r="F371" i="7" s="1"/>
  <c r="B374" i="7"/>
  <c r="B375" i="7" s="1"/>
  <c r="B376" i="7" s="1"/>
  <c r="B373" i="7"/>
  <c r="B372" i="7"/>
  <c r="E370" i="7"/>
  <c r="D370" i="7"/>
  <c r="F356" i="7" s="1"/>
  <c r="B359" i="7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58" i="7"/>
  <c r="B357" i="7"/>
  <c r="E354" i="7"/>
  <c r="D354" i="7"/>
  <c r="B352" i="7"/>
  <c r="B353" i="7" s="1"/>
  <c r="F351" i="7"/>
  <c r="E350" i="7"/>
  <c r="D350" i="7"/>
  <c r="F324" i="7" s="1"/>
  <c r="F323" i="7" s="1"/>
  <c r="B325" i="7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E322" i="7"/>
  <c r="D322" i="7"/>
  <c r="F315" i="7" s="1"/>
  <c r="B316" i="7"/>
  <c r="B317" i="7" s="1"/>
  <c r="B318" i="7" s="1"/>
  <c r="B319" i="7" s="1"/>
  <c r="B320" i="7" s="1"/>
  <c r="B321" i="7" s="1"/>
  <c r="E314" i="7"/>
  <c r="D314" i="7"/>
  <c r="F307" i="7" s="1"/>
  <c r="B309" i="7"/>
  <c r="B310" i="7" s="1"/>
  <c r="B311" i="7" s="1"/>
  <c r="B312" i="7" s="1"/>
  <c r="B313" i="7" s="1"/>
  <c r="B308" i="7"/>
  <c r="E306" i="7"/>
  <c r="D306" i="7"/>
  <c r="F297" i="7" s="1"/>
  <c r="B300" i="7"/>
  <c r="B301" i="7" s="1"/>
  <c r="B302" i="7" s="1"/>
  <c r="B303" i="7" s="1"/>
  <c r="B304" i="7" s="1"/>
  <c r="B305" i="7" s="1"/>
  <c r="B299" i="7"/>
  <c r="B298" i="7"/>
  <c r="E296" i="7"/>
  <c r="D296" i="7"/>
  <c r="F288" i="7" s="1"/>
  <c r="B289" i="7"/>
  <c r="B290" i="7" s="1"/>
  <c r="B291" i="7" s="1"/>
  <c r="B292" i="7" s="1"/>
  <c r="B293" i="7" s="1"/>
  <c r="B294" i="7" s="1"/>
  <c r="B295" i="7" s="1"/>
  <c r="E287" i="7"/>
  <c r="D287" i="7"/>
  <c r="F279" i="7" s="1"/>
  <c r="B280" i="7"/>
  <c r="B281" i="7" s="1"/>
  <c r="B282" i="7" s="1"/>
  <c r="B283" i="7" s="1"/>
  <c r="B284" i="7" s="1"/>
  <c r="B285" i="7" s="1"/>
  <c r="B286" i="7" s="1"/>
  <c r="E278" i="7"/>
  <c r="D278" i="7"/>
  <c r="F271" i="7" s="1"/>
  <c r="B273" i="7"/>
  <c r="B274" i="7" s="1"/>
  <c r="B275" i="7" s="1"/>
  <c r="B276" i="7" s="1"/>
  <c r="B277" i="7" s="1"/>
  <c r="B272" i="7"/>
  <c r="E270" i="7"/>
  <c r="D270" i="7"/>
  <c r="F252" i="7" s="1"/>
  <c r="B256" i="7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55" i="7"/>
  <c r="B254" i="7"/>
  <c r="B253" i="7"/>
  <c r="E250" i="7"/>
  <c r="D250" i="7"/>
  <c r="F247" i="7" s="1"/>
  <c r="B249" i="7"/>
  <c r="B248" i="7"/>
  <c r="E246" i="7"/>
  <c r="D246" i="7"/>
  <c r="F239" i="7" s="1"/>
  <c r="B242" i="7"/>
  <c r="B243" i="7" s="1"/>
  <c r="B244" i="7" s="1"/>
  <c r="B245" i="7" s="1"/>
  <c r="B241" i="7"/>
  <c r="B240" i="7"/>
  <c r="E238" i="7"/>
  <c r="D238" i="7"/>
  <c r="F228" i="7" s="1"/>
  <c r="B229" i="7"/>
  <c r="B230" i="7" s="1"/>
  <c r="B231" i="7" s="1"/>
  <c r="B232" i="7" s="1"/>
  <c r="B233" i="7" s="1"/>
  <c r="B234" i="7" s="1"/>
  <c r="B235" i="7" s="1"/>
  <c r="B236" i="7" s="1"/>
  <c r="B237" i="7" s="1"/>
  <c r="E227" i="7"/>
  <c r="D227" i="7"/>
  <c r="F207" i="7" s="1"/>
  <c r="B209" i="7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E205" i="7"/>
  <c r="D205" i="7"/>
  <c r="F191" i="7" s="1"/>
  <c r="B192" i="7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E190" i="7"/>
  <c r="D190" i="7"/>
  <c r="F176" i="7" s="1"/>
  <c r="B177" i="7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E175" i="7"/>
  <c r="D175" i="7"/>
  <c r="F163" i="7" s="1"/>
  <c r="B166" i="7"/>
  <c r="B167" i="7" s="1"/>
  <c r="B168" i="7" s="1"/>
  <c r="B169" i="7" s="1"/>
  <c r="B170" i="7" s="1"/>
  <c r="B171" i="7" s="1"/>
  <c r="B172" i="7" s="1"/>
  <c r="B173" i="7" s="1"/>
  <c r="B174" i="7" s="1"/>
  <c r="B165" i="7"/>
  <c r="B164" i="7"/>
  <c r="E162" i="7"/>
  <c r="D162" i="7"/>
  <c r="B156" i="7"/>
  <c r="B157" i="7" s="1"/>
  <c r="B158" i="7" s="1"/>
  <c r="B159" i="7" s="1"/>
  <c r="B160" i="7" s="1"/>
  <c r="B161" i="7" s="1"/>
  <c r="F155" i="7"/>
  <c r="E154" i="7"/>
  <c r="D154" i="7"/>
  <c r="F149" i="7" s="1"/>
  <c r="B152" i="7"/>
  <c r="B153" i="7" s="1"/>
  <c r="B151" i="7"/>
  <c r="B150" i="7"/>
  <c r="E148" i="7"/>
  <c r="D148" i="7"/>
  <c r="F134" i="7" s="1"/>
  <c r="B137" i="7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36" i="7"/>
  <c r="B135" i="7"/>
  <c r="E133" i="7"/>
  <c r="D133" i="7"/>
  <c r="F123" i="7" s="1"/>
  <c r="B124" i="7"/>
  <c r="B125" i="7" s="1"/>
  <c r="B126" i="7" s="1"/>
  <c r="B127" i="7" s="1"/>
  <c r="B128" i="7" s="1"/>
  <c r="B129" i="7" s="1"/>
  <c r="B130" i="7" s="1"/>
  <c r="B131" i="7" s="1"/>
  <c r="B132" i="7" s="1"/>
  <c r="E122" i="7"/>
  <c r="D122" i="7"/>
  <c r="F118" i="7" s="1"/>
  <c r="B119" i="7"/>
  <c r="B120" i="7" s="1"/>
  <c r="B121" i="7" s="1"/>
  <c r="E116" i="7"/>
  <c r="D116" i="7"/>
  <c r="F108" i="7" s="1"/>
  <c r="B110" i="7"/>
  <c r="B111" i="7" s="1"/>
  <c r="B112" i="7" s="1"/>
  <c r="B113" i="7" s="1"/>
  <c r="B114" i="7" s="1"/>
  <c r="B115" i="7" s="1"/>
  <c r="B109" i="7"/>
  <c r="E107" i="7"/>
  <c r="D107" i="7"/>
  <c r="F91" i="7" s="1"/>
  <c r="B93" i="7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92" i="7"/>
  <c r="E90" i="7"/>
  <c r="D90" i="7"/>
  <c r="F80" i="7" s="1"/>
  <c r="B81" i="7"/>
  <c r="B82" i="7" s="1"/>
  <c r="B83" i="7" s="1"/>
  <c r="B84" i="7" s="1"/>
  <c r="B85" i="7" s="1"/>
  <c r="B86" i="7" s="1"/>
  <c r="B87" i="7" s="1"/>
  <c r="B88" i="7" s="1"/>
  <c r="B89" i="7" s="1"/>
  <c r="E79" i="7"/>
  <c r="D79" i="7"/>
  <c r="F68" i="7" s="1"/>
  <c r="B71" i="7"/>
  <c r="B72" i="7" s="1"/>
  <c r="B73" i="7" s="1"/>
  <c r="B74" i="7" s="1"/>
  <c r="B75" i="7" s="1"/>
  <c r="B76" i="7" s="1"/>
  <c r="B77" i="7" s="1"/>
  <c r="B78" i="7" s="1"/>
  <c r="B70" i="7"/>
  <c r="B69" i="7"/>
  <c r="E67" i="7"/>
  <c r="D67" i="7"/>
  <c r="F55" i="7" s="1"/>
  <c r="B56" i="7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E54" i="7"/>
  <c r="D54" i="7"/>
  <c r="F39" i="7" s="1"/>
  <c r="B41" i="7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40" i="7"/>
  <c r="E37" i="7"/>
  <c r="D37" i="7"/>
  <c r="F30" i="7" s="1"/>
  <c r="B31" i="7"/>
  <c r="B32" i="7" s="1"/>
  <c r="B33" i="7" s="1"/>
  <c r="B34" i="7" s="1"/>
  <c r="B35" i="7" s="1"/>
  <c r="B36" i="7" s="1"/>
  <c r="E29" i="7"/>
  <c r="D29" i="7"/>
  <c r="F9" i="7" s="1"/>
  <c r="B11" i="7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F206" i="7" l="1"/>
  <c r="F38" i="7"/>
  <c r="F8" i="7" s="1"/>
  <c r="F117" i="7"/>
  <c r="F251" i="7"/>
  <c r="F355" i="7"/>
  <c r="G7" i="2" l="1"/>
  <c r="G8" i="2"/>
  <c r="E8" i="2"/>
  <c r="E7" i="2"/>
  <c r="C8" i="2"/>
  <c r="C7" i="2"/>
  <c r="G11" i="8" l="1"/>
  <c r="BT13" i="9" s="1"/>
  <c r="F11" i="8"/>
  <c r="BR13" i="9" s="1"/>
  <c r="E21" i="8"/>
  <c r="BP18" i="9" s="1"/>
  <c r="E19" i="8"/>
  <c r="BP17" i="9" s="1"/>
  <c r="E17" i="8"/>
  <c r="BP16" i="9" s="1"/>
  <c r="E15" i="8"/>
  <c r="BP15" i="9" s="1"/>
  <c r="E13" i="8"/>
  <c r="BP14" i="9" s="1"/>
  <c r="E11" i="8"/>
  <c r="BP13" i="9" s="1"/>
  <c r="D15" i="8"/>
  <c r="BN15" i="9" s="1"/>
  <c r="D13" i="8"/>
  <c r="BN14" i="9" s="1"/>
  <c r="D11" i="8"/>
  <c r="BN13" i="9" s="1"/>
  <c r="C23" i="8"/>
  <c r="BL19" i="9" s="1"/>
  <c r="C21" i="8"/>
  <c r="BL18" i="9" s="1"/>
  <c r="C19" i="8"/>
  <c r="BL17" i="9" s="1"/>
  <c r="C17" i="8"/>
  <c r="BL16" i="9" s="1"/>
  <c r="C15" i="8"/>
  <c r="BL15" i="9" s="1"/>
  <c r="C13" i="8"/>
  <c r="BL14" i="9" s="1"/>
  <c r="C9" i="8"/>
  <c r="BL12" i="9" s="1"/>
  <c r="B25" i="8"/>
  <c r="BJ20" i="9" s="1"/>
  <c r="B23" i="8"/>
  <c r="BJ19" i="9" s="1"/>
  <c r="B21" i="8"/>
  <c r="BJ18" i="9" s="1"/>
  <c r="B19" i="8"/>
  <c r="BJ17" i="9" s="1"/>
  <c r="B15" i="8"/>
  <c r="BJ15" i="9" s="1"/>
  <c r="B11" i="8"/>
  <c r="BJ13" i="9" s="1"/>
  <c r="I13" i="2"/>
  <c r="H13" i="2"/>
  <c r="F13" i="2"/>
  <c r="D13" i="2"/>
  <c r="I12" i="2"/>
  <c r="H12" i="2"/>
  <c r="F12" i="2"/>
  <c r="D12" i="2"/>
  <c r="I10" i="2"/>
  <c r="H10" i="2"/>
  <c r="F10" i="2"/>
  <c r="D10" i="2"/>
  <c r="G9" i="2"/>
  <c r="H9" i="2" s="1"/>
  <c r="E9" i="2"/>
  <c r="F9" i="2" s="1"/>
  <c r="C9" i="2"/>
  <c r="I8" i="2"/>
  <c r="H8" i="2"/>
  <c r="F8" i="2"/>
  <c r="D8" i="2"/>
  <c r="I7" i="2"/>
  <c r="G11" i="2" l="1"/>
  <c r="G14" i="2" s="1"/>
  <c r="H14" i="2" s="1"/>
  <c r="J13" i="2"/>
  <c r="I9" i="2"/>
  <c r="J9" i="2" s="1"/>
  <c r="J12" i="2"/>
  <c r="J10" i="2"/>
  <c r="D9" i="2"/>
  <c r="B13" i="8"/>
  <c r="BJ14" i="9" s="1"/>
  <c r="B17" i="8"/>
  <c r="BJ16" i="9" s="1"/>
  <c r="B9" i="8"/>
  <c r="BJ12" i="9" s="1"/>
  <c r="C6" i="8"/>
  <c r="BJ5" i="9" s="1"/>
  <c r="C11" i="8"/>
  <c r="BL13" i="9" s="1"/>
  <c r="F9" i="8"/>
  <c r="BR12" i="9" s="1"/>
  <c r="F6" i="8"/>
  <c r="BJ8" i="9" s="1"/>
  <c r="D6" i="8"/>
  <c r="BJ6" i="9" s="1"/>
  <c r="D9" i="8"/>
  <c r="BN12" i="9" s="1"/>
  <c r="G9" i="8"/>
  <c r="BT12" i="9" s="1"/>
  <c r="G6" i="8"/>
  <c r="BJ9" i="9" s="1"/>
  <c r="E9" i="8"/>
  <c r="BP12" i="9" s="1"/>
  <c r="E6" i="8"/>
  <c r="BJ7" i="9" s="1"/>
  <c r="C11" i="2"/>
  <c r="J8" i="2"/>
  <c r="E11" i="2"/>
  <c r="H11" i="2" l="1"/>
  <c r="E14" i="2"/>
  <c r="F14" i="2" s="1"/>
  <c r="F11" i="2"/>
  <c r="I11" i="2"/>
  <c r="J11" i="2" s="1"/>
  <c r="C14" i="2"/>
  <c r="D11" i="2"/>
  <c r="B6" i="8"/>
  <c r="BJ4" i="9" l="1"/>
  <c r="H6" i="8"/>
  <c r="I6" i="8" s="1"/>
  <c r="D14" i="2"/>
  <c r="I14" i="2"/>
  <c r="J14" i="2" s="1"/>
</calcChain>
</file>

<file path=xl/sharedStrings.xml><?xml version="1.0" encoding="utf-8"?>
<sst xmlns="http://schemas.openxmlformats.org/spreadsheetml/2006/main" count="1236" uniqueCount="1028">
  <si>
    <t xml:space="preserve">  CONCENTRADO</t>
  </si>
  <si>
    <t>Meta #1</t>
  </si>
  <si>
    <t>Meta #2</t>
  </si>
  <si>
    <t>Indicadores Más Importantes del Trimestre</t>
  </si>
  <si>
    <t>Indicador #1</t>
  </si>
  <si>
    <t>Indicador #2</t>
  </si>
  <si>
    <t>Indicador #3</t>
  </si>
  <si>
    <t>Indicador #4</t>
  </si>
  <si>
    <t>Indicador #5</t>
  </si>
  <si>
    <t>Fechas importantes del Trimestre</t>
  </si>
  <si>
    <t>Lo que debo dejar de hacer</t>
  </si>
  <si>
    <t>Lo que debo seguir haciendo</t>
  </si>
  <si>
    <t>Lo que debo empezar a hacer</t>
  </si>
  <si>
    <t xml:space="preserve">Cómo evitarlo: </t>
  </si>
  <si>
    <t>Área</t>
  </si>
  <si>
    <t>Actividad</t>
  </si>
  <si>
    <t>Transacciones (5c)</t>
  </si>
  <si>
    <t>Apalancamiento (Personal)</t>
  </si>
  <si>
    <t>Ej. Realizamos respaldos computacionales programados regularmente por sistema</t>
  </si>
  <si>
    <t>Encuesta (Apalancamiento)</t>
  </si>
  <si>
    <t xml:space="preserve">  ESTADO DE RESULTADOS</t>
  </si>
  <si>
    <t>Estado de Resultados</t>
  </si>
  <si>
    <t>Mes 1</t>
  </si>
  <si>
    <t>%</t>
  </si>
  <si>
    <t>Mes 2</t>
  </si>
  <si>
    <t>Mes 3</t>
  </si>
  <si>
    <t>Total Trimestre</t>
  </si>
  <si>
    <t>Ingresos</t>
  </si>
  <si>
    <t>Costos</t>
  </si>
  <si>
    <t>Margen Bruto</t>
  </si>
  <si>
    <t>Gastos Fijos</t>
  </si>
  <si>
    <t>Financieros</t>
  </si>
  <si>
    <t>Impuestos</t>
  </si>
  <si>
    <t>Utilidad Neta</t>
  </si>
  <si>
    <t xml:space="preserve">  Mirada en Retrospectiva</t>
  </si>
  <si>
    <t xml:space="preserve">Dar una revisada a lo que ha ocurrido durante el último trimestre en tu vida y tu negocio te dará una perspectiva del camino recorrido para que te inspires y sepas de lo que eres capaz de lograr en 90 días. </t>
  </si>
  <si>
    <t>1. Principales Retos del Trimestre</t>
  </si>
  <si>
    <t>2. Principales Aprendizajes del trimestre</t>
  </si>
  <si>
    <t>3. Principales Logros del Trimestre</t>
  </si>
  <si>
    <t xml:space="preserve">  FODA </t>
  </si>
  <si>
    <t>Fortalezas</t>
  </si>
  <si>
    <t>Debilidades</t>
  </si>
  <si>
    <t>PIRÁMIDE</t>
  </si>
  <si>
    <r>
      <rPr>
        <sz val="10"/>
        <color theme="0"/>
        <rFont val="Arial"/>
      </rPr>
      <t xml:space="preserve">
</t>
    </r>
    <r>
      <rPr>
        <b/>
        <sz val="14"/>
        <color theme="0"/>
        <rFont val="Arial (Body)_x0000_"/>
      </rPr>
      <t>WHY</t>
    </r>
    <r>
      <rPr>
        <sz val="10"/>
        <color theme="0"/>
        <rFont val="Arial"/>
      </rPr>
      <t xml:space="preserve">
</t>
    </r>
    <r>
      <rPr>
        <sz val="14"/>
        <color theme="0"/>
        <rFont val="Arial (Body)_x0000_"/>
      </rPr>
      <t>¿Qué nos mueve como empresa?</t>
    </r>
  </si>
  <si>
    <t>VISIÓN</t>
  </si>
  <si>
    <t>¿A dónde queremos llegar?</t>
  </si>
  <si>
    <r>
      <rPr>
        <sz val="10"/>
        <color theme="1"/>
        <rFont val="Arial"/>
      </rPr>
      <t xml:space="preserve">
</t>
    </r>
    <r>
      <rPr>
        <b/>
        <sz val="14"/>
        <color theme="1"/>
        <rFont val="Arial (Body)_x0000_"/>
      </rPr>
      <t>ONE THING</t>
    </r>
    <r>
      <rPr>
        <sz val="10"/>
        <color theme="1"/>
        <rFont val="Arial"/>
      </rPr>
      <t xml:space="preserve">
¿Cuál es el principal objetivo del 2022?</t>
    </r>
  </si>
  <si>
    <t>¿Cuál es el principal objetivo del 2022?</t>
  </si>
  <si>
    <r>
      <rPr>
        <sz val="10"/>
        <color theme="1"/>
        <rFont val="Arial"/>
      </rPr>
      <t xml:space="preserve">
</t>
    </r>
    <r>
      <rPr>
        <b/>
        <sz val="14"/>
        <color theme="1"/>
        <rFont val="Arial (Body)_x0000_"/>
      </rPr>
      <t>METAS 2022</t>
    </r>
  </si>
  <si>
    <t>¿Qué necesitamos para lograr el ONE THING 2022 ?</t>
  </si>
  <si>
    <r>
      <rPr>
        <sz val="10"/>
        <color theme="1"/>
        <rFont val="Arial"/>
      </rPr>
      <t xml:space="preserve">
</t>
    </r>
    <r>
      <rPr>
        <b/>
        <sz val="14"/>
        <color theme="1"/>
        <rFont val="Arial (Body)_x0000_"/>
      </rPr>
      <t>90 DÍAS [2Q]</t>
    </r>
  </si>
  <si>
    <t>¿Cómo dividimos las METAS 2022 anuales en objetivos trimestrales?</t>
  </si>
  <si>
    <t>Q1</t>
  </si>
  <si>
    <r>
      <rPr>
        <sz val="11"/>
        <color rgb="FF000000"/>
        <rFont val="Arial"/>
      </rPr>
      <t xml:space="preserve">DE X
A Y
</t>
    </r>
    <r>
      <rPr>
        <sz val="11"/>
        <color rgb="FF000000"/>
        <rFont val="Arial (Body)_x0000_"/>
      </rPr>
      <t>Al 31 de Marzo de 2022</t>
    </r>
  </si>
  <si>
    <r>
      <rPr>
        <sz val="11"/>
        <color rgb="FF000000"/>
        <rFont val="Arial"/>
      </rPr>
      <t xml:space="preserve">DE X
A Y
</t>
    </r>
    <r>
      <rPr>
        <sz val="11"/>
        <color rgb="FF000000"/>
        <rFont val="Arial (Body)_x0000_"/>
      </rPr>
      <t>Al 31 de Marzo de 2022</t>
    </r>
  </si>
  <si>
    <t>Q2</t>
  </si>
  <si>
    <r>
      <rPr>
        <sz val="11"/>
        <color rgb="FF000000"/>
        <rFont val="Arial"/>
      </rPr>
      <t xml:space="preserve">DE X
A Y
</t>
    </r>
    <r>
      <rPr>
        <sz val="11"/>
        <color rgb="FF000000"/>
        <rFont val="Arial (Body)_x0000_"/>
      </rPr>
      <t>Al 30' de Junio de 2022</t>
    </r>
  </si>
  <si>
    <r>
      <rPr>
        <sz val="11"/>
        <color rgb="FF000000"/>
        <rFont val="Arial"/>
      </rPr>
      <t xml:space="preserve">DE X
A Y
</t>
    </r>
    <r>
      <rPr>
        <sz val="11"/>
        <color rgb="FF000000"/>
        <rFont val="Arial (Body)_x0000_"/>
      </rPr>
      <t>Al 30' de Junio de 2022</t>
    </r>
  </si>
  <si>
    <t>Q3</t>
  </si>
  <si>
    <r>
      <rPr>
        <sz val="11"/>
        <color rgb="FF000000"/>
        <rFont val="Arial"/>
      </rPr>
      <t xml:space="preserve">DE X
A Y
</t>
    </r>
    <r>
      <rPr>
        <sz val="11"/>
        <color rgb="FF000000"/>
        <rFont val="Arial (Body)_x0000_"/>
      </rPr>
      <t>Al 30' de Septiembre  de 2022</t>
    </r>
  </si>
  <si>
    <r>
      <rPr>
        <sz val="11"/>
        <color rgb="FF000000"/>
        <rFont val="Arial"/>
      </rPr>
      <t xml:space="preserve">DE X
A Y
</t>
    </r>
    <r>
      <rPr>
        <sz val="11"/>
        <color rgb="FF000000"/>
        <rFont val="Arial (Body)_x0000_"/>
      </rPr>
      <t>Al 30' de Septiembre  de 2022</t>
    </r>
  </si>
  <si>
    <t>Q4</t>
  </si>
  <si>
    <r>
      <rPr>
        <sz val="11"/>
        <color rgb="FF000000"/>
        <rFont val="Arial"/>
      </rPr>
      <t xml:space="preserve">DE X
A Y
</t>
    </r>
    <r>
      <rPr>
        <sz val="11"/>
        <color rgb="FF000000"/>
        <rFont val="Arial (Body)_x0000_"/>
      </rPr>
      <t>Al 31' de Diciembre  de 2022</t>
    </r>
  </si>
  <si>
    <r>
      <rPr>
        <sz val="11"/>
        <color rgb="FF000000"/>
        <rFont val="Arial"/>
      </rPr>
      <t xml:space="preserve">DE X
A Y
</t>
    </r>
    <r>
      <rPr>
        <sz val="11"/>
        <color rgb="FF000000"/>
        <rFont val="Arial (Body)_x0000_"/>
      </rPr>
      <t>Al 31' de Diciembre  de 2022</t>
    </r>
  </si>
  <si>
    <t>METAS MENSUALES</t>
  </si>
  <si>
    <t>¿Qué haremos mes a mes para lograr las metas del próximo trimestre?</t>
  </si>
  <si>
    <t>MES 1</t>
  </si>
  <si>
    <t>INGRESOS:
ADMINISTRACIÓN:
OPERACIÓN:
RECURSOS HUMANOS:</t>
  </si>
  <si>
    <t>MES 2</t>
  </si>
  <si>
    <t>MES 3</t>
  </si>
  <si>
    <t>Indicadores</t>
  </si>
  <si>
    <t>Perspectiva Financiera</t>
  </si>
  <si>
    <t>Perspectiva del Cliente</t>
  </si>
  <si>
    <t>Perspectiva de los procesos Internos</t>
  </si>
  <si>
    <t>Perspectiva de gente, crecimiento, aprendizaje, innovación</t>
  </si>
  <si>
    <t>Ventas o Ingresos</t>
  </si>
  <si>
    <t>Número de prospectos</t>
  </si>
  <si>
    <t>Tiempo de ciclo desde que se inicia la producción hasta que se termina</t>
  </si>
  <si>
    <t>Número de nuevos productos</t>
  </si>
  <si>
    <t>Costo de lo vendido</t>
  </si>
  <si>
    <t>Número de prospectos o clientes por fuente de origen</t>
  </si>
  <si>
    <t>Tiempo de atención promedio a los clientes</t>
  </si>
  <si>
    <t>Tiempo de desarrollo de nuevos productos</t>
  </si>
  <si>
    <t>Utilidad Bruta</t>
  </si>
  <si>
    <t>% de Conversión</t>
  </si>
  <si>
    <t>Tiempo promedio de entrega</t>
  </si>
  <si>
    <t>% de ventas de productos nuevos</t>
  </si>
  <si>
    <t>Margen bruto (%)</t>
  </si>
  <si>
    <t>Número de clientes nuevos</t>
  </si>
  <si>
    <t>Avance en el programa de producción (número de días de adelanto)</t>
  </si>
  <si>
    <t>Horas de capacitación</t>
  </si>
  <si>
    <t>Gastos</t>
  </si>
  <si>
    <t>Venta promedio por transacción</t>
  </si>
  <si>
    <t>Tiempo extra</t>
  </si>
  <si>
    <t>Rotación de personal</t>
  </si>
  <si>
    <t>Número de transacciones totales</t>
  </si>
  <si>
    <t>Número de pedidos entregados a tiempo</t>
  </si>
  <si>
    <t>Nivel de satisfacción de los empleados</t>
  </si>
  <si>
    <t>Efectivo en caja y bancos</t>
  </si>
  <si>
    <t>Número de transacciones de clientes que regresaron</t>
  </si>
  <si>
    <t>Ventas por persona</t>
  </si>
  <si>
    <t>Ausentismo</t>
  </si>
  <si>
    <t>Cuentas por cobrar</t>
  </si>
  <si>
    <t>Ventas de los 10 clientes principales</t>
  </si>
  <si>
    <t>Gastos de operación/ventas</t>
  </si>
  <si>
    <t>Cumplimiento de valores</t>
  </si>
  <si>
    <t>Inventarios</t>
  </si>
  <si>
    <t>Utilidad bruta de los 10 clientes principales</t>
  </si>
  <si>
    <t>% de desperdicio</t>
  </si>
  <si>
    <t>Tiempo para cubrir vacantes</t>
  </si>
  <si>
    <t>Activo Circulante</t>
  </si>
  <si>
    <t>% de margen de los 10 clientes Principales</t>
  </si>
  <si>
    <t>Tiempo muerto</t>
  </si>
  <si>
    <t>Número de empleados</t>
  </si>
  <si>
    <t>Activo Fijo</t>
  </si>
  <si>
    <t>Satisfacción del cliente</t>
  </si>
  <si>
    <t>Costo de calidad</t>
  </si>
  <si>
    <t>Número de empleados capacitados</t>
  </si>
  <si>
    <t>Activo Total</t>
  </si>
  <si>
    <t>Número de quejas</t>
  </si>
  <si>
    <t>% de producción con defectos</t>
  </si>
  <si>
    <t>Proveedores</t>
  </si>
  <si>
    <t>Número de quejas resueltas</t>
  </si>
  <si>
    <t>Trabajos reprocesados o garantías aplicadas</t>
  </si>
  <si>
    <t>Acreedores</t>
  </si>
  <si>
    <t>Número de pedidos entregados</t>
  </si>
  <si>
    <t>Costo por unidad</t>
  </si>
  <si>
    <t>Impuestos por pagar</t>
  </si>
  <si>
    <t>% de pedidos entregados a tiempo y con calidad</t>
  </si>
  <si>
    <t>% de Utilización de capacidad</t>
  </si>
  <si>
    <t>Pasivo Circulante</t>
  </si>
  <si>
    <t>Número de visitas a los clientes</t>
  </si>
  <si>
    <t>Capital</t>
  </si>
  <si>
    <t>Cuentas por cobrar totales</t>
  </si>
  <si>
    <t>Cuentas por cobrar vencidas</t>
  </si>
  <si>
    <t>Días de cartera</t>
  </si>
  <si>
    <t>Días en inventario</t>
  </si>
  <si>
    <t>Ingresos totales o cobranza</t>
  </si>
  <si>
    <t>Cuentas por pagar vencidas</t>
  </si>
  <si>
    <t>Ventas por áreas ($/m2)</t>
  </si>
  <si>
    <t>Gastos de capital (Inversiones)</t>
  </si>
  <si>
    <t>Rendimiento sobre Activos ROA (Utilidad neta/Activos)</t>
  </si>
  <si>
    <t>Rendimiento sobre Capital ROE (Utilidad neta/Capital)</t>
  </si>
  <si>
    <t>Deuda sobre activos</t>
  </si>
  <si>
    <t>Razón circulante (Activo circulante/pasivo circulante)</t>
  </si>
  <si>
    <t>Prueba del ácido (Activo circulante/pasivo circulante)</t>
  </si>
  <si>
    <t>Ciclo de recuperación (días en inventario+días en cuentas por cobrar)</t>
  </si>
  <si>
    <t>Compras</t>
  </si>
  <si>
    <t>Cuestionario de Evaluación</t>
  </si>
  <si>
    <r>
      <rPr>
        <sz val="12"/>
        <color theme="1"/>
        <rFont val="Calibri"/>
      </rPr>
      <t xml:space="preserve">El siguiente cuestionario está organizado alrededor de los 6 pasos, y funciona como una puerta de entrada a las 374 estrategias de ACTION en nuestros 9 caminos. 
Cada pregunta/afirmación abajo será relacionada con una o más de nuestras 374 estrategias de Action. Por favor conteste sí o no anotando un 1 o 0 para cada pregunta enlistada abajo. </t>
    </r>
    <r>
      <rPr>
        <b/>
        <sz val="12"/>
        <color theme="1"/>
        <rFont val="Calibri"/>
      </rPr>
      <t xml:space="preserve">Además, indique con una X cualquier inciso en el que sienta sería importante trabajar en los siguientes 90 días. </t>
    </r>
  </si>
  <si>
    <t>SÍ = 1
NO = 0</t>
  </si>
  <si>
    <t>Trabajo en 90 días</t>
  </si>
  <si>
    <t>Porcentajes</t>
  </si>
  <si>
    <t xml:space="preserve">DOMINIO - del Caos al Control </t>
  </si>
  <si>
    <t>TIEMPO - Auto Control</t>
  </si>
  <si>
    <t>Tengo una lista de las 10 tareas que mayormente consumen mi tiempo</t>
  </si>
  <si>
    <t>Tengo una lista de las 10 tareas que mayormente me causan estrés</t>
  </si>
  <si>
    <t>Tengo una lista de las 10 tareas que son las más productivas para mi</t>
  </si>
  <si>
    <t>Tengo una lista de las 10 tareas que mayormente disfruto</t>
  </si>
  <si>
    <t>Delego o contrato externamente todas o casi todas las tareas administrativas y trabajos de poco valor y que disfruto menos</t>
  </si>
  <si>
    <t>Regularmente delego tareas rutinarias</t>
  </si>
  <si>
    <t>Tengo una Agenda donde anoto lo  que debo hacer de modo que rindo siempre a mi máximo nivel de  productividad</t>
  </si>
  <si>
    <t>Dejo en mi Agenda espacios de tiempo para actividades de relajación y entretenimiento y para mantener o mejorar mi salud y mi condición física</t>
  </si>
  <si>
    <t>Mantengo al día mi Agenda</t>
  </si>
  <si>
    <t>Planeo regularmente el uso de mi tiempo con antelación</t>
  </si>
  <si>
    <t>Trabajo PARA mi negocio por los menos 4 horas a la semana, en tareas estratégicas y de alto valor agregado</t>
  </si>
  <si>
    <t>Escribo al final de cada tarde una “lista de pendientes” para el próximo día</t>
  </si>
  <si>
    <t>Tengo un buen balance de trabajo y no vivo “apagando fuegos” permanentemente</t>
  </si>
  <si>
    <t>Priorizo mis actividades correctamente y aplico el concepto de “Urgente vs. Importante” con todas mis decisiones.</t>
  </si>
  <si>
    <t>Soy disciplinado y tengo un buen control de mis actividades.</t>
  </si>
  <si>
    <t>Tengo un alto respeto por mi persona y mi tiempo por encima de todas las cosas.</t>
  </si>
  <si>
    <t xml:space="preserve">Tengo suficiente tiempo cada semana para hacer mis deberes y administro mi tiempo con listas de cosas para hacer (to do list) </t>
  </si>
  <si>
    <t xml:space="preserve">Dedico tiempo diariamente fuera de mis actividades de negocio en mi familia y en actividades extracurriculares </t>
  </si>
  <si>
    <t xml:space="preserve">Evaluamos todas las oportunidades de outsourcing </t>
  </si>
  <si>
    <t>Total</t>
  </si>
  <si>
    <t>EQUIPO</t>
  </si>
  <si>
    <t xml:space="preserve">Nuestros empleados trabajan bien juntos con poca fricción y la moral es buena </t>
  </si>
  <si>
    <t xml:space="preserve">Tenemos a la gente correcta para nuestra carga de trabajo y raras veces trabajan horas extras </t>
  </si>
  <si>
    <t xml:space="preserve">Tenemos un organigrama y todos los empleados tienen una copia. </t>
  </si>
  <si>
    <t xml:space="preserve">Las responsabilidades individuales están claramente definidas  </t>
  </si>
  <si>
    <t xml:space="preserve">Poseo una visión de a dónde se dirige la compañía y la comparto con el EQUIPO </t>
  </si>
  <si>
    <t>DINERO</t>
  </si>
  <si>
    <t>Punto de Equilibrio</t>
  </si>
  <si>
    <t xml:space="preserve">Conozco cómo calcular el Punto de Equilibrio y cuál es éste en mi neogcio hoy  </t>
  </si>
  <si>
    <t>Conozco mis costos totales diarios, semanales y mensuales</t>
  </si>
  <si>
    <t>Conozco en promedio cuánto me queda de ganancia por cada venta</t>
  </si>
  <si>
    <t>Se cuántas ventas, clientes o pesos necesito generar por día, semana y mes para estar en Punto de Equilibrio</t>
  </si>
  <si>
    <t xml:space="preserve">Mido regularmente mis estadísticas de ventas, clientes, y pesos    </t>
  </si>
  <si>
    <t>Tengo el presupuesto y reporte real de Flujo de Efectivo para mi negocio</t>
  </si>
  <si>
    <t>Tengo la proyección del Punto de Equilibrio de mi negocio</t>
  </si>
  <si>
    <t xml:space="preserve">La compañía tiene un presupuesto anual y revisa los resultados contra él mensualmente. </t>
  </si>
  <si>
    <t xml:space="preserve">Comprendo y tengo calculado el verdadero costo de nuestros productos o servicios </t>
  </si>
  <si>
    <t xml:space="preserve">Conozco mis requerimientos mensuales de flujo de efectivo  </t>
  </si>
  <si>
    <t xml:space="preserve">Tengo los controles financieros internos apropiados para mi negocio. </t>
  </si>
  <si>
    <t xml:space="preserve">Monitoreo y vigilo mis cuentas por cobrar y por pagar en una base regular. </t>
  </si>
  <si>
    <t xml:space="preserve">Las cuentas y deudas se pagan a tiempo y de acuerdo a los términos de los proveedores  </t>
  </si>
  <si>
    <t>Reviso regularmente las tendencias clave (Margen Bruto %, costos clave, Crecimiento de ventas, Productividad del personal, etc.)</t>
  </si>
  <si>
    <t>Margen de Utilidad</t>
  </si>
  <si>
    <t xml:space="preserve">Nunca descuentes los precios </t>
  </si>
  <si>
    <t xml:space="preserve">Reviso regularmente mis gastos y trato de controlar o disminuir estos costos </t>
  </si>
  <si>
    <t xml:space="preserve">Tengo un presupuesto de Pérdidas y Ganancias para el negocio </t>
  </si>
  <si>
    <t>Planeo mi  utilidad y mis ventas, y fijo las respectivas metas por día, semana y mes</t>
  </si>
  <si>
    <t xml:space="preserve">Conozco cómo incrementar mi Margen de Contribución </t>
  </si>
  <si>
    <t>Tengo en práctica más de 5 estrategias para incrementar mi Margen Bruto</t>
  </si>
  <si>
    <t>Conozco lo que es el Mark Up y los niveles meta</t>
  </si>
  <si>
    <t xml:space="preserve">Conozco lo que es el Margen y tengo definidas las metas de Margen mínimas </t>
  </si>
  <si>
    <t>Me aseguro que todos mis productos y servicios arrojen Utilidad</t>
  </si>
  <si>
    <t>Conozco cómo aumentar mis Márgenes</t>
  </si>
  <si>
    <t>Tengo en práctica más de 5 estrategias para aumentar mis Márgenes</t>
  </si>
  <si>
    <t>Reportes</t>
  </si>
  <si>
    <t xml:space="preserve">Los inventarios son monitoreados para asegurar la rotación con el mínimo costo financiero </t>
  </si>
  <si>
    <t xml:space="preserve">Conozco el Monto Promedio de mis Ventas. </t>
  </si>
  <si>
    <t>Reviso regularmente estos datos en forma diaria, semanal y mensual.</t>
  </si>
  <si>
    <t>Conozco mis márgenes</t>
  </si>
  <si>
    <t>Reviso regularmente, todos los meses, la situación de mi Flujo de Efectivo (Reporte de Flujo de Caja).</t>
  </si>
  <si>
    <t>Puedo predecir/presupuestar mi flujo de efectivo en el futuro.</t>
  </si>
  <si>
    <t>Reviso, regularmente todos los meses, el Estado de Pérdidas y Ganancias (Estado de Resultados) de mi negocio</t>
  </si>
  <si>
    <t>Puedo predecir/presupuestar  mis Ganancias en el futuro.</t>
  </si>
  <si>
    <t>Utilizo estos reportes gerenciales para tomar decisiones importantes para el futuro de mi negocio</t>
  </si>
  <si>
    <t>DIRECCIÓN - Metas</t>
  </si>
  <si>
    <t xml:space="preserve">Tenemos metas que revisamos a intervalos regulares  </t>
  </si>
  <si>
    <t xml:space="preserve">Tengo total claridad sobre hacia donde voy y hacia donde llevo a mi negocio. </t>
  </si>
  <si>
    <t>Tengo un Plan de Negocios actualizado y lo consulto regularmente.</t>
  </si>
  <si>
    <t>Refleja el Plan de Negocios los números que planeo alcanzar.</t>
  </si>
  <si>
    <t>Tengo un Plan de Vida al que consulto regularmente.</t>
  </si>
  <si>
    <t>Refleja mi Plan de Vida las metas que deseo alcanzar.</t>
  </si>
  <si>
    <t xml:space="preserve">Tengo documentada/comunicada  la Visión de mi negocio. </t>
  </si>
  <si>
    <t>Tengo documentada/comunicada la Misión de mi negocio.</t>
  </si>
  <si>
    <t>Tengo la declaración de la Cultura de mi empresa.</t>
  </si>
  <si>
    <t>ENTREGA - Servicio</t>
  </si>
  <si>
    <t xml:space="preserve">Los clientes generalmente tienen experiencias positivas al tratar con nosotros </t>
  </si>
  <si>
    <t xml:space="preserve">Nuestros productos o servicios son casi siempre entregados a tiempo o como se prometieron </t>
  </si>
  <si>
    <t xml:space="preserve">Damos seguimiento a la retroalimentación del cliente </t>
  </si>
  <si>
    <t>La Consistencia en el servicio al cliente es nuestro principal enfoque.</t>
  </si>
  <si>
    <t>Proveemos lo que el cliente quiere.</t>
  </si>
  <si>
    <t>Proveemos lo que el cliente necesita.</t>
  </si>
  <si>
    <t>Tengo definido los estándares de servicio al cliente.</t>
  </si>
  <si>
    <t>Nos esforzamos en dar un 1% más de extra de excelencia en el servicio.</t>
  </si>
  <si>
    <t>Consistentemente excedemos las expectativas de nuestros clientes con nuestros productos y nuestro servicio.</t>
  </si>
  <si>
    <t>Encuestamos a nuestros clientes regularmente, para saber cómo podemos servirles mejor.</t>
  </si>
  <si>
    <t>Analizamos nuestros errores y hacemos las correcciones necesarias para remediarlos.</t>
  </si>
  <si>
    <t>Tengo definido el código de vestimenta de mis empleados y el uso de gafetes con sus nombres.</t>
  </si>
  <si>
    <t>Tenemos los guiones y procedimientos para saludar y dar la bienvenida a nuestros clientes.</t>
  </si>
  <si>
    <t>Utilizamos un guión para contestar el teléfono.</t>
  </si>
  <si>
    <t>Tenemos documentados los flujo-gramas y procesos para asegurarnos que la experiencia de nuestros clientes con el negocio sea siempre la misma.</t>
  </si>
  <si>
    <t>SISTEMAS</t>
  </si>
  <si>
    <t xml:space="preserve">Mantenemos una base de datos precisa de nuestros clientes y prospectos. </t>
  </si>
  <si>
    <t xml:space="preserve">Damos seguimiento a nuestros prospectos, la razón de conversión del cliente y el número de transacciones por cliente, en curso.  </t>
  </si>
  <si>
    <t xml:space="preserve">Uso un paquete de software financiero y creo y uso estados financieros mensualmente </t>
  </si>
  <si>
    <t>He determinado y monitoreado los indicadores clave de mi negocio (KPI's = key performance indicator's)</t>
  </si>
  <si>
    <t xml:space="preserve">Entiendo mi catálogo de cuentas y la he puesto para que refleje la información necesaria para la gerencia </t>
  </si>
  <si>
    <t xml:space="preserve">Nuestros procesos de ventas están documentados </t>
  </si>
  <si>
    <t xml:space="preserve">Nuestros procesos de ventas se siguen </t>
  </si>
  <si>
    <t>NICHO - CUV y Gran Flujo de Efectivo</t>
  </si>
  <si>
    <t>5 CAMINOS - El Chasis del Negocio</t>
  </si>
  <si>
    <t xml:space="preserve">Conozco y entiendo el “chasis de mi negocio”, es decir los 5 caminos hacia super-utilidades: Generación de Prospectos, Tasa de Conversión, Número de Transacciones por período, Monto de Venta Promedio y Margen de Utilidad  </t>
  </si>
  <si>
    <t>Tengo mediciones establecidad y sé cuáles son mis cifras actuales en cada una de los 5 caminos</t>
  </si>
  <si>
    <t>Tengo definido un nivel deseado (meta) de crecimiento en mi negocio, para cada uno de los 5 caminos</t>
  </si>
  <si>
    <t>CUV &amp; GARANTÍA - Punto de Diferencia</t>
  </si>
  <si>
    <t>He completado el cuestionario de evaluación de mi CUV y Garantía de mi negocio</t>
  </si>
  <si>
    <t>He definido lo que es único en su género dentro de mi negocio, y que verdaderamente me diferencia de mis competidores</t>
  </si>
  <si>
    <t xml:space="preserve">He emitido una garantía que sea entendible </t>
  </si>
  <si>
    <t>Mi equipo conoce muy bien la CUV y la garantía</t>
  </si>
  <si>
    <t>Cada miembro del equipo en el negocio, es el vivo ejemplo de nuestra diferenciación</t>
  </si>
  <si>
    <t xml:space="preserve">La compañía tiene un muy buen conocimiento de su competencia y sus prácticas </t>
  </si>
  <si>
    <t xml:space="preserve">Nuestro equipo entiende muy bien las necesidades y requerimientos de nuestros clientes </t>
  </si>
  <si>
    <t xml:space="preserve">La compañía ha encontrado un nicho para sus productos y no compite más por precio. </t>
  </si>
  <si>
    <t xml:space="preserve">Siempre educamos a los clientes en el valor y nunca mercadeamos por precio </t>
  </si>
  <si>
    <t>REGLAS DE MERCADOTECNIA</t>
  </si>
  <si>
    <t xml:space="preserve">Yo creo que el dinero que desembolso en Mercadotecnia es una inversión, siempre y cuado yo me tome el trabajo de “Probar y Medir” </t>
  </si>
  <si>
    <t>Yo le dedico más tiempo a generar ingresos adicionales, que a reducir costos y gastos</t>
  </si>
  <si>
    <t>Yo utilizo 50% de mi tiempo, esfuerzo e inversión, a Entrega y Distribución de mis productos / servicios y el otro 50% a Ventas y Mercadotecnia</t>
  </si>
  <si>
    <t>Yo tengo Indicadores Claves para Probar y Medir todo lo importante en mi negocio</t>
  </si>
  <si>
    <t>Yo conozco bien mi Costo de Adquisición de Clientes y entiendo que comprar clientes es una inversión</t>
  </si>
  <si>
    <t>Más que una participación en el mercado, me interesa una participación en el bolsillo de mis clientes</t>
  </si>
  <si>
    <t>Tengo una visión clara de largo plazo, del valor de mis clientes y conozco su Valor Calculado en el Tiempo</t>
  </si>
  <si>
    <t>Siempre estoy aspirando a reducir  mi Costo de Adquisición de Clientes mientras voy aumentando sui Valor en el Tiempo</t>
  </si>
  <si>
    <t xml:space="preserve">Tenemos un plan de mercadotecnia/ventas con cuentas meta identificadas basadas en nuestro cliente ideal </t>
  </si>
  <si>
    <t xml:space="preserve">Sólo publicitamos cuando podemos probar y medir los resultados.  No publicitamos al azar. </t>
  </si>
  <si>
    <t xml:space="preserve">La fuerza de ventas está equipada con materiales de mercadotecnia de calidad </t>
  </si>
  <si>
    <t xml:space="preserve">Nuestros volúmenes de ventas están creciendo continuamente </t>
  </si>
  <si>
    <t xml:space="preserve">El equipo de ventas es responsable de las proyecciones de ventas y se mantiene confiable. </t>
  </si>
  <si>
    <t>MÁRGENES</t>
  </si>
  <si>
    <t xml:space="preserve">Promovemos nuestros productos o servicios de alto margen </t>
  </si>
  <si>
    <t xml:space="preserve">Calificamos a nuestros clientes y nos enfocamos en eliminar a los clientes D </t>
  </si>
  <si>
    <t>Reviso regularmente las tendencias clave de la industria (Margen Bruto %, costos clave, Crecimiento de ventas, Productividad del personal, etc.)</t>
  </si>
  <si>
    <t xml:space="preserve">He identificado 5 - 10 estrategias de Margen que usaré en mi negocio </t>
  </si>
  <si>
    <t>MONTO DE VENTA PROMEDIO - Más Dinero por Compra</t>
  </si>
  <si>
    <t>Tengo una meta de crecimiento del Monto Promedio de Venta y examino regularmente el progreso para alcanzarla</t>
  </si>
  <si>
    <t>Tengo guiones operando y he entrenado a mi personal en Venta Ascendente y Venta Descendente</t>
  </si>
  <si>
    <t xml:space="preserve">Tengo guiones operando y he entrenado a mi personal en Venta Cruzada </t>
  </si>
  <si>
    <t>He identificado y escogido de mi Plan de Acción, 5 a10 estrategias de Monto Promedio de Venta para usar en  mi negocio</t>
  </si>
  <si>
    <t>Tengo un plan para implementar y darle seguimiento a las estrategias</t>
  </si>
  <si>
    <t>Conozco el nivel de mi Monto Promedio de Venta</t>
  </si>
  <si>
    <t xml:space="preserve">RAZÓN DE CONVERSIÓN - Mejorando el Desempeño de Ventas </t>
  </si>
  <si>
    <t>Tengo una meta de crecimiento de la Tasa de Conversión y examino regularmente el progreso hacia ella</t>
  </si>
  <si>
    <t xml:space="preserve">Mi equipo utiliza guiones de venta </t>
  </si>
  <si>
    <t>Tenemos un Proceso de Ventas documentado</t>
  </si>
  <si>
    <t>Tenemos listados de características y beneficios para nuestros productos / servicios</t>
  </si>
  <si>
    <t>Nuestro equipo de ventas se re-entrena periódicamente en nuestros productos / servicios</t>
  </si>
  <si>
    <t>Nuestro personal de ventas se entrena regularmente en nuevas habilidades de ventas y negociación</t>
  </si>
  <si>
    <t>El equipo de ventas asume la responsabilidad de presupuestar sus ventas periódicamente y se verifica permanentemente sus resultados reales vs. dichos presupuestos</t>
  </si>
  <si>
    <t>He identificado y escogido de mi Plan de Acción, 5 a10 estrategias para incrementar mi Tasa de Conversión para usar en  mi negocio</t>
  </si>
  <si>
    <t>Cuento con un plan para implementar y darle seguimiento a dichas  estrategias</t>
  </si>
  <si>
    <t>Conozco el nivel de mi Tasa de Conversión de Prospecto a Cliente</t>
  </si>
  <si>
    <t xml:space="preserve">Encuestamos a clientes potenciales que no compraron nuestros productos para mejorar nuestro producto o servicio. </t>
  </si>
  <si>
    <t>NÚMERO DE TRANSACCIONES - Invirtiendo en clientes existentes</t>
  </si>
  <si>
    <t xml:space="preserve">Cuento con una Base de Datos de clientes computarizada </t>
  </si>
  <si>
    <t xml:space="preserve">Tengo la información relevante y completa de cada cliente </t>
  </si>
  <si>
    <t xml:space="preserve">He calificado a mis clientes y sé cuales son mis A,B,C y D </t>
  </si>
  <si>
    <t>Tengo implementadas estrategias para mover a mis clientes hacia arriba en la escalera de la lealtad</t>
  </si>
  <si>
    <t>Cuento con estrategias activas para fomentar que mis clientes actuales compren una y otra y otra vez, en forma repetitiva</t>
  </si>
  <si>
    <t>Lanzo ofertas regulares a mis clientes existentes</t>
  </si>
  <si>
    <t>Contacto por lo menos cada 90 días, toda mi base de datos de clientes actuales y anteriores</t>
  </si>
  <si>
    <t>Tengo un sistema enfocado a innovar y agregar valor permanentemente al cliente</t>
  </si>
  <si>
    <t xml:space="preserve">Tengo identificado y escogido de mi Plan de Acción,  5 a10 estrategias para incrementar mi Número de Transacciones, para usar en  mi negocio,  </t>
  </si>
  <si>
    <t xml:space="preserve">Conocemos nuestro número de transacciones promedio por cliente </t>
  </si>
  <si>
    <t xml:space="preserve">El equipo entero está al pendiente del valor de por vida de nuestros clientes </t>
  </si>
  <si>
    <t xml:space="preserve">Todo miembro de nuestro equipo es un anuncio andante y parlante de la compañía. </t>
  </si>
  <si>
    <t>GENERACIÓN DE PROSPECTOS - Encontrando más prospectos</t>
  </si>
  <si>
    <t>Tengo bien identificado mi Mercado meta y conozco claramente quiénes son</t>
  </si>
  <si>
    <t>Cuento con una  lista de negocios que no compiten conmigo y que acceda al mismo Mercado meta que yo</t>
  </si>
  <si>
    <t>Tengo varias alianzas estratégicas trabajando para mi</t>
  </si>
  <si>
    <t>Tengo sistematizada y operando, la estrategia de referencias</t>
  </si>
  <si>
    <t>Conozco qué publicaciones lee los miembros de mi mercado meta y a cuáles organizaciones ellos pertenecen</t>
  </si>
  <si>
    <t>Contrato publicidad y cualquier actividad de promoción solamente después de elaborar una completa estrategia de mercadotecnia y hacer los cálculos detallados del punto de equilibrio de la campaña.</t>
  </si>
  <si>
    <t>Aplico Probar y Medir a todas mis campañas de mercadotecnia</t>
  </si>
  <si>
    <t xml:space="preserve">Mantengo un archivo de todas mis campañas previas </t>
  </si>
  <si>
    <t>Mantengo un archivo de piezas de mercadotecnia de otras gentes y de mi competencia</t>
  </si>
  <si>
    <t>Cuento con una lista de encabezados para mis piezas de mercadotecnia</t>
  </si>
  <si>
    <t>Tengo por lo menos 10 maneras diferentes de generar candidatos – prospectos para mi negocio</t>
  </si>
  <si>
    <t>Tengo un plan de mercadotecnia anual acompañado de un presupuesto detallado</t>
  </si>
  <si>
    <t>Tengo una mercadotecnia 10x10</t>
  </si>
  <si>
    <t xml:space="preserve">APALANCAMIENTO - Invirtiendo en Sistemas para Mejor Productividad </t>
  </si>
  <si>
    <t>SISTEMAS: he documentado mis sistemas, para que mi negocio trabaje sin mi</t>
  </si>
  <si>
    <t xml:space="preserve">He documentado todos los sistemas de ventas y mercadotecnia     </t>
  </si>
  <si>
    <t>He documentado toda la información y efectuado los diagramas de flujo de los procesos</t>
  </si>
  <si>
    <t xml:space="preserve">Tengo documentadas todas las actividades críticas y rutinarias, en un Manual de Políticas y Procedimientos </t>
  </si>
  <si>
    <t xml:space="preserve">Regularmente actualizo toda la documentación (mínimo mensualmente) </t>
  </si>
  <si>
    <t>Tengo un proceso para rastrear y controlar todas las actualizaciones a la documentación</t>
  </si>
  <si>
    <t xml:space="preserve">Cuento con un sistema de seguridad y lo pruebo regularmente </t>
  </si>
  <si>
    <t>Cuento con un programa de inducción/orientación y un entrenamiento en sistemas</t>
  </si>
  <si>
    <t>He identificado hasta 5 estrategias de Sistemas que escogí usar en mi negocio, y tengo un plan para implementar / revisar esas estrategias … (listarlas abajo)</t>
  </si>
  <si>
    <t xml:space="preserve">Hemos revisado nuestros sistemas básicos para determinar cuáles requieren actualización </t>
  </si>
  <si>
    <t xml:space="preserve">Hemos realizado un estudio del proceso "Vida de una Orden" en nuestro negocio </t>
  </si>
  <si>
    <t xml:space="preserve">Programamos y realizamos mantenimiento periódico en todo el equipo </t>
  </si>
  <si>
    <t xml:space="preserve">Hemos automatizado todos los sistemas importantes </t>
  </si>
  <si>
    <t xml:space="preserve">Hemos documentado todos los sistemas importantes </t>
  </si>
  <si>
    <t>Realizamos respaldos computacionales programados regularmente por sistema</t>
  </si>
  <si>
    <t xml:space="preserve">Usamos listas y programas para tareas repetitivas </t>
  </si>
  <si>
    <t xml:space="preserve">Tenemos sistemas de seguridad </t>
  </si>
  <si>
    <t xml:space="preserve">Se negocian téminos con todos los proveedores incluyendo descuentos por pronto pago </t>
  </si>
  <si>
    <t xml:space="preserve">Contamos con procedimientos de Control de Calidad y Aseguramiento de Calidad y los actualizamos regularmente </t>
  </si>
  <si>
    <t xml:space="preserve">Tenemos manuales de políticas y procedimientos comprensivos y son actualizados regularmente </t>
  </si>
  <si>
    <t>TECNOLOGÍA: entiendo que los sistemas deben operar el negocio</t>
  </si>
  <si>
    <t xml:space="preserve">Programo y llevo a cabo mantenimiento regular de todos los componentes críticos de los equipos </t>
  </si>
  <si>
    <t>Cuento con sistemas computarizados para el control de inventario, la facturación y el monitoreo de crédito</t>
  </si>
  <si>
    <t xml:space="preserve">Opero un programa computarizado o una base de datos para mantener actualizados y completos datos de clientes </t>
  </si>
  <si>
    <t>Utilizo software y hardware actualizados y con licencia</t>
  </si>
  <si>
    <t xml:space="preserve">Hago re-ingeniería de los sistemas conforme el negocio crece </t>
  </si>
  <si>
    <t>Respaldo los archivos de las computadoras en un sitio externo (mínimo semanalmente) y verifico regularmente ese sitio externo (mínimo trimestralmente) …</t>
  </si>
  <si>
    <t>He identificado hasta 5 estrategias de Tecnología que escogí usar en mi negocio, y tengo un plan para implementar / revisar esas estrategias … (listarlas abajo)</t>
  </si>
  <si>
    <t xml:space="preserve">Documentamos los procesos de flujo de información usando un programa de base de datos por computadora </t>
  </si>
  <si>
    <t xml:space="preserve">Actualizamos el equipo de oficina regularmente </t>
  </si>
  <si>
    <t>CONOCIMIENTO: he leído / visto / escuchado y tomado notas o apuntes</t>
  </si>
  <si>
    <t xml:space="preserve">Leo al menos dos libros al mes </t>
  </si>
  <si>
    <t xml:space="preserve">Sistemas al Instante (Instant Systems) por Brad Sugars </t>
  </si>
  <si>
    <t xml:space="preserve">Escucho audios o audiolibros sobre cómo mejorar mi negocio </t>
  </si>
  <si>
    <t xml:space="preserve">Veo videos, sobre cómo mejorar mi negocio </t>
  </si>
  <si>
    <t>Asisto a seminarios, conferencias, etc. para hacer networking con otros en mi campo</t>
  </si>
  <si>
    <t xml:space="preserve">Tomo cursos o estudio aspectos de mi negocio </t>
  </si>
  <si>
    <t>GENTE</t>
  </si>
  <si>
    <t xml:space="preserve">Manejamos nuestro negocio de modo que nuestra gente y nuestros procesos puedan cambiar para cumplir con las necesidades de los clientes </t>
  </si>
  <si>
    <t xml:space="preserve">Tenemos un programa de inducción y entrenamiento en sistemas completo </t>
  </si>
  <si>
    <t xml:space="preserve">EQUIPO - Invirtiendo en la Gente para Mejorar la Productividad </t>
  </si>
  <si>
    <t>SEIS CLAVES PARA UN EQUIPO GANADOR</t>
  </si>
  <si>
    <t>Hay uno/varios líder(es) fuertes aparte de mi, en el negocio.</t>
  </si>
  <si>
    <t xml:space="preserve">Hemos identificado qué cualidades de liderazgo se necesitan en mi negocio </t>
  </si>
  <si>
    <t xml:space="preserve">Nuestros puntos de cultura han sido establecidos, escritos y están disponibles  </t>
  </si>
  <si>
    <t>El equipo promueve y mantiene en la vida real, los puntos de cultura del negocio</t>
  </si>
  <si>
    <t>Los miembros de mi equipo tienen un claro objetivo  común a la que apuntan</t>
  </si>
  <si>
    <t>Tengo descripciones de puesto y contratos actualizados para cada miembro de mi equipo</t>
  </si>
  <si>
    <t xml:space="preserve">La compañía y cada miembro del equipo tiene un Plan para 90 días con metas SMART </t>
  </si>
  <si>
    <t>He desarrollado e implementado las “Reglas del Juego” de mi compañía.</t>
  </si>
  <si>
    <t xml:space="preserve">He implementado una estrategia que define cómo se deberán alcanzar y medir los resultados (KPI’s). </t>
  </si>
  <si>
    <t xml:space="preserve">Mi equipo ha entendido claramente cuales son sus roles y limitaciones   </t>
  </si>
  <si>
    <t xml:space="preserve">Cada rol ha sido sistematizado y documentado </t>
  </si>
  <si>
    <t xml:space="preserve">Todo mi equipo está y se siente 100% protagonista e incluido en el trabajo y en logro de las metas de mi negocio </t>
  </si>
  <si>
    <t xml:space="preserve">Nuestro Equipo está alineado con nuestra Visión, Misión, Valores y Cultura </t>
  </si>
  <si>
    <t xml:space="preserve">Cada miembro del equipo cree que crear "clientes fanáticos" es su responsabilidad individual más importante </t>
  </si>
  <si>
    <t xml:space="preserve">Realizamos evaluaciones de desempeño regulares que se enfocan en el logro de metas y plan de carrera. </t>
  </si>
  <si>
    <t xml:space="preserve">Tenemos un sistema de contingencia de personal comprensible funcionando. </t>
  </si>
  <si>
    <t xml:space="preserve">El personal de ventas y producción y/o servicio opera como un equipo y no como un grupo de individuales. </t>
  </si>
  <si>
    <t>LIDERAZGO</t>
  </si>
  <si>
    <t>Reviso regularmente los desempeños conjuntos e individuales de mi equipo, junto con ellos.</t>
  </si>
  <si>
    <t>Tengo una fuerte y clara visión del negocio y de su futuro, que mi equipo además entiende</t>
  </si>
  <si>
    <t>Mantengo consistentemente la visión de la empresa</t>
  </si>
  <si>
    <t xml:space="preserve">Puedo confiar en mi equipo y les doy la  responsabilidad de tomar decisiones, y los respaldo si se equivocan (apoyo a tomar riesgos) </t>
  </si>
  <si>
    <t xml:space="preserve">Mi equipo trabaja para mejorar sus fortalezas </t>
  </si>
  <si>
    <t xml:space="preserve">Realizamos regularmente actividades recreativas programadas fuera del ambiente de trabajo </t>
  </si>
  <si>
    <t>COMUNICACIÓN</t>
  </si>
  <si>
    <t>Mantengo Juntas Regulares con mi Equipo</t>
  </si>
  <si>
    <t>Las Juntas de Equipo tienen agenda, minuta y resultados medibles con seguimiento real</t>
  </si>
  <si>
    <t>Mi equipo juega arriba de la línea (en su actitud positiva)</t>
  </si>
  <si>
    <t xml:space="preserve">Tengo un sistema para motivar la comunicación abierta y honesta entre los miembros del equipo (WIFLE) </t>
  </si>
  <si>
    <t xml:space="preserve">La comunicación entre el personal es buena y rara vez ocurre duplicidad de trabajo </t>
  </si>
  <si>
    <t xml:space="preserve">Tenemos un sistema de resolución de conflictos y mediación en funcionamiento </t>
  </si>
  <si>
    <t>RECLUTAMIENTO</t>
  </si>
  <si>
    <t>He implementado y adaptado el sistema de reclutamiento de ACTION para utilizarlo en mi negocio</t>
  </si>
  <si>
    <t xml:space="preserve">Empleo a personas para “hacerse cargo de seguir los sistemas” en mi negocio </t>
  </si>
  <si>
    <t xml:space="preserve">Contrato al personal dando prioridad a su Actitud </t>
  </si>
  <si>
    <t xml:space="preserve">Tengo un sistema consistente de reclutamiento </t>
  </si>
  <si>
    <t>Tengo un sistema para inducción/orientación de nuevos miembros al equipo…</t>
  </si>
  <si>
    <t>Tengo un sistema para retener a mis empleados talentosos y un plan de sucesión para cada puesto de responsabilidad</t>
  </si>
  <si>
    <t xml:space="preserve">Nuestro proceso de reclutamiento y contratación está sistematizado </t>
  </si>
  <si>
    <t>ENTRENAMIENTO</t>
  </si>
  <si>
    <t>Tengo 5-10 KPI’s (indicadores básicos medición de desempeño) para cada posición en mi negocio</t>
  </si>
  <si>
    <t>Tengo operando un programa para entrenamiento continuo y edificación de equipo (team-building)</t>
  </si>
  <si>
    <t>Tengo Evaluaciones de Estilo de Comportamiento (DISC) para cada miembro del equipo</t>
  </si>
  <si>
    <t xml:space="preserve">Tenemos descripciones de puesto comprensibles definiendo roles y expectativas para todos los niveles </t>
  </si>
  <si>
    <t xml:space="preserve">El desarrollo profesional y el entrenamiento del equipo está programado y es monitoreado regularmente </t>
  </si>
  <si>
    <t xml:space="preserve">Tenemos actualizados los manuales de puesto y de procedimientos para facilitar el entrenamiento en el trabajo/tareas  </t>
  </si>
  <si>
    <t xml:space="preserve">Tenemos un sistema de bienvenida y orientación para los empleados nuevos funcionando </t>
  </si>
  <si>
    <t xml:space="preserve">Tengo un programa de entrenamiento sistematizado para habilidades </t>
  </si>
  <si>
    <t>RETENCIÓN</t>
  </si>
  <si>
    <t>Tengo un organigrama actualizado</t>
  </si>
  <si>
    <t>Tengo un organigrama de como se verá el negocio cuando tenga el mayor nivel de desarrollo</t>
  </si>
  <si>
    <t>Tengo contratos de posición (definición de funciones) actualizados</t>
  </si>
  <si>
    <t>La empresa tiene un sistema de reconocimiento por buen desempeño y actitud/valores positivos</t>
  </si>
  <si>
    <t xml:space="preserve">Somos reconocidos por nuestros empleados como un gran lugar para trabajar en él </t>
  </si>
  <si>
    <t>La empresa tiene un sistema para recompensar estabilidad/permanencia de los empleados</t>
  </si>
  <si>
    <t>CONOCIMIENTO - He leído y tomado notas</t>
  </si>
  <si>
    <t>Gerente en 1 Minuto - One Minute Manager</t>
  </si>
  <si>
    <t>He identificado las estrategias de “Equipo” que voy a usar en mi negocio, y he desarrollado un plan para implementarlas y hacer seguimiento de ellas…</t>
  </si>
  <si>
    <t>SINERGIA - Sistemas para Maximizar el Potencial del Equipo</t>
  </si>
  <si>
    <t>SINERGÍA:  Porque Uno más uno= tres, cuatro, cinco o más</t>
  </si>
  <si>
    <t>Mi empresa tiene una misión y visión que cautivan e inspiran a mi equipo…</t>
  </si>
  <si>
    <t>Mi personal conoce la misión, visión y las reglas de juego en mi negocio…</t>
  </si>
  <si>
    <t>Cada miembro de mi equipo entiende y se hace responsable de su rol individual, y entiende cuál es su contribución hacia la visión, misión y objetivos de la empresa…</t>
  </si>
  <si>
    <t>Tengo un plan de carrera para mis empleados, establecido formalmente y conocido por ellos…</t>
  </si>
  <si>
    <t>Tengo un sistema de entrenamiento/capacitación permanente para el equipo, incluyendo temas de administración del tiempo, ventas y sesiones de entrenamiento basadas en las destrezas requeridas por los miembros...</t>
  </si>
  <si>
    <t xml:space="preserve">Mi personal tiene descripciones de puesto y tengo un sistema redundante que he compartido con el personal… </t>
  </si>
  <si>
    <t>A mi negocio llegan suscripciones de boletines de la industria, revistas de gremios/específicas de mi negocio y otros materiales educacionales...</t>
  </si>
  <si>
    <t>Mi negocio tiene planes de contingencia en caso de ausencia de empleados clave.  Hay otras personas capacitadas para reemplazarlas (se trata de eliminar “vacas sagradas”)…</t>
  </si>
  <si>
    <t>He identificado, contratado y entrenado un gerente general o encargado del negocio, para que yo pueda dejar de operar lo cotidiano del negocio, y no dejar de obtener resultados excelentes y ganancias crecientes…</t>
  </si>
  <si>
    <t>Yo no tengo que estar en el trabajo todos los días…</t>
  </si>
  <si>
    <t>Me gusta y me motive mi empresa y mi trabajo en ella…</t>
  </si>
  <si>
    <t>Mi negocio llena mis metas de vida…</t>
  </si>
  <si>
    <t xml:space="preserve">La compañía tiene un plan de negocio formal por escrito enfocado en estrategias de crecimiento </t>
  </si>
  <si>
    <t xml:space="preserve">Realizamos sesiones de planeación regulares con nuestro equipo para asegurar la entrada de ideas de todas las partes de la compañía </t>
  </si>
  <si>
    <t xml:space="preserve">Nuestros clientes son clientes fanáticos y nos refieren clientes regularmente </t>
  </si>
  <si>
    <t xml:space="preserve">Nuestro equipo mantiene comunicación abierto e interacción positiva a todos los niveles </t>
  </si>
  <si>
    <t xml:space="preserve">Nuesto equipo produce productos y servicios de alta calidad a la primera intención </t>
  </si>
  <si>
    <t xml:space="preserve">La sinergia del equipo está tan avanzada a todos los niveles del negocio que funciona con una mínima supervisión </t>
  </si>
  <si>
    <t xml:space="preserve">La entrega de nuestro producto y servicio es consistentemente muy alta </t>
  </si>
  <si>
    <t xml:space="preserve">El plan de negocio es un documento viviente consultado regularmente, probado y medido y actualizado trimestralmente </t>
  </si>
  <si>
    <t xml:space="preserve">La cultura de la compañía está definida, es cooperativa y positiva  </t>
  </si>
  <si>
    <t xml:space="preserve">Ningún área de la compañía es dependiente de un único proveedor </t>
  </si>
  <si>
    <t xml:space="preserve">Cada miembro del equipo está contribuyendo a todo su potencial </t>
  </si>
  <si>
    <t xml:space="preserve">Cada K P I en el negocio está mejorando y arriba de las normas de la industria </t>
  </si>
  <si>
    <t xml:space="preserve">Las instalaciones y el equipo están siendo utilizados al menos al 80% de su potencial </t>
  </si>
  <si>
    <t xml:space="preserve">Nuestro equipo está altamente comprometido en avanzar su desarrollo personal y profesional </t>
  </si>
  <si>
    <t xml:space="preserve">RESULTADOS </t>
  </si>
  <si>
    <t>PERSONAL</t>
  </si>
  <si>
    <t>Tengo independencia financiera y personal</t>
  </si>
  <si>
    <t>Tengo inversiones crecientes en activos, fuera de mi empresa (participación en otros negocios, inmuebles, inversiones financieras)</t>
  </si>
  <si>
    <t>Hago obras de caridad permanentes y significativas</t>
  </si>
  <si>
    <t>Soy mentor de otras personas</t>
  </si>
  <si>
    <t xml:space="preserve">Me he rodeado de un "dream team" (fuera del negocio) – Persona innovadora, persona para priorizar y planear, persona detallista, persona financiera, etc. </t>
  </si>
  <si>
    <t>He escrito un libro, inventado un juego o diseñado algo propio, sobre lo que tengo derechos o patentes intelectuales y que me provee de ingresos adicionales</t>
  </si>
  <si>
    <t>Tengo planeada y lista una estrategia de salida para cada uno de mis negocios</t>
  </si>
  <si>
    <t xml:space="preserve">Regularmente dedico tiempo de calidad con las personas que son importantes en mi vida  </t>
  </si>
  <si>
    <t xml:space="preserve">Tengo un estilo de vida balanceado y sano, comunico y expreso mis sentimientos abiertamente en un ambiente libre de estrés  </t>
  </si>
  <si>
    <t xml:space="preserve">Trabajo menos de 50 horas por semana </t>
  </si>
  <si>
    <t xml:space="preserve">Estoy encaminado en planeación financiera engranada a mi independencia financiera </t>
  </si>
  <si>
    <t xml:space="preserve">Estoy orgulloso de mi equipo, mi negocio, mis contribuciones a la comunidad y mis logros personales y profesionales </t>
  </si>
  <si>
    <t xml:space="preserve">Tengo el tiempo y energía para buscar metas personales y profesionales fuera de mi negocio </t>
  </si>
  <si>
    <t>NEGOCIO</t>
  </si>
  <si>
    <t xml:space="preserve">El negocio está generando ingresos pasivos </t>
  </si>
  <si>
    <t xml:space="preserve">He contratado a un gerente general que maneje el negocio por mí  </t>
  </si>
  <si>
    <t xml:space="preserve">Nuesto negocio está logrando todas las metas de ventas y utilidades </t>
  </si>
  <si>
    <t xml:space="preserve">Manejo mi tiempo efectivamente y eficientemente con más tiempo para enfocarme en poner a trabajar el negocio para mí </t>
  </si>
  <si>
    <t xml:space="preserve">Estoy feliz con el retorno financiero que me está concediendo mi negocio a mí, a mi equipo y a nuestras familias </t>
  </si>
  <si>
    <t xml:space="preserve">  MAPA DE RESULTADOS</t>
  </si>
  <si>
    <t>Dominio</t>
  </si>
  <si>
    <t>Nicho</t>
  </si>
  <si>
    <t>Apalancamiento</t>
  </si>
  <si>
    <t>Equipo</t>
  </si>
  <si>
    <t>Sinergia</t>
  </si>
  <si>
    <t>Resultados</t>
  </si>
  <si>
    <t>Promedio</t>
  </si>
  <si>
    <t>Tiempo</t>
  </si>
  <si>
    <t>5 Caminos</t>
  </si>
  <si>
    <t>Sistemas</t>
  </si>
  <si>
    <t>6 claves para ganar</t>
  </si>
  <si>
    <t>Personal</t>
  </si>
  <si>
    <t>CUV y Garantía</t>
  </si>
  <si>
    <t>Tecnología</t>
  </si>
  <si>
    <t>Liderazgo</t>
  </si>
  <si>
    <t>Conocimientos</t>
  </si>
  <si>
    <t>Negocio</t>
  </si>
  <si>
    <t>Dinero</t>
  </si>
  <si>
    <t>Reglas de Mercadotecnia</t>
  </si>
  <si>
    <t>Conocimiento</t>
  </si>
  <si>
    <t>Comunicación</t>
  </si>
  <si>
    <t>Punto Equilibrio</t>
  </si>
  <si>
    <t>Márgenes</t>
  </si>
  <si>
    <t>Gente</t>
  </si>
  <si>
    <t>Reclutamiento</t>
  </si>
  <si>
    <t>$$ Venta Promedio</t>
  </si>
  <si>
    <t>Entrenamiento</t>
  </si>
  <si>
    <t>Razón de Conversión</t>
  </si>
  <si>
    <t>Retención</t>
  </si>
  <si>
    <t>Dirección</t>
  </si>
  <si>
    <t># de Transacciones</t>
  </si>
  <si>
    <t>Entrega</t>
  </si>
  <si>
    <t>Gen. de Prospectos</t>
  </si>
  <si>
    <t>GRÁFICAS</t>
  </si>
  <si>
    <t>Generación de Prospectos</t>
  </si>
  <si>
    <t>LOS 5 CAMINOS</t>
  </si>
  <si>
    <t>Prospectos</t>
  </si>
  <si>
    <t>Tasa de Conversión</t>
  </si>
  <si>
    <t>Transacciones</t>
  </si>
  <si>
    <t>Venta Promedio</t>
  </si>
  <si>
    <t>Margen</t>
  </si>
  <si>
    <t>Alianzas estratégicas</t>
  </si>
  <si>
    <t>Acepta Intercambios</t>
  </si>
  <si>
    <t>Acepta enganches</t>
  </si>
  <si>
    <t>Acepta enganches y abonos</t>
  </si>
  <si>
    <t>Automatiza tanto como sea posible</t>
  </si>
  <si>
    <t>Apertura de Nuevos territorios</t>
  </si>
  <si>
    <t>Acepte Tarjetas de Crédito, cheques y pagos en efectivo</t>
  </si>
  <si>
    <t>Actualiza Gratis</t>
  </si>
  <si>
    <t>Acepta Tarjetas de Débito, Cheques y Tarjetas de Crédito</t>
  </si>
  <si>
    <t>Cambia de Contador</t>
  </si>
  <si>
    <t>Artículos Promocionales</t>
  </si>
  <si>
    <t>Agasaja a Tus Clientes</t>
  </si>
  <si>
    <t>Agenda las siguiente cita ahora</t>
  </si>
  <si>
    <t>Agrega valor</t>
  </si>
  <si>
    <t>Cobra por Financiamiento</t>
  </si>
  <si>
    <t>Avisos en Boletines Empresariales</t>
  </si>
  <si>
    <t>Agrega ofertas de valor</t>
  </si>
  <si>
    <t>Aprende el nombre de tus clientes</t>
  </si>
  <si>
    <t>Almacena más rangos de precios altos</t>
  </si>
  <si>
    <t>Compra directamente</t>
  </si>
  <si>
    <t>Avisos en Boletines Escolares</t>
  </si>
  <si>
    <t>Apunta Hacia Los Mejores Prospectos</t>
  </si>
  <si>
    <t>Artículos de promoción</t>
  </si>
  <si>
    <t>Aplica Encuestas</t>
  </si>
  <si>
    <t>Compra en Volúmen, Paga y Recibe a Plazos</t>
  </si>
  <si>
    <t>Calcomanías y Etiquetas</t>
  </si>
  <si>
    <t>Balance de costos diario /semanal</t>
  </si>
  <si>
    <t>Promete Poco y Entrega de Más</t>
  </si>
  <si>
    <t>Asegúrate de que Conozcan tu Lista Completa de Productos y Servicios</t>
  </si>
  <si>
    <t>Conoce tus Costos Reales</t>
  </si>
  <si>
    <t>Cambio / Apertura de más lugares</t>
  </si>
  <si>
    <t>Bonificaciones validas al comprar</t>
  </si>
  <si>
    <t>Recolecta una Base de Datos</t>
  </si>
  <si>
    <t>Cobra Honorarios por Consulta</t>
  </si>
  <si>
    <t>Cuentas Regulares / Puntuales</t>
  </si>
  <si>
    <t>Campañas de Obtención de Fondos</t>
  </si>
  <si>
    <t>Cambia tus piezas de correo directo</t>
  </si>
  <si>
    <t>Calcomanías y etiquetas</t>
  </si>
  <si>
    <t>Cobra por Entrega / Correo y Empaque</t>
  </si>
  <si>
    <t>Deja de Publicar Anuncios que no Funcionan</t>
  </si>
  <si>
    <t>Campañas en Internet pagadas</t>
  </si>
  <si>
    <t>Cobra Por Consejos Normalmente Gratuitos</t>
  </si>
  <si>
    <t>Programa de Comunicación</t>
  </si>
  <si>
    <t>Compra Uno y llévate Otro Gratis</t>
  </si>
  <si>
    <t>Deshaste de los “C” y “D”</t>
  </si>
  <si>
    <t>Carteleras / Pósters</t>
  </si>
  <si>
    <t>Contrata algunos / más vendedores o telemarketers</t>
  </si>
  <si>
    <t>Catálogos</t>
  </si>
  <si>
    <t>Compras por Impulso</t>
  </si>
  <si>
    <t>Emplea a Personal de Tiempo Completo</t>
  </si>
  <si>
    <t>Crea Confianza y Simpatía</t>
  </si>
  <si>
    <t>Contratos</t>
  </si>
  <si>
    <t>Crea Ofertas en Ventas por Volumen</t>
  </si>
  <si>
    <t>Establece Presupuestos de Gastos Mensualmente</t>
  </si>
  <si>
    <t>Comercio Ambulante</t>
  </si>
  <si>
    <t>Da a conocer el producto</t>
  </si>
  <si>
    <t>Crea una relación</t>
  </si>
  <si>
    <t>Crea Paquetes en Oferta</t>
  </si>
  <si>
    <t>Fabrica tú mismo</t>
  </si>
  <si>
    <t>Compra Listas de Base de Datos</t>
  </si>
  <si>
    <t>Da ideas y consejos</t>
  </si>
  <si>
    <t>Cuenta tu historia mágica</t>
  </si>
  <si>
    <t>Crea Simpatía / Trátalo Como Persona Especial</t>
  </si>
  <si>
    <t>Hazlo Bien Desde la Primera Vez</t>
  </si>
  <si>
    <t>Correo Directo</t>
  </si>
  <si>
    <t>Da refrigerios</t>
  </si>
  <si>
    <t>Entrega Consistentemente y Con Seguridad</t>
  </si>
  <si>
    <t>Crea una Imagen de Calidad</t>
  </si>
  <si>
    <t>Incentivos de Equipo Basados en Márgenes</t>
  </si>
  <si>
    <t>Crea un Boletín o Newsletter</t>
  </si>
  <si>
    <t>Da seguimiento constante</t>
  </si>
  <si>
    <t>Da listas de compra</t>
  </si>
  <si>
    <t>Cruza o agrega a la Venta</t>
  </si>
  <si>
    <t>Incrementa tus precios</t>
  </si>
  <si>
    <t>Cupones Promocionales en Recibos de Compra</t>
  </si>
  <si>
    <t>Da un tiempo de respuesta</t>
  </si>
  <si>
    <t>Da seguimiento continuo</t>
  </si>
  <si>
    <t>Deja de Dar Descuentos</t>
  </si>
  <si>
    <t>Inversión Mínima destinada al Inventario</t>
  </si>
  <si>
    <t>Días Abiertos</t>
  </si>
  <si>
    <t>Dar para Recibir</t>
  </si>
  <si>
    <t>Mejor Servicio / Haz que Tus Clientes se Sientan Especiales</t>
  </si>
  <si>
    <t>Deshazte de los clientes tipo ‘C’ o ‘D’</t>
  </si>
  <si>
    <t>Invierte en Tecnología</t>
  </si>
  <si>
    <t>Días de ventas</t>
  </si>
  <si>
    <t>Define tu Originalidad</t>
  </si>
  <si>
    <t>Desarrolla tu propio lenguaje, guarda la información vital para tus clientes</t>
  </si>
  <si>
    <t>Educa en el valor no en el precio</t>
  </si>
  <si>
    <t>Maneja los Costos como un Porcentaje de Ventas</t>
  </si>
  <si>
    <t>Directorios</t>
  </si>
  <si>
    <t>Demostraciones de Ventas en Audio y Video</t>
  </si>
  <si>
    <t>Diles tu nombre completo</t>
  </si>
  <si>
    <t>Empacado de productos</t>
  </si>
  <si>
    <t>Manejo de Eficiencia, Productividad y Tiempo</t>
  </si>
  <si>
    <t>Dirigibles, Banderas de Avión y Escritura
En El Cielo</t>
  </si>
  <si>
    <t>Desarrolla tu propia línea de productos</t>
  </si>
  <si>
    <t>Educa en el valor total</t>
  </si>
  <si>
    <t>Emplea una Lista de Verificación
(Check-list)</t>
  </si>
  <si>
    <t>Mantén los Gastos Generales al Mínimo</t>
  </si>
  <si>
    <t>Distribuidores / Agentes</t>
  </si>
  <si>
    <t>Educa en función al valor no al precio</t>
  </si>
  <si>
    <t>Entrena a tu equipo</t>
  </si>
  <si>
    <t>Entrena a Tu Equipo</t>
  </si>
  <si>
    <t>Mantén una base de datos precisa</t>
  </si>
  <si>
    <t>Empaques de Productos</t>
  </si>
  <si>
    <t>Empaques</t>
  </si>
  <si>
    <t>Envía boletines</t>
  </si>
  <si>
    <t>Entrena a Tus Clientes</t>
  </si>
  <si>
    <t>Mejora las habilidades de negocio</t>
  </si>
  <si>
    <t>Envíos Con Facturas</t>
  </si>
  <si>
    <t>Encuesta a la gente que no compra</t>
  </si>
  <si>
    <t>Eventos del Cliente Frecuente</t>
  </si>
  <si>
    <t>Establece una Meta de Venta Promedio</t>
  </si>
  <si>
    <t>Mídelo todo.</t>
  </si>
  <si>
    <t>Envíos de Tarjetas Postales</t>
  </si>
  <si>
    <t>Encuesta a tus clientes anteriores</t>
  </si>
  <si>
    <t>Expande tus servicios</t>
  </si>
  <si>
    <t>Facilite los financiamientos</t>
  </si>
  <si>
    <t>Muda el establecimiento</t>
  </si>
  <si>
    <t>Envíos por Fax</t>
  </si>
  <si>
    <t>Enseña cómo comprar y qué hacer</t>
  </si>
  <si>
    <t>Negociaciones Hasta Nuevo Aviso</t>
  </si>
  <si>
    <t>Fija una Cantidad Mínima para Ordenar</t>
  </si>
  <si>
    <t>Negocia Gastos Fijos no Variables</t>
  </si>
  <si>
    <t>Escribe un Libro</t>
  </si>
  <si>
    <t>Entrena A Tu Equipo De Ventas</t>
  </si>
  <si>
    <t>Tranquilidad Post Compra</t>
  </si>
  <si>
    <t>Incentiva a Tus Vendedores por Mayores Ventas</t>
  </si>
  <si>
    <t>Negocia los Contratos de Empleo</t>
  </si>
  <si>
    <t>Eventos de Beneficencia</t>
  </si>
  <si>
    <t>Escasez y Límites</t>
  </si>
  <si>
    <t>Organiza Sorteos</t>
  </si>
  <si>
    <t>Incentiva al Cliente para Compras Mayores</t>
  </si>
  <si>
    <t>NO descontinúes</t>
  </si>
  <si>
    <t>Exposiciones</t>
  </si>
  <si>
    <t>Escribe la historia de la compañía</t>
  </si>
  <si>
    <t>Vende por Anticipado o Toma Pagos por Anticipado</t>
  </si>
  <si>
    <t>Incrementa los Precios</t>
  </si>
  <si>
    <t>NO Pagues Tiempo Extra</t>
  </si>
  <si>
    <t>Fiestas y Espectáculos</t>
  </si>
  <si>
    <t>Establece Metas de Venta</t>
  </si>
  <si>
    <t>Haz programas de compra frecuente</t>
  </si>
  <si>
    <t>La Apariencia de la Tienda, el Personal y el Transporte</t>
  </si>
  <si>
    <t>Outsourcing</t>
  </si>
  <si>
    <t>Folletos</t>
  </si>
  <si>
    <t>Estándares altos de vestido y presentación</t>
  </si>
  <si>
    <t>Haz una tarjeta VIP o una membresía</t>
  </si>
  <si>
    <t>Maneja Líneas Exclusivas</t>
  </si>
  <si>
    <t>Paga en efectivo en lugar de intereses por préstamos</t>
  </si>
  <si>
    <t>Funciones en Red</t>
  </si>
  <si>
    <t>Folletos de calidad</t>
  </si>
  <si>
    <t>Hazles llamadas periódicas</t>
  </si>
  <si>
    <t>Mercancía en exhibición</t>
  </si>
  <si>
    <t>Permítele a Tu Equipo comprar sólo con una Orden de Compra Autorizada</t>
  </si>
  <si>
    <t>Imanes Para El Refrigerador</t>
  </si>
  <si>
    <t>Folletos u hojas de información</t>
  </si>
  <si>
    <t>Hazte su amigo</t>
  </si>
  <si>
    <t>Mide la Venta Promedio</t>
  </si>
  <si>
    <t>Plazos de 7 días a un mes.</t>
  </si>
  <si>
    <t>Incentivos por Compras en Equipo</t>
  </si>
  <si>
    <t>Fomenta el Pre-Pago</t>
  </si>
  <si>
    <t>Incrementa tu Variedad</t>
  </si>
  <si>
    <t>Mostradores en el Punto de Venta</t>
  </si>
  <si>
    <t>Promociona el Tiempo Libre</t>
  </si>
  <si>
    <t>Incursiona en la Red de Microbloggins</t>
  </si>
  <si>
    <t>Fotos/ Demos de antes y después</t>
  </si>
  <si>
    <t>Incrementa la caducidad del producto</t>
  </si>
  <si>
    <t>Obsequia algo de Alto Valor Percibido</t>
  </si>
  <si>
    <t>Proporciona Entrenamiento de Equipo</t>
  </si>
  <si>
    <t>Inserciones</t>
  </si>
  <si>
    <t>Garantía por Escrito</t>
  </si>
  <si>
    <t>Aumenta los Niveles de Crédito</t>
  </si>
  <si>
    <t>Ofertas de 4 por el precio de 3</t>
  </si>
  <si>
    <t>Re-empaquetar a Menor Tamaño</t>
  </si>
  <si>
    <t>Intercambios Comerciales / Trueque</t>
  </si>
  <si>
    <t>Guiones de venta</t>
  </si>
  <si>
    <t>Informa a los Clientes de Toda Tu Variedad</t>
  </si>
  <si>
    <t>Ofertas de ultimo momento</t>
  </si>
  <si>
    <t>Recicla</t>
  </si>
  <si>
    <t>La Sección Blanca</t>
  </si>
  <si>
    <t>Haz preguntas y escucha</t>
  </si>
  <si>
    <t>Lanzamientos de nuevos productos</t>
  </si>
  <si>
    <t>Ofrece Entrega a Domicilio</t>
  </si>
  <si>
    <t>Reduce / Elimina Gastos Tributarios</t>
  </si>
  <si>
    <t>Licencias / Franquicias</t>
  </si>
  <si>
    <t>Haz que comprar sea fácil</t>
  </si>
  <si>
    <t>Limpia Tu Base de Datos</t>
  </si>
  <si>
    <t>Otorga Facilidades de Pago</t>
  </si>
  <si>
    <t>Reduce el Tamaño del Equipo</t>
  </si>
  <si>
    <t>Listas de Ofertas</t>
  </si>
  <si>
    <t>Haz un diagrama del proceso de ventas</t>
  </si>
  <si>
    <t>Mantén un Contacto Regular</t>
  </si>
  <si>
    <t>Otorga un Regalo con una Compra de X Pesos</t>
  </si>
  <si>
    <t>Reduce la Duplicación</t>
  </si>
  <si>
    <t>Logotipos en Automóviles</t>
  </si>
  <si>
    <t>Iluminación, instalaciones limpias, clima, guardería, cafeterías y música ambiental.</t>
  </si>
  <si>
    <t>Mantén Buenos Datos de los Clientes</t>
  </si>
  <si>
    <t>Permite Separar la Mercancía</t>
  </si>
  <si>
    <t>Reduce la Variedad</t>
  </si>
  <si>
    <t>Materiales/Desplegados de Punto de venta.</t>
  </si>
  <si>
    <t>Implementa Planes de Pago y Financiamiento</t>
  </si>
  <si>
    <t>Noches de información</t>
  </si>
  <si>
    <t>Pide a la Gente que Compre Algo Más</t>
  </si>
  <si>
    <t>Reduce los Honorarios de los Directivos</t>
  </si>
  <si>
    <t>Mercadeo Por Multinivel</t>
  </si>
  <si>
    <t>Imprime la Declaración de la Visión de tu Empresa</t>
  </si>
  <si>
    <t>Ofertas especiales por correo directo</t>
  </si>
  <si>
    <t>Promociones en el Lugar de Venta</t>
  </si>
  <si>
    <t>Reduce Personal Administrativo Innecesario</t>
  </si>
  <si>
    <t>Networking en la Red</t>
  </si>
  <si>
    <t>Imprime una lista de beneficios</t>
  </si>
  <si>
    <t>Ofertas Regulares de Correo Directo</t>
  </si>
  <si>
    <t>Proporciona una Lista de Compras</t>
  </si>
  <si>
    <t>Reduce TODOS los Costos en un 10%</t>
  </si>
  <si>
    <t>Organización de Fiestas</t>
  </si>
  <si>
    <t>Incentiva a los primeros compradores</t>
  </si>
  <si>
    <t>Ofrece Contratos de Servicio</t>
  </si>
  <si>
    <t>Reacomoda la Distribución de los Productos en el Negocio</t>
  </si>
  <si>
    <t>Refinancia</t>
  </si>
  <si>
    <t>Otorgar Incentivos por Ventas en Equipo</t>
  </si>
  <si>
    <t>Incrementa el Rango o la Variedad</t>
  </si>
  <si>
    <t>Ofrece incentives / descuentos</t>
  </si>
  <si>
    <t>Sólo Maneja Clientes A</t>
  </si>
  <si>
    <t>Renta el Espacio Muerto</t>
  </si>
  <si>
    <t>Páginas Web / Internet</t>
  </si>
  <si>
    <t>Inicia una tendencia / moda</t>
  </si>
  <si>
    <t>Ofrece Muestras Gratis</t>
  </si>
  <si>
    <t>Sugiere lo Más Caro Primero</t>
  </si>
  <si>
    <t>Renta para Obtener una Exención Tributaria Máxima</t>
  </si>
  <si>
    <t>Parte Posterior de los Taxis</t>
  </si>
  <si>
    <t>La Apariencia de la Tienda / Oficina</t>
  </si>
  <si>
    <t>Ofrece una acción de la compañía</t>
  </si>
  <si>
    <t>Utiliza Guiones de Ventas</t>
  </si>
  <si>
    <t>Sistematiza las Rutinas y Humaniza las Excepciones</t>
  </si>
  <si>
    <t>Patrocinios</t>
  </si>
  <si>
    <t>Listados de productos / precios</t>
  </si>
  <si>
    <t>Ofrece Sobre la Siguiente Compra</t>
  </si>
  <si>
    <t>Vende Contratos de Servicio</t>
  </si>
  <si>
    <t>Sólo compra lo NECESARIO</t>
  </si>
  <si>
    <t>Presentación de Videos en Tiendas</t>
  </si>
  <si>
    <t>Lleva a Cabo Sorteos</t>
  </si>
  <si>
    <t>Regala Llaveros</t>
  </si>
  <si>
    <t>Vende Garantía o Seguro Extra</t>
  </si>
  <si>
    <t>Suplica, pide prestado o roba</t>
  </si>
  <si>
    <t>Programas de Gob. / Contratos</t>
  </si>
  <si>
    <t>Mensajes en Espera</t>
  </si>
  <si>
    <t>Pídeles que Regresen</t>
  </si>
  <si>
    <t>Venta con / sin preguntas</t>
  </si>
  <si>
    <t>Ten Plazas más Pequeñas</t>
  </si>
  <si>
    <t>Promociones en Centros comerciales</t>
  </si>
  <si>
    <t>Mide las tasas de conversión</t>
  </si>
  <si>
    <t>Planea Compras Futuras</t>
  </si>
  <si>
    <t>Ventas horizontales</t>
  </si>
  <si>
    <t>Ten sólo Equipos de Venta por Comisión</t>
  </si>
  <si>
    <t>Prueba y Mide</t>
  </si>
  <si>
    <t>Mostradores de Punto de Ventas</t>
  </si>
  <si>
    <t>Presenta actualizaciones con regularidad</t>
  </si>
  <si>
    <t>Ventas verticales</t>
  </si>
  <si>
    <t>Ten un Negocio A Domicilio</t>
  </si>
  <si>
    <t>Publicados de prensa</t>
  </si>
  <si>
    <t>Muestra Tus Reconocimientos / Certificados</t>
  </si>
  <si>
    <t>El Producto de la Semana</t>
  </si>
  <si>
    <t>Video promociones en la tienda</t>
  </si>
  <si>
    <t>Toma Mercancía en Consignación</t>
  </si>
  <si>
    <t>Publicidad en Aparadores</t>
  </si>
  <si>
    <t>Ofertas</t>
  </si>
  <si>
    <t>Promociones Co-operativas</t>
  </si>
  <si>
    <t>Trabaja 2 o aún 3 Turnos</t>
  </si>
  <si>
    <t>Publicidad en Cines</t>
  </si>
  <si>
    <t>Ofertas por Volumen de Compra</t>
  </si>
  <si>
    <t>Promociones/eventos a los clientes anteriores</t>
  </si>
  <si>
    <t>Trabaja desde tu Casa</t>
  </si>
  <si>
    <t>Publicidad en Muros de edificios</t>
  </si>
  <si>
    <t>Ofrece Exclusividad</t>
  </si>
  <si>
    <t>Tarjetas de Ocasión Especial</t>
  </si>
  <si>
    <t>.Únete / Empieza un Grupo de Compra</t>
  </si>
  <si>
    <t>Publicidad en Periódicos de Circulación Diaria</t>
  </si>
  <si>
    <t>Orden por Correo</t>
  </si>
  <si>
    <t>Renta / Vende Tu Base de Datos</t>
  </si>
  <si>
    <t>Utiliza una Tarjeta para Acumulación de Puntos</t>
  </si>
  <si>
    <t>Publicidad en Periódicos locales</t>
  </si>
  <si>
    <t>Otorga incentivos al equipo</t>
  </si>
  <si>
    <t>Vende a Través de Correo Directo / Internet</t>
  </si>
  <si>
    <t>Publicidad en Radio</t>
  </si>
  <si>
    <t>Perfil de la Empresa</t>
  </si>
  <si>
    <t>El Sistema de Recordatorio</t>
  </si>
  <si>
    <t>Vende Artículos / Servicios de Márgenes Mayores</t>
  </si>
  <si>
    <t>Publicidad en Revistas</t>
  </si>
  <si>
    <t>Perfiles de los miembros de equipo</t>
  </si>
  <si>
    <t>Socializa Con los Clientes</t>
  </si>
  <si>
    <t>Vende el Equipo / Maquinaria Obsoleta</t>
  </si>
  <si>
    <t>Publicidad en Revistas de Comercio</t>
  </si>
  <si>
    <t>Pide que te Compren</t>
  </si>
  <si>
    <t>Sugiere Usos Alternativos</t>
  </si>
  <si>
    <t>Vende las existencias viejas.</t>
  </si>
  <si>
    <t>Publicidad en Televisión</t>
  </si>
  <si>
    <t>Preséntate a ti mismo</t>
  </si>
  <si>
    <t>Ventas por Teléfono</t>
  </si>
  <si>
    <t>Vende Sólo Calidad</t>
  </si>
  <si>
    <t>Redes Sociales</t>
  </si>
  <si>
    <t>Pruebas antes de comprar</t>
  </si>
  <si>
    <t>Siempre Ten Existencia</t>
  </si>
  <si>
    <t>Vende Sólo Mercancía de Rápido Movimiento</t>
  </si>
  <si>
    <t>Redes Sociales de negocios</t>
  </si>
  <si>
    <t>Re-escribe Cotizaciones, Ofertas y Propuestas como Planes de Acción</t>
  </si>
  <si>
    <t>Usa tarjetas de compra múltiple</t>
  </si>
  <si>
    <t>Vende tu Propia Marca</t>
  </si>
  <si>
    <t>Relaciones Públicas</t>
  </si>
  <si>
    <t>Re-imprime Artículos de Prensa</t>
  </si>
  <si>
    <t>Vende más Consumibles</t>
  </si>
  <si>
    <t>Vende una Marca Exclusiva</t>
  </si>
  <si>
    <t>Rotulación En La Tienda y En La Banqueta</t>
  </si>
  <si>
    <t>Registra Todos los Datos de los Prospectos</t>
  </si>
  <si>
    <t>Vende productos y servicios de otras personas</t>
  </si>
  <si>
    <t>Vende vía demostraciones o multinivel</t>
  </si>
  <si>
    <t>Sección Amarilla física u online</t>
  </si>
  <si>
    <t>Saluda a los prospectos por su nombre</t>
  </si>
  <si>
    <t>Ventas a Puerta Cerrada</t>
  </si>
  <si>
    <t>Verifica las Cuentas telefónicas, recibos de luz, etc</t>
  </si>
  <si>
    <t>Seminarios y Eventos</t>
  </si>
  <si>
    <t>Solicitudes de Cuentas</t>
  </si>
  <si>
    <t>Ventas por Fax</t>
  </si>
  <si>
    <t>Sistema de referencia</t>
  </si>
  <si>
    <t>Suscríbete con boletines y cartas</t>
  </si>
  <si>
    <t>Apunta hacia Probables Repetidores</t>
  </si>
  <si>
    <t>Sorteos</t>
  </si>
  <si>
    <t>Tarjetas previas al envío</t>
  </si>
  <si>
    <t>Tarjetas de Presentación</t>
  </si>
  <si>
    <t>Ten Siempre Existencia a tu Alcance</t>
  </si>
  <si>
    <t>Trabaja Más y/o Diferentes Horarios</t>
  </si>
  <si>
    <t>Tours por las instalaciones</t>
  </si>
  <si>
    <t>Tu Canal de Videos en la Red</t>
  </si>
  <si>
    <t>Trucos con el Correo Directo</t>
  </si>
  <si>
    <t>Ubicación</t>
  </si>
  <si>
    <t>Usa muestras o fotos de ejemplos</t>
  </si>
  <si>
    <t>Uniformes / Etiquetas de Identificación</t>
  </si>
  <si>
    <t>Usa técnicas de PNL</t>
  </si>
  <si>
    <t>Vendedores</t>
  </si>
  <si>
    <t>Use Num. 800 y pago en el domicilio</t>
  </si>
  <si>
    <t>Vendedores y Llamadas En Frío</t>
  </si>
  <si>
    <t>Utiliza Cuestionarios para Prospectos</t>
  </si>
  <si>
    <t>Ventas Por Teléfono</t>
  </si>
  <si>
    <t>Utiliza una lista de testimonios</t>
  </si>
  <si>
    <t>Volantes casa por casa</t>
  </si>
  <si>
    <t>Vende en Base a Emociones y Sueños</t>
  </si>
  <si>
    <t>Volantes Entregados en Cruceros</t>
  </si>
  <si>
    <t>Vende Sólo Productos de Calidad</t>
  </si>
  <si>
    <t>Vende una línea exclusiva</t>
  </si>
  <si>
    <t>Venta Ascendente, Venta Cruzada y Venta Descendente</t>
  </si>
  <si>
    <t>Ventas de piso</t>
  </si>
  <si>
    <t>APALANCAMIENTO</t>
  </si>
  <si>
    <t>Personal y Educación</t>
  </si>
  <si>
    <t>Distribución y Entrega</t>
  </si>
  <si>
    <t>Probar y Medir</t>
  </si>
  <si>
    <t>Sistemas y Tecnología</t>
  </si>
  <si>
    <t>Administra tu Tiempo y el de tu Equipo</t>
  </si>
  <si>
    <t>Aumenta la seguridad</t>
  </si>
  <si>
    <t>Actualiza diaria o semanalmente el Informe de Flujo de Efectivo</t>
  </si>
  <si>
    <t>Actualiza los Sistemas Telefónicos y de Fax</t>
  </si>
  <si>
    <t>Analiza la Conducta, Personalidad 
y Comunicación de todo tu Equipo</t>
  </si>
  <si>
    <t>Cambia el Empaque / Embalaje del Producto por uno más Seguro</t>
  </si>
  <si>
    <t>Consulta a un Contador Externo para la Planeación Fiscal</t>
  </si>
  <si>
    <t>Actualiza tu Equipo de Oficina con Regularidad</t>
  </si>
  <si>
    <t>Crea un plan de contingencia en caso
de que el empleado clave este ausente</t>
  </si>
  <si>
    <t>Confirma los Datos antes de Entregar un Producto o un Servicio</t>
  </si>
  <si>
    <t>Crea un Sistema de Caja Chica</t>
  </si>
  <si>
    <t>Actualiza y Supervisa Regularmente el Control de Calidad y de Seguridad</t>
  </si>
  <si>
    <t>Crea un Plan de Crecimiento dentro de tu Empresa</t>
  </si>
  <si>
    <t>Contrata un Servicio de Entrega de Pedidos</t>
  </si>
  <si>
    <t>Crea un Sistema de Nóminas y de Pensiones</t>
  </si>
  <si>
    <t>Conecta Todas las Computadoras en Red para Facilitar el Acceso</t>
  </si>
  <si>
    <t>Crea un Sistema de Prestaciones por Despido</t>
  </si>
  <si>
    <t>Crea un Registro Regular de Existencias</t>
  </si>
  <si>
    <t>Establece un Informe de Balance Mensual</t>
  </si>
  <si>
    <t>Crea un Manual de Políticas y Procedimientos</t>
  </si>
  <si>
    <t>Define las Reglas del Juego de la Empresa</t>
  </si>
  <si>
    <t>Crea un Sistema de Compras y Recepción de Mercancías</t>
  </si>
  <si>
    <t>Haz Siempre un Análisis de Utilidades de las Campañas de Mercadotecnia</t>
  </si>
  <si>
    <t>Da Mantenimiento Regular a Todo el Equipo</t>
  </si>
  <si>
    <t xml:space="preserve"> Desarrolla a tu Equipo</t>
  </si>
  <si>
    <t>Crea un Sistema de Gestión de Fletes, Mensajería y Vehículos</t>
  </si>
  <si>
    <t>Haz todas las Declaraciones Fiscales a Tiempo</t>
  </si>
  <si>
    <t>Documenta los Procesos de Flujo de Información</t>
  </si>
  <si>
    <t>Desarrolla Planes de Contingencia de Personal</t>
  </si>
  <si>
    <t>Cuantifica los Costos de Entrega de un Producto o Servicio</t>
  </si>
  <si>
    <t>Implementa un Sistema de Compras para cada Gasto Interno</t>
  </si>
  <si>
    <t>Documenta todos los Procesos de Trabajo</t>
  </si>
  <si>
    <t>Desarrolla Programas de Entrenamiento
de Formación de Equipos</t>
  </si>
  <si>
    <t>Da Seguimiento y Mide la Calidad y el Tiempo de Entrega</t>
  </si>
  <si>
    <t>Implementa y Mantén un Presupuesto Mensual y Anual</t>
  </si>
  <si>
    <t>Documenta Todos los Sistemas de Contabilidad</t>
  </si>
  <si>
    <t>Desarrolla Sesiones de Entrenamiento basadas
en Habilidades de Equipo</t>
  </si>
  <si>
    <t>Entrega de Servicios de manera Consistente y Sistemática</t>
  </si>
  <si>
    <t>Maneja un Sistema Diario de Revisión de Saldos Bancarios</t>
  </si>
  <si>
    <t>Documenta todos los Sistemas de Ventas y Mercadeo</t>
  </si>
  <si>
    <t>Desarrolla un Manual para cada uno de los Puestos</t>
  </si>
  <si>
    <t>Haz un Rol del Personal para la Entrega de Servicios</t>
  </si>
  <si>
    <t>Mantén un Registro de los Bienes teniendo en cuenta la Depreciación</t>
  </si>
  <si>
    <t>Documenta y Define todas las Tareas en un Manual Operativo</t>
  </si>
  <si>
    <t>Desarrolla un Programa de Inducción</t>
  </si>
  <si>
    <t>Logra Apoyo Externo de Logística y Almacén</t>
  </si>
  <si>
    <t>Mantén un Registro de tus Márgenes de Utilidad</t>
  </si>
  <si>
    <t>Establece Responsabilidades y Calendarios para las Tareas Repetitivas</t>
  </si>
  <si>
    <t>Desarrolla un Sistema para Resolver Conflictos</t>
  </si>
  <si>
    <t>Mide la Calidad y la Profesionalidad del Servicio de Entrega</t>
  </si>
  <si>
    <t>Mide continuamente la Cantidad y el Origen de todos los Prospectos</t>
  </si>
  <si>
    <t>Fomenta la Automatización y Actualización de la Maquinaria</t>
  </si>
  <si>
    <t>Establece Espacios de Convivencia para tu Equipo</t>
  </si>
  <si>
    <t>Mide y utiliza niveles de reabastecimiento</t>
  </si>
  <si>
    <t>Mide el Monto Promedio de Venta por cada Vendedor y por Cliente</t>
  </si>
  <si>
    <t>Implementa Programas de Entrenamiento en Sistemas</t>
  </si>
  <si>
    <t>Establece Metas Individuales y de
Conjunto para los Miembros del Equipo</t>
  </si>
  <si>
    <t>Prevé los Movimientos de Mercancías</t>
  </si>
  <si>
    <t>Mide la Tasa de Conversión de Cada Vendedor</t>
  </si>
  <si>
    <t>Prioriza las Tareas Extraordinarias</t>
  </si>
  <si>
    <t>Establece por Escrito la Visión  y Misión de tu Empresa</t>
  </si>
  <si>
    <t>Reorganiza las Existencias en Función de las Ventas</t>
  </si>
  <si>
    <t>Mide los Indicadores Clave de Desempeño en todas las Áreas de la Compañía</t>
  </si>
  <si>
    <t>Re-sistematiza de Acuerdo con el Crecimiento del Negocio</t>
  </si>
  <si>
    <t>Establece Reuniones Regulares de Equipo</t>
  </si>
  <si>
    <t>Simplifica tus Procesos de Empaque y Envío de Órdenes</t>
  </si>
  <si>
    <t>Realiza Auditorías de Control de Inventario regularmente</t>
  </si>
  <si>
    <t>Sistemas de Seguridad</t>
  </si>
  <si>
    <t>Establece un Sistema Consistente de Reclutamiento</t>
  </si>
  <si>
    <t>Utiliza Sistemas sin Papeleo (paperless)</t>
  </si>
  <si>
    <t>Realiza una Conciliación Bancaria Semanal</t>
  </si>
  <si>
    <t>Usa un Programa Informático de Base de Datos Diseñado sólo para el Negocio/Sector</t>
  </si>
  <si>
    <t>Franquicia tu negocio</t>
  </si>
  <si>
    <t>Utiliza un Sistema de Entrega de Mercancía ’Justo a Tiempo’</t>
  </si>
  <si>
    <t>Registra el Número de Transacciones por Cada Cliente</t>
  </si>
  <si>
    <t>Utiliza Correos Electrónicos Internos y Externos</t>
  </si>
  <si>
    <t>Haz que cada empleado entienda el rol de su puesto y su contribución con las metas</t>
  </si>
  <si>
    <t>Utiliza un Sistema de Rastreo o Monitoreo de Órdenes</t>
  </si>
  <si>
    <t>Revisa el Control de Crédito y el Estado de las Cuentas</t>
  </si>
  <si>
    <t>Utiliza los Programas Informáticos más Modernos</t>
  </si>
  <si>
    <t>Haz que tu personal conozca la misión visión y los valores</t>
  </si>
  <si>
    <t>Utiliza Sistemas Informáticos para Facturación y Control de Pagos</t>
  </si>
  <si>
    <t>Identifica, contrata y entrena un Gerente General para el negocio</t>
  </si>
  <si>
    <t>Utiliza un proceso de Respaldo (Back-Up)</t>
  </si>
  <si>
    <t>Implementa Contratos de Posición para los Miembros de tu Equipo</t>
  </si>
  <si>
    <t>Utiliza un Sistema Informático de Control de Inventarios</t>
  </si>
  <si>
    <t>Implementa un Sistema</t>
  </si>
  <si>
    <t>Implementa un Sistema de Formación Continuo</t>
  </si>
  <si>
    <t>Implementa un Sistema de Reconocimiento y Remuneración</t>
  </si>
  <si>
    <t>Misión y Visión que inspiren</t>
  </si>
  <si>
    <t>Ofrece licencias de tu Negocio</t>
  </si>
  <si>
    <t>Plan de carrera para tus empleados</t>
  </si>
  <si>
    <t>Sistema de entrenamiento y capacitación permanente para el equipo</t>
  </si>
  <si>
    <t>Subscríbete a Revistas Educativas, Newsletters</t>
  </si>
  <si>
    <t>Suscríbete a Boletines y Revistas Informativas</t>
  </si>
  <si>
    <t>EBIT</t>
  </si>
  <si>
    <t>Cumplir los objetivos de utilidad y estar arriba del punto de equilibrio</t>
  </si>
  <si>
    <t xml:space="preserve">1 oct 2022 15 dic </t>
  </si>
  <si>
    <t xml:space="preserve">Realizamos juntas de Equipo regularmente </t>
  </si>
  <si>
    <t xml:space="preserve">Regularmente encuestamos a nuestros empleados </t>
  </si>
  <si>
    <t>5 Disfunciones del equipo</t>
  </si>
  <si>
    <t>4 Disciplinas de la Ejecución</t>
  </si>
  <si>
    <t>Solo una Cosa</t>
  </si>
  <si>
    <t>21 leyes irrefutables del liderazgo</t>
  </si>
  <si>
    <r>
      <t xml:space="preserve">Billionaire in Training </t>
    </r>
    <r>
      <rPr>
        <i/>
        <sz val="10"/>
        <rFont val="Century Gothic"/>
      </rPr>
      <t>por Brad Sugars</t>
    </r>
  </si>
  <si>
    <t xml:space="preserve">Retroalimentar a la empresa de los objetivos </t>
  </si>
  <si>
    <t>Prepararnos para la salida de Gobierno</t>
  </si>
  <si>
    <t>Fortalecer el área comercial y Mkt con personal capacitado</t>
  </si>
  <si>
    <t>Incursionar con nuevas oportunidad de negocio ligado a TI</t>
  </si>
  <si>
    <t xml:space="preserve">Hacerse consciente de que un solo cliente no lo es todo </t>
  </si>
  <si>
    <t>Diversificar Estrategias</t>
  </si>
  <si>
    <t>Retomamos Eventos presenciales</t>
  </si>
  <si>
    <t>Nos preparamos financieramente para cerrar el año bien</t>
  </si>
  <si>
    <t>Fortalecimiento de las alianzas con proveedores</t>
  </si>
  <si>
    <t>Seguimiento de objetivos y medición de indicadores</t>
  </si>
  <si>
    <t>Fortalecer el área comercial</t>
  </si>
  <si>
    <t>Retrospectiva</t>
  </si>
  <si>
    <t>Probar y medir</t>
  </si>
  <si>
    <t>Llegada de nuevos clientes</t>
  </si>
  <si>
    <t>Confianza</t>
  </si>
  <si>
    <t>Trabajo en Equipo</t>
  </si>
  <si>
    <t>Equipo de Transporte</t>
  </si>
  <si>
    <t>Opciones de Financiamiento</t>
  </si>
  <si>
    <t>Alianzas comerciales</t>
  </si>
  <si>
    <t>Falta de Personal Capacitado en el área  comercial y MKT</t>
  </si>
  <si>
    <t xml:space="preserve">Pérdida de cliente principal </t>
  </si>
  <si>
    <t>Cumplimiento de Objetivos e indicadores</t>
  </si>
  <si>
    <t>Certificaciones</t>
  </si>
  <si>
    <t>Cartera aún es baja</t>
  </si>
  <si>
    <t>La alternancia</t>
  </si>
  <si>
    <t>Crecer en utilidad despues de impuesto en un 12%</t>
  </si>
  <si>
    <t>Ser un socio estratégico para nuestros clientes en sus proyectos de innovación de tecnologías de información y operación, para la continuidad de sus negocios, logrando objetivos, teniendo crecimiento y generen abundancia permanentemente.</t>
  </si>
  <si>
    <t>Enfocarnos en las estrategias de ventas y Mkt para Cumplir con la meta de Utilidad Bruta mensual y  trimestral 2022</t>
  </si>
  <si>
    <t>Seguimiento puntual de cobranza en 4 trim 2022</t>
  </si>
  <si>
    <t>Cumplir el objetivo de  utilidad Bruta generando una utilidad despues de Gastos con 5% Anual</t>
  </si>
  <si>
    <t>Cumplir la meta de utilidad bruta en un 100% con respecto al 3er trimestre de laplaneación del 2022 para autofinanciaros y ser rentables a mas tardar e 31 diciembre 2022</t>
  </si>
  <si>
    <t>Concretar el cierre de las  Estrategias Comerciales   por semana apartir de ahorita hasta el 31 de Dic. Del 2022</t>
  </si>
  <si>
    <t>20. Días de cartera</t>
  </si>
  <si>
    <t>Venta promedio por transacción 5 caminos</t>
  </si>
  <si>
    <t>Seguir con el programa Mentor al 31 dic 2022</t>
  </si>
  <si>
    <t>Entrega de Resultados a mas tardar el día 5 del mes siguiente</t>
  </si>
  <si>
    <t>Cumplir la meta de utilidad bruta en un 100% con respecto al 3er trimestre de la planeación del 2022 para autofinanciarnos y ser rentables a mas tardar el 31 diciembre 2022</t>
  </si>
  <si>
    <t>Concretar el cierre de las  Estrategias Comerciales   por semana desde hoy - hasta el 31 de Dic. Del 2022</t>
  </si>
  <si>
    <t>terminacion de presupuesto con clientes</t>
  </si>
  <si>
    <t>vacaciones hasta el 02 de enero del 2023</t>
  </si>
  <si>
    <t>5 caminos</t>
  </si>
  <si>
    <t>Redes Sociales/Negocios</t>
  </si>
  <si>
    <t>Dar descuentos/ Sin negociación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</si>
</sst>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mmm/yyyy"/>
    <numFmt numFmtId="165" formatCode="&quot;$&quot;#,##0.00"/>
  </numFmts>
  <fonts count="75">
    <font>
      <sz val="10"/>
      <color rgb="FF000000"/>
      <name val="Arial"/>
      <scheme val="minor"/>
    </font>
    <font>
      <sz val="10"/>
      <color theme="1"/>
      <name val="Arial"/>
    </font>
    <font>
      <b/>
      <sz val="14"/>
      <color theme="0"/>
      <name val="Arial"/>
    </font>
    <font>
      <sz val="10"/>
      <color theme="0"/>
      <name val="Arial"/>
    </font>
    <font>
      <sz val="10"/>
      <color rgb="FF000000"/>
      <name val="Arial"/>
    </font>
    <font>
      <b/>
      <sz val="14"/>
      <color theme="1"/>
      <name val="Arial"/>
    </font>
    <font>
      <sz val="14"/>
      <color theme="1"/>
      <name val="Arial"/>
    </font>
    <font>
      <b/>
      <sz val="10"/>
      <color theme="1"/>
      <name val="Arial"/>
    </font>
    <font>
      <b/>
      <sz val="14"/>
      <color rgb="FFFFFFFF"/>
      <name val="Arial"/>
    </font>
    <font>
      <b/>
      <sz val="12"/>
      <color rgb="FFFFFFFF"/>
      <name val="Arial"/>
    </font>
    <font>
      <sz val="14"/>
      <color theme="0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4"/>
      <color theme="0"/>
      <name val="Helvetica Neue"/>
    </font>
    <font>
      <sz val="14"/>
      <color theme="0"/>
      <name val="Helvetica Neue"/>
    </font>
    <font>
      <b/>
      <sz val="12"/>
      <color theme="0"/>
      <name val="Arial"/>
    </font>
    <font>
      <b/>
      <sz val="20"/>
      <color theme="0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18"/>
      <color theme="0"/>
      <name val="Arial"/>
    </font>
    <font>
      <sz val="11"/>
      <color rgb="FF000000"/>
      <name val="Arial"/>
    </font>
    <font>
      <sz val="10"/>
      <name val="Arial"/>
    </font>
    <font>
      <b/>
      <sz val="11"/>
      <color rgb="FF000000"/>
      <name val="Arial"/>
    </font>
    <font>
      <b/>
      <sz val="10"/>
      <color theme="0"/>
      <name val="Arial"/>
    </font>
    <font>
      <sz val="10"/>
      <color rgb="FF202124"/>
      <name val="Helvetica Neue"/>
    </font>
    <font>
      <sz val="10"/>
      <color rgb="FF000000"/>
      <name val="Helvetica Neue"/>
    </font>
    <font>
      <sz val="10"/>
      <color theme="1"/>
      <name val="Helvetica Neue"/>
    </font>
    <font>
      <sz val="11"/>
      <color rgb="FF202124"/>
      <name val="Roboto"/>
    </font>
    <font>
      <b/>
      <sz val="12"/>
      <color theme="1"/>
      <name val="Calibri"/>
    </font>
    <font>
      <b/>
      <sz val="16"/>
      <color theme="0"/>
      <name val="Helvetica Neue"/>
    </font>
    <font>
      <sz val="12"/>
      <color rgb="FFFFFFFF"/>
      <name val="Calibri"/>
    </font>
    <font>
      <sz val="12"/>
      <color theme="1"/>
      <name val="Calibri"/>
    </font>
    <font>
      <b/>
      <sz val="12"/>
      <color rgb="FF0000FF"/>
      <name val="Calibri"/>
    </font>
    <font>
      <sz val="12"/>
      <color rgb="FF0000FF"/>
      <name val="Calibri"/>
    </font>
    <font>
      <b/>
      <sz val="12"/>
      <color rgb="FF003366"/>
      <name val="Calibri"/>
    </font>
    <font>
      <sz val="12"/>
      <color rgb="FF003366"/>
      <name val="Calibri"/>
    </font>
    <font>
      <sz val="12"/>
      <color rgb="FF000000"/>
      <name val="Calibri"/>
    </font>
    <font>
      <sz val="12"/>
      <color rgb="FF00548F"/>
      <name val="Calibri"/>
    </font>
    <font>
      <b/>
      <sz val="14"/>
      <color rgb="FF000000"/>
      <name val="Calibri"/>
    </font>
    <font>
      <sz val="10"/>
      <color theme="1"/>
      <name val="Calibri"/>
    </font>
    <font>
      <b/>
      <sz val="10"/>
      <color theme="1"/>
      <name val="Calibri"/>
    </font>
    <font>
      <sz val="10"/>
      <color rgb="FF202124"/>
      <name val="Arial"/>
    </font>
    <font>
      <sz val="10"/>
      <color theme="1"/>
      <name val="Arial"/>
      <scheme val="minor"/>
    </font>
    <font>
      <sz val="12"/>
      <color rgb="FF000000"/>
      <name val="Arial"/>
    </font>
    <font>
      <sz val="11"/>
      <color rgb="FF000000"/>
      <name val="Helvetica Neue"/>
    </font>
    <font>
      <b/>
      <sz val="11"/>
      <color rgb="FFFFFFFF"/>
      <name val="Helvetica Neue"/>
    </font>
    <font>
      <sz val="12"/>
      <color rgb="FF202124"/>
      <name val="Helvetica Neue"/>
    </font>
    <font>
      <b/>
      <sz val="12"/>
      <color rgb="FFFFFFFF"/>
      <name val="Helvetica Neue"/>
    </font>
    <font>
      <sz val="11"/>
      <color theme="1"/>
      <name val="Helvetica Neue"/>
    </font>
    <font>
      <sz val="12"/>
      <color rgb="FFFFFFFF"/>
      <name val="Helvetica Neue"/>
    </font>
    <font>
      <sz val="12"/>
      <color theme="1"/>
      <name val="Helvetica Neue"/>
    </font>
    <font>
      <b/>
      <sz val="14"/>
      <color theme="0"/>
      <name val="Arial (Body)_x0000_"/>
    </font>
    <font>
      <sz val="14"/>
      <color theme="0"/>
      <name val="Arial (Body)_x0000_"/>
    </font>
    <font>
      <b/>
      <sz val="14"/>
      <color theme="1"/>
      <name val="Arial (Body)_x0000_"/>
    </font>
    <font>
      <sz val="11"/>
      <color rgb="FF000000"/>
      <name val="Arial (Body)_x0000_"/>
    </font>
    <font>
      <b/>
      <sz val="10"/>
      <color theme="1"/>
      <name val="Century Gothic"/>
    </font>
    <font>
      <sz val="10"/>
      <color theme="1"/>
      <name val="Century Gothic"/>
    </font>
    <font>
      <b/>
      <sz val="10"/>
      <color theme="0"/>
      <name val="Century Gothic"/>
    </font>
    <font>
      <b/>
      <sz val="16"/>
      <color theme="1"/>
      <name val="Century Gothic"/>
    </font>
    <font>
      <b/>
      <sz val="16"/>
      <color theme="0"/>
      <name val="Century Gothic"/>
    </font>
    <font>
      <b/>
      <sz val="10"/>
      <color rgb="FF00548F"/>
      <name val="Century Gothic"/>
    </font>
    <font>
      <b/>
      <sz val="10"/>
      <color rgb="FF000080"/>
      <name val="Century Gothic"/>
    </font>
    <font>
      <sz val="10"/>
      <color rgb="FF0000FF"/>
      <name val="Century Gothic"/>
    </font>
    <font>
      <b/>
      <sz val="10"/>
      <color rgb="FF003366"/>
      <name val="Century Gothic"/>
    </font>
    <font>
      <sz val="10"/>
      <color theme="0"/>
      <name val="Century Gothic"/>
    </font>
    <font>
      <b/>
      <sz val="10"/>
      <color rgb="FF0000FF"/>
      <name val="Century Gothic"/>
    </font>
    <font>
      <sz val="10"/>
      <color rgb="FF000000"/>
      <name val="Century Gothic"/>
    </font>
    <font>
      <i/>
      <sz val="10"/>
      <name val="Century Gothic"/>
    </font>
    <font>
      <b/>
      <sz val="20"/>
      <color theme="0"/>
      <name val="Century Gothic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i/>
      <sz val="14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15558B"/>
        <bgColor rgb="FF15558B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9E6FC"/>
        <bgColor rgb="FFD9E6FC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00548F"/>
        <bgColor rgb="FF00548F"/>
      </patternFill>
    </fill>
    <fill>
      <patternFill patternType="solid">
        <fgColor rgb="FFCD163F"/>
        <bgColor rgb="FFCD163F"/>
      </patternFill>
    </fill>
    <fill>
      <patternFill patternType="solid">
        <fgColor rgb="FF68B2EB"/>
        <bgColor rgb="FF68B2EB"/>
      </patternFill>
    </fill>
    <fill>
      <patternFill patternType="solid">
        <fgColor rgb="FF262626"/>
        <bgColor rgb="FF262626"/>
      </patternFill>
    </fill>
    <fill>
      <patternFill patternType="solid">
        <fgColor rgb="FF00CCFF"/>
        <bgColor rgb="FF00CCFF"/>
      </patternFill>
    </fill>
    <fill>
      <patternFill patternType="solid">
        <fgColor rgb="FF99CCFF"/>
        <bgColor rgb="FF99CCFF"/>
      </patternFill>
    </fill>
    <fill>
      <patternFill patternType="solid">
        <fgColor rgb="FFCF3025"/>
        <bgColor rgb="FFCF302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/>
      <bottom/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15558B"/>
      </left>
      <right style="thick">
        <color rgb="FF15558B"/>
      </right>
      <top style="medium">
        <color rgb="FF15558B"/>
      </top>
      <bottom/>
      <diagonal/>
    </border>
    <border>
      <left/>
      <right style="medium">
        <color rgb="FF15558B"/>
      </right>
      <top style="medium">
        <color rgb="FF15558B"/>
      </top>
      <bottom/>
      <diagonal/>
    </border>
    <border>
      <left style="medium">
        <color rgb="FF15558B"/>
      </left>
      <right style="thick">
        <color rgb="FF15558B"/>
      </right>
      <top/>
      <bottom/>
      <diagonal/>
    </border>
    <border>
      <left/>
      <right style="medium">
        <color rgb="FF15558B"/>
      </right>
      <top/>
      <bottom/>
      <diagonal/>
    </border>
    <border>
      <left style="medium">
        <color rgb="FF15558B"/>
      </left>
      <right style="thick">
        <color rgb="FF15558B"/>
      </right>
      <top/>
      <bottom/>
      <diagonal/>
    </border>
    <border>
      <left/>
      <right style="medium">
        <color rgb="FF15558B"/>
      </right>
      <top/>
      <bottom/>
      <diagonal/>
    </border>
    <border>
      <left/>
      <right style="medium">
        <color rgb="FF15558B"/>
      </right>
      <top/>
      <bottom style="medium">
        <color rgb="FF15558B"/>
      </bottom>
      <diagonal/>
    </border>
    <border>
      <left style="medium">
        <color rgb="FF15558B"/>
      </left>
      <right/>
      <top style="medium">
        <color rgb="FF15558B"/>
      </top>
      <bottom style="thin">
        <color rgb="FF000000"/>
      </bottom>
      <diagonal/>
    </border>
    <border>
      <left/>
      <right/>
      <top style="medium">
        <color rgb="FF15558B"/>
      </top>
      <bottom style="thin">
        <color rgb="FF000000"/>
      </bottom>
      <diagonal/>
    </border>
    <border>
      <left/>
      <right style="medium">
        <color rgb="FF15558B"/>
      </right>
      <top style="medium">
        <color rgb="FF15558B"/>
      </top>
      <bottom style="thin">
        <color rgb="FF000000"/>
      </bottom>
      <diagonal/>
    </border>
    <border>
      <left style="medium">
        <color rgb="FF15558B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15558B"/>
      </right>
      <top style="thin">
        <color rgb="FF000000"/>
      </top>
      <bottom style="thin">
        <color rgb="FF000000"/>
      </bottom>
      <diagonal/>
    </border>
    <border>
      <left style="medium">
        <color rgb="FF15558B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15558B"/>
      </right>
      <top style="thin">
        <color rgb="FF000000"/>
      </top>
      <bottom style="thin">
        <color rgb="FF000000"/>
      </bottom>
      <diagonal/>
    </border>
    <border>
      <left style="medium">
        <color rgb="FF15558B"/>
      </left>
      <right/>
      <top style="thin">
        <color rgb="FF000000"/>
      </top>
      <bottom style="medium">
        <color rgb="FF15558B"/>
      </bottom>
      <diagonal/>
    </border>
    <border>
      <left/>
      <right/>
      <top style="thin">
        <color rgb="FF000000"/>
      </top>
      <bottom style="medium">
        <color rgb="FF15558B"/>
      </bottom>
      <diagonal/>
    </border>
    <border>
      <left/>
      <right style="medium">
        <color rgb="FF15558B"/>
      </right>
      <top style="thin">
        <color rgb="FF000000"/>
      </top>
      <bottom style="medium">
        <color rgb="FF15558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15558B"/>
      </left>
      <right style="medium">
        <color rgb="FF15558B"/>
      </right>
      <top style="medium">
        <color rgb="FF15558B"/>
      </top>
      <bottom style="medium">
        <color rgb="FF15558B"/>
      </bottom>
      <diagonal/>
    </border>
    <border>
      <left style="medium">
        <color rgb="FF15558B"/>
      </left>
      <right/>
      <top style="medium">
        <color rgb="FF15558B"/>
      </top>
      <bottom style="medium">
        <color rgb="FF15558B"/>
      </bottom>
      <diagonal/>
    </border>
    <border>
      <left/>
      <right/>
      <top style="medium">
        <color rgb="FF15558B"/>
      </top>
      <bottom style="medium">
        <color rgb="FF15558B"/>
      </bottom>
      <diagonal/>
    </border>
    <border>
      <left/>
      <right style="medium">
        <color rgb="FF15558B"/>
      </right>
      <top style="medium">
        <color rgb="FF15558B"/>
      </top>
      <bottom style="medium">
        <color rgb="FF15558B"/>
      </bottom>
      <diagonal/>
    </border>
    <border>
      <left style="medium">
        <color rgb="FF15558B"/>
      </left>
      <right/>
      <top style="medium">
        <color rgb="FF15558B"/>
      </top>
      <bottom/>
      <diagonal/>
    </border>
    <border>
      <left/>
      <right/>
      <top style="medium">
        <color rgb="FF15558B"/>
      </top>
      <bottom/>
      <diagonal/>
    </border>
    <border>
      <left/>
      <right style="medium">
        <color rgb="FF15558B"/>
      </right>
      <top style="medium">
        <color rgb="FF15558B"/>
      </top>
      <bottom/>
      <diagonal/>
    </border>
    <border>
      <left style="medium">
        <color rgb="FF15558B"/>
      </left>
      <right/>
      <top/>
      <bottom/>
      <diagonal/>
    </border>
    <border>
      <left style="medium">
        <color rgb="FF15558B"/>
      </left>
      <right/>
      <top/>
      <bottom style="medium">
        <color rgb="FF15558B"/>
      </bottom>
      <diagonal/>
    </border>
    <border>
      <left/>
      <right/>
      <top/>
      <bottom style="medium">
        <color rgb="FF15558B"/>
      </bottom>
      <diagonal/>
    </border>
    <border>
      <left/>
      <right/>
      <top/>
      <bottom style="medium">
        <color rgb="FF15558B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rgb="FF15558B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15558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15558B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4" fillId="0" borderId="0" xfId="0" applyFont="1"/>
    <xf numFmtId="0" fontId="5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4" fillId="5" borderId="7" xfId="0" applyFont="1" applyFill="1" applyBorder="1"/>
    <xf numFmtId="0" fontId="7" fillId="4" borderId="6" xfId="0" applyFont="1" applyFill="1" applyBorder="1" applyAlignment="1">
      <alignment vertical="center"/>
    </xf>
    <xf numFmtId="0" fontId="4" fillId="0" borderId="8" xfId="0" applyFont="1" applyBorder="1"/>
    <xf numFmtId="0" fontId="1" fillId="0" borderId="8" xfId="0" applyFont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5" borderId="11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164" fontId="1" fillId="5" borderId="6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vertical="center" wrapText="1"/>
    </xf>
    <xf numFmtId="0" fontId="11" fillId="0" borderId="15" xfId="0" applyFont="1" applyBorder="1" applyAlignment="1">
      <alignment horizontal="center" vertical="center" wrapText="1"/>
    </xf>
    <xf numFmtId="0" fontId="12" fillId="5" borderId="16" xfId="0" applyFont="1" applyFill="1" applyBorder="1" applyAlignment="1">
      <alignment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vertical="center" wrapText="1"/>
    </xf>
    <xf numFmtId="0" fontId="12" fillId="0" borderId="19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5" borderId="16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3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0" fontId="1" fillId="5" borderId="21" xfId="0" applyFont="1" applyFill="1" applyBorder="1"/>
    <xf numFmtId="165" fontId="1" fillId="5" borderId="22" xfId="0" applyNumberFormat="1" applyFont="1" applyFill="1" applyBorder="1"/>
    <xf numFmtId="10" fontId="1" fillId="5" borderId="22" xfId="0" applyNumberFormat="1" applyFont="1" applyFill="1" applyBorder="1"/>
    <xf numFmtId="10" fontId="1" fillId="5" borderId="23" xfId="0" applyNumberFormat="1" applyFont="1" applyFill="1" applyBorder="1"/>
    <xf numFmtId="0" fontId="1" fillId="0" borderId="24" xfId="0" applyFont="1" applyBorder="1"/>
    <xf numFmtId="165" fontId="1" fillId="0" borderId="25" xfId="0" applyNumberFormat="1" applyFont="1" applyBorder="1"/>
    <xf numFmtId="10" fontId="1" fillId="0" borderId="25" xfId="0" applyNumberFormat="1" applyFont="1" applyBorder="1"/>
    <xf numFmtId="10" fontId="1" fillId="0" borderId="26" xfId="0" applyNumberFormat="1" applyFont="1" applyBorder="1"/>
    <xf numFmtId="0" fontId="7" fillId="5" borderId="27" xfId="0" applyFont="1" applyFill="1" applyBorder="1"/>
    <xf numFmtId="165" fontId="7" fillId="5" borderId="28" xfId="0" applyNumberFormat="1" applyFont="1" applyFill="1" applyBorder="1"/>
    <xf numFmtId="10" fontId="7" fillId="5" borderId="28" xfId="0" applyNumberFormat="1" applyFont="1" applyFill="1" applyBorder="1"/>
    <xf numFmtId="10" fontId="7" fillId="5" borderId="29" xfId="0" applyNumberFormat="1" applyFont="1" applyFill="1" applyBorder="1"/>
    <xf numFmtId="0" fontId="1" fillId="5" borderId="27" xfId="0" applyFont="1" applyFill="1" applyBorder="1"/>
    <xf numFmtId="165" fontId="1" fillId="5" borderId="28" xfId="0" applyNumberFormat="1" applyFont="1" applyFill="1" applyBorder="1"/>
    <xf numFmtId="10" fontId="1" fillId="5" borderId="28" xfId="0" applyNumberFormat="1" applyFont="1" applyFill="1" applyBorder="1"/>
    <xf numFmtId="10" fontId="1" fillId="5" borderId="29" xfId="0" applyNumberFormat="1" applyFont="1" applyFill="1" applyBorder="1"/>
    <xf numFmtId="0" fontId="7" fillId="0" borderId="30" xfId="0" applyFont="1" applyBorder="1"/>
    <xf numFmtId="165" fontId="7" fillId="0" borderId="31" xfId="0" applyNumberFormat="1" applyFont="1" applyBorder="1"/>
    <xf numFmtId="10" fontId="7" fillId="0" borderId="31" xfId="0" applyNumberFormat="1" applyFont="1" applyBorder="1"/>
    <xf numFmtId="10" fontId="7" fillId="0" borderId="32" xfId="0" applyNumberFormat="1" applyFont="1" applyBorder="1"/>
    <xf numFmtId="0" fontId="1" fillId="0" borderId="0" xfId="0" applyFont="1" applyAlignment="1">
      <alignment horizontal="left" wrapText="1"/>
    </xf>
    <xf numFmtId="0" fontId="15" fillId="6" borderId="1" xfId="0" applyFont="1" applyFill="1" applyBorder="1"/>
    <xf numFmtId="0" fontId="1" fillId="0" borderId="33" xfId="0" applyFont="1" applyBorder="1"/>
    <xf numFmtId="0" fontId="4" fillId="2" borderId="1" xfId="0" applyFont="1" applyFill="1" applyBorder="1"/>
    <xf numFmtId="0" fontId="16" fillId="2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3" fillId="6" borderId="1" xfId="0" applyFont="1" applyFill="1" applyBorder="1"/>
    <xf numFmtId="0" fontId="10" fillId="6" borderId="1" xfId="0" applyFont="1" applyFill="1" applyBorder="1" applyAlignment="1">
      <alignment horizontal="center" vertical="center"/>
    </xf>
    <xf numFmtId="0" fontId="17" fillId="0" borderId="34" xfId="0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8" fillId="0" borderId="34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0" fillId="6" borderId="1" xfId="0" applyFont="1" applyFill="1" applyBorder="1" applyAlignment="1">
      <alignment horizontal="center"/>
    </xf>
    <xf numFmtId="0" fontId="20" fillId="2" borderId="34" xfId="0" applyFont="1" applyFill="1" applyBorder="1" applyAlignment="1">
      <alignment horizontal="center" vertical="center"/>
    </xf>
    <xf numFmtId="0" fontId="20" fillId="6" borderId="34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wrapText="1"/>
    </xf>
    <xf numFmtId="0" fontId="1" fillId="6" borderId="38" xfId="0" applyFont="1" applyFill="1" applyBorder="1" applyAlignment="1">
      <alignment wrapText="1"/>
    </xf>
    <xf numFmtId="0" fontId="15" fillId="6" borderId="39" xfId="0" applyFont="1" applyFill="1" applyBorder="1" applyAlignment="1">
      <alignment horizontal="center" vertical="center" wrapText="1"/>
    </xf>
    <xf numFmtId="0" fontId="15" fillId="6" borderId="40" xfId="0" applyFont="1" applyFill="1" applyBorder="1" applyAlignment="1">
      <alignment horizontal="center" vertical="center" wrapText="1"/>
    </xf>
    <xf numFmtId="0" fontId="24" fillId="2" borderId="4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left" vertical="center" wrapText="1"/>
    </xf>
    <xf numFmtId="0" fontId="25" fillId="7" borderId="1" xfId="0" applyFont="1" applyFill="1" applyBorder="1" applyAlignment="1">
      <alignment horizontal="left" vertical="center" wrapText="1"/>
    </xf>
    <xf numFmtId="0" fontId="25" fillId="7" borderId="1" xfId="0" applyFont="1" applyFill="1" applyBorder="1" applyAlignment="1">
      <alignment horizontal="left" vertical="top" wrapText="1"/>
    </xf>
    <xf numFmtId="0" fontId="25" fillId="7" borderId="17" xfId="0" applyFont="1" applyFill="1" applyBorder="1" applyAlignment="1">
      <alignment horizontal="left" vertical="center" wrapText="1"/>
    </xf>
    <xf numFmtId="0" fontId="26" fillId="0" borderId="0" xfId="0" applyFont="1"/>
    <xf numFmtId="0" fontId="27" fillId="0" borderId="19" xfId="0" applyFont="1" applyBorder="1" applyAlignment="1">
      <alignment horizontal="left" vertical="center" wrapText="1"/>
    </xf>
    <xf numFmtId="0" fontId="27" fillId="5" borderId="17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4" fillId="5" borderId="1" xfId="0" applyFont="1" applyFill="1" applyBorder="1"/>
    <xf numFmtId="0" fontId="1" fillId="5" borderId="1" xfId="0" applyFont="1" applyFill="1" applyBorder="1" applyAlignment="1">
      <alignment horizontal="left" vertical="center" wrapText="1"/>
    </xf>
    <xf numFmtId="0" fontId="1" fillId="5" borderId="1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8" fillId="7" borderId="1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4" fillId="2" borderId="42" xfId="0" applyFont="1" applyFill="1" applyBorder="1" applyAlignment="1">
      <alignment horizontal="center" vertical="center" wrapText="1"/>
    </xf>
    <xf numFmtId="0" fontId="25" fillId="0" borderId="43" xfId="0" applyFont="1" applyBorder="1" applyAlignment="1">
      <alignment horizontal="left" vertical="center" wrapText="1"/>
    </xf>
    <xf numFmtId="0" fontId="1" fillId="2" borderId="44" xfId="0" applyFont="1" applyFill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9" fillId="4" borderId="1" xfId="0" applyFont="1" applyFill="1" applyBorder="1" applyAlignment="1">
      <alignment horizontal="center"/>
    </xf>
    <xf numFmtId="0" fontId="31" fillId="7" borderId="1" xfId="0" applyFont="1" applyFill="1" applyBorder="1"/>
    <xf numFmtId="0" fontId="31" fillId="4" borderId="1" xfId="0" applyFont="1" applyFill="1" applyBorder="1"/>
    <xf numFmtId="0" fontId="32" fillId="0" borderId="0" xfId="0" applyFont="1"/>
    <xf numFmtId="0" fontId="33" fillId="4" borderId="1" xfId="0" applyFont="1" applyFill="1" applyBorder="1" applyAlignment="1">
      <alignment horizontal="center" wrapText="1"/>
    </xf>
    <xf numFmtId="0" fontId="32" fillId="4" borderId="1" xfId="0" applyFont="1" applyFill="1" applyBorder="1" applyAlignment="1">
      <alignment horizontal="center"/>
    </xf>
    <xf numFmtId="0" fontId="31" fillId="0" borderId="0" xfId="0" applyFont="1"/>
    <xf numFmtId="0" fontId="32" fillId="7" borderId="1" xfId="0" applyFont="1" applyFill="1" applyBorder="1"/>
    <xf numFmtId="0" fontId="32" fillId="4" borderId="1" xfId="0" applyFont="1" applyFill="1" applyBorder="1"/>
    <xf numFmtId="0" fontId="29" fillId="4" borderId="1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5" fillId="4" borderId="1" xfId="0" applyFont="1" applyFill="1" applyBorder="1"/>
    <xf numFmtId="0" fontId="35" fillId="0" borderId="0" xfId="0" applyFont="1"/>
    <xf numFmtId="0" fontId="36" fillId="4" borderId="1" xfId="0" applyFont="1" applyFill="1" applyBorder="1"/>
    <xf numFmtId="0" fontId="36" fillId="0" borderId="0" xfId="0" applyFont="1"/>
    <xf numFmtId="0" fontId="32" fillId="9" borderId="1" xfId="0" applyFont="1" applyFill="1" applyBorder="1"/>
    <xf numFmtId="0" fontId="37" fillId="4" borderId="1" xfId="0" applyFont="1" applyFill="1" applyBorder="1"/>
    <xf numFmtId="0" fontId="37" fillId="0" borderId="0" xfId="0" applyFont="1"/>
    <xf numFmtId="0" fontId="32" fillId="7" borderId="1" xfId="0" applyFont="1" applyFill="1" applyBorder="1" applyAlignment="1">
      <alignment vertical="center"/>
    </xf>
    <xf numFmtId="0" fontId="38" fillId="7" borderId="1" xfId="0" applyFont="1" applyFill="1" applyBorder="1" applyAlignment="1">
      <alignment vertical="center"/>
    </xf>
    <xf numFmtId="0" fontId="29" fillId="0" borderId="0" xfId="0" applyFont="1" applyAlignment="1">
      <alignment horizontal="center" vertical="center"/>
    </xf>
    <xf numFmtId="0" fontId="34" fillId="7" borderId="1" xfId="0" applyFont="1" applyFill="1" applyBorder="1" applyAlignment="1">
      <alignment vertical="center"/>
    </xf>
    <xf numFmtId="0" fontId="34" fillId="0" borderId="0" xfId="0" applyFont="1" applyAlignment="1">
      <alignment vertical="center"/>
    </xf>
    <xf numFmtId="0" fontId="29" fillId="0" borderId="0" xfId="0" applyFont="1" applyAlignment="1">
      <alignment horizontal="center"/>
    </xf>
    <xf numFmtId="0" fontId="34" fillId="0" borderId="0" xfId="0" applyFont="1"/>
    <xf numFmtId="0" fontId="3" fillId="0" borderId="0" xfId="0" applyFont="1"/>
    <xf numFmtId="0" fontId="3" fillId="2" borderId="1" xfId="0" applyFont="1" applyFill="1" applyBorder="1"/>
    <xf numFmtId="0" fontId="39" fillId="10" borderId="33" xfId="0" applyFont="1" applyFill="1" applyBorder="1" applyAlignment="1">
      <alignment horizontal="center" vertical="center"/>
    </xf>
    <xf numFmtId="0" fontId="39" fillId="0" borderId="33" xfId="0" applyFont="1" applyBorder="1" applyAlignment="1">
      <alignment horizontal="center" vertical="center"/>
    </xf>
    <xf numFmtId="0" fontId="37" fillId="7" borderId="1" xfId="0" applyFont="1" applyFill="1" applyBorder="1"/>
    <xf numFmtId="9" fontId="37" fillId="10" borderId="33" xfId="0" applyNumberFormat="1" applyFont="1" applyFill="1" applyBorder="1" applyAlignment="1">
      <alignment horizontal="center"/>
    </xf>
    <xf numFmtId="9" fontId="37" fillId="0" borderId="33" xfId="0" applyNumberFormat="1" applyFont="1" applyBorder="1" applyAlignment="1">
      <alignment horizontal="center"/>
    </xf>
    <xf numFmtId="0" fontId="32" fillId="11" borderId="33" xfId="0" applyFont="1" applyFill="1" applyBorder="1"/>
    <xf numFmtId="0" fontId="32" fillId="10" borderId="49" xfId="0" applyFont="1" applyFill="1" applyBorder="1"/>
    <xf numFmtId="0" fontId="32" fillId="0" borderId="52" xfId="0" applyFont="1" applyBorder="1"/>
    <xf numFmtId="0" fontId="37" fillId="10" borderId="49" xfId="0" applyFont="1" applyFill="1" applyBorder="1"/>
    <xf numFmtId="9" fontId="32" fillId="10" borderId="33" xfId="0" applyNumberFormat="1" applyFont="1" applyFill="1" applyBorder="1"/>
    <xf numFmtId="9" fontId="32" fillId="0" borderId="33" xfId="0" applyNumberFormat="1" applyFont="1" applyBorder="1"/>
    <xf numFmtId="0" fontId="32" fillId="10" borderId="33" xfId="0" applyFont="1" applyFill="1" applyBorder="1"/>
    <xf numFmtId="0" fontId="32" fillId="0" borderId="33" xfId="0" applyFont="1" applyBorder="1"/>
    <xf numFmtId="9" fontId="32" fillId="10" borderId="53" xfId="0" applyNumberFormat="1" applyFont="1" applyFill="1" applyBorder="1"/>
    <xf numFmtId="9" fontId="32" fillId="0" borderId="54" xfId="0" applyNumberFormat="1" applyFont="1" applyBorder="1"/>
    <xf numFmtId="0" fontId="32" fillId="0" borderId="54" xfId="0" applyFont="1" applyBorder="1"/>
    <xf numFmtId="0" fontId="32" fillId="12" borderId="1" xfId="0" applyFont="1" applyFill="1" applyBorder="1"/>
    <xf numFmtId="0" fontId="2" fillId="2" borderId="1" xfId="0" applyFont="1" applyFill="1" applyBorder="1"/>
    <xf numFmtId="0" fontId="40" fillId="0" borderId="0" xfId="0" applyFont="1"/>
    <xf numFmtId="9" fontId="40" fillId="0" borderId="0" xfId="0" applyNumberFormat="1" applyFont="1"/>
    <xf numFmtId="0" fontId="41" fillId="0" borderId="0" xfId="0" applyFont="1"/>
    <xf numFmtId="9" fontId="41" fillId="0" borderId="0" xfId="0" applyNumberFormat="1" applyFont="1"/>
    <xf numFmtId="0" fontId="41" fillId="13" borderId="33" xfId="0" applyFont="1" applyFill="1" applyBorder="1"/>
    <xf numFmtId="0" fontId="41" fillId="0" borderId="33" xfId="0" applyFont="1" applyBorder="1"/>
    <xf numFmtId="0" fontId="41" fillId="0" borderId="54" xfId="0" applyFont="1" applyBorder="1"/>
    <xf numFmtId="0" fontId="6" fillId="6" borderId="38" xfId="0" applyFont="1" applyFill="1" applyBorder="1" applyAlignment="1">
      <alignment horizontal="left" vertical="center" wrapText="1"/>
    </xf>
    <xf numFmtId="0" fontId="2" fillId="6" borderId="39" xfId="0" applyFont="1" applyFill="1" applyBorder="1" applyAlignment="1">
      <alignment horizontal="center" vertical="center" wrapText="1"/>
    </xf>
    <xf numFmtId="0" fontId="2" fillId="6" borderId="40" xfId="0" applyFont="1" applyFill="1" applyBorder="1" applyAlignment="1">
      <alignment horizontal="center" vertical="center" wrapText="1"/>
    </xf>
    <xf numFmtId="0" fontId="42" fillId="5" borderId="1" xfId="0" applyFont="1" applyFill="1" applyBorder="1" applyAlignment="1">
      <alignment horizontal="left" vertical="center" wrapText="1"/>
    </xf>
    <xf numFmtId="0" fontId="42" fillId="5" borderId="17" xfId="0" applyFont="1" applyFill="1" applyBorder="1" applyAlignment="1">
      <alignment horizontal="left" vertical="center" wrapText="1"/>
    </xf>
    <xf numFmtId="0" fontId="42" fillId="7" borderId="1" xfId="0" applyFont="1" applyFill="1" applyBorder="1" applyAlignment="1">
      <alignment horizontal="left" vertical="center" wrapText="1"/>
    </xf>
    <xf numFmtId="0" fontId="42" fillId="7" borderId="17" xfId="0" applyFont="1" applyFill="1" applyBorder="1" applyAlignment="1">
      <alignment horizontal="left" vertical="center" wrapText="1"/>
    </xf>
    <xf numFmtId="0" fontId="24" fillId="2" borderId="44" xfId="0" applyFont="1" applyFill="1" applyBorder="1" applyAlignment="1">
      <alignment horizontal="center" vertical="center" wrapText="1"/>
    </xf>
    <xf numFmtId="0" fontId="42" fillId="7" borderId="44" xfId="0" applyFont="1" applyFill="1" applyBorder="1" applyAlignment="1">
      <alignment horizontal="left" vertical="center" wrapText="1"/>
    </xf>
    <xf numFmtId="0" fontId="43" fillId="0" borderId="0" xfId="0" applyFont="1"/>
    <xf numFmtId="0" fontId="13" fillId="2" borderId="1" xfId="0" applyFont="1" applyFill="1" applyBorder="1" applyAlignment="1">
      <alignment horizontal="left" vertical="center"/>
    </xf>
    <xf numFmtId="0" fontId="44" fillId="0" borderId="0" xfId="0" applyFont="1"/>
    <xf numFmtId="0" fontId="12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45" fillId="0" borderId="0" xfId="0" applyFont="1" applyAlignment="1">
      <alignment horizontal="left" vertical="center"/>
    </xf>
    <xf numFmtId="0" fontId="46" fillId="2" borderId="1" xfId="0" applyFont="1" applyFill="1" applyBorder="1" applyAlignment="1">
      <alignment horizontal="center" vertical="center" wrapText="1"/>
    </xf>
    <xf numFmtId="0" fontId="47" fillId="5" borderId="55" xfId="0" applyFont="1" applyFill="1" applyBorder="1" applyAlignment="1">
      <alignment horizontal="left" vertical="center" wrapText="1"/>
    </xf>
    <xf numFmtId="0" fontId="47" fillId="7" borderId="1" xfId="0" applyFont="1" applyFill="1" applyBorder="1" applyAlignment="1">
      <alignment horizontal="left" vertical="center" wrapText="1"/>
    </xf>
    <xf numFmtId="0" fontId="48" fillId="2" borderId="1" xfId="0" applyFont="1" applyFill="1" applyBorder="1" applyAlignment="1">
      <alignment horizontal="center" vertical="center" wrapText="1"/>
    </xf>
    <xf numFmtId="0" fontId="49" fillId="0" borderId="0" xfId="0" applyFont="1" applyAlignment="1">
      <alignment horizontal="left" vertical="center" wrapText="1"/>
    </xf>
    <xf numFmtId="0" fontId="46" fillId="8" borderId="1" xfId="0" applyFont="1" applyFill="1" applyBorder="1" applyAlignment="1">
      <alignment horizontal="center" vertical="center" wrapText="1"/>
    </xf>
    <xf numFmtId="0" fontId="47" fillId="7" borderId="55" xfId="0" applyFont="1" applyFill="1" applyBorder="1" applyAlignment="1">
      <alignment horizontal="left" vertical="center" wrapText="1"/>
    </xf>
    <xf numFmtId="0" fontId="50" fillId="2" borderId="1" xfId="0" applyFont="1" applyFill="1" applyBorder="1" applyAlignment="1">
      <alignment horizontal="left" vertical="center" wrapText="1"/>
    </xf>
    <xf numFmtId="0" fontId="51" fillId="5" borderId="55" xfId="0" applyFont="1" applyFill="1" applyBorder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1" fillId="0" borderId="56" xfId="0" applyFont="1" applyBorder="1" applyAlignment="1">
      <alignment horizontal="left" vertical="center" wrapText="1"/>
    </xf>
    <xf numFmtId="0" fontId="46" fillId="8" borderId="57" xfId="0" applyFont="1" applyFill="1" applyBorder="1" applyAlignment="1">
      <alignment horizontal="center" vertical="center" wrapText="1"/>
    </xf>
    <xf numFmtId="0" fontId="47" fillId="7" borderId="58" xfId="0" applyFont="1" applyFill="1" applyBorder="1" applyAlignment="1">
      <alignment horizontal="left" vertical="center" wrapText="1"/>
    </xf>
    <xf numFmtId="0" fontId="50" fillId="2" borderId="57" xfId="0" applyFont="1" applyFill="1" applyBorder="1" applyAlignment="1">
      <alignment horizontal="left" vertical="center" wrapText="1"/>
    </xf>
    <xf numFmtId="0" fontId="51" fillId="0" borderId="59" xfId="0" applyFont="1" applyBorder="1" applyAlignment="1">
      <alignment horizontal="left" vertical="center" wrapText="1"/>
    </xf>
    <xf numFmtId="0" fontId="56" fillId="4" borderId="1" xfId="0" applyFont="1" applyFill="1" applyBorder="1" applyAlignment="1">
      <alignment vertical="center"/>
    </xf>
    <xf numFmtId="0" fontId="57" fillId="0" borderId="0" xfId="0" applyFont="1" applyAlignment="1">
      <alignment vertical="center"/>
    </xf>
    <xf numFmtId="0" fontId="58" fillId="8" borderId="33" xfId="0" applyFont="1" applyFill="1" applyBorder="1" applyAlignment="1">
      <alignment horizontal="center" vertical="center" wrapText="1"/>
    </xf>
    <xf numFmtId="0" fontId="58" fillId="8" borderId="48" xfId="0" applyFont="1" applyFill="1" applyBorder="1" applyAlignment="1">
      <alignment horizontal="center" vertical="center"/>
    </xf>
    <xf numFmtId="0" fontId="59" fillId="14" borderId="33" xfId="0" applyFont="1" applyFill="1" applyBorder="1" applyAlignment="1">
      <alignment vertical="center"/>
    </xf>
    <xf numFmtId="0" fontId="60" fillId="14" borderId="33" xfId="0" applyFont="1" applyFill="1" applyBorder="1" applyAlignment="1">
      <alignment vertical="center"/>
    </xf>
    <xf numFmtId="0" fontId="59" fillId="14" borderId="52" xfId="0" applyFont="1" applyFill="1" applyBorder="1" applyAlignment="1">
      <alignment horizontal="center" vertical="center"/>
    </xf>
    <xf numFmtId="9" fontId="60" fillId="14" borderId="50" xfId="0" applyNumberFormat="1" applyFont="1" applyFill="1" applyBorder="1" applyAlignment="1">
      <alignment horizontal="center" vertical="center"/>
    </xf>
    <xf numFmtId="0" fontId="58" fillId="10" borderId="33" xfId="0" applyFont="1" applyFill="1" applyBorder="1" applyAlignment="1">
      <alignment vertical="center"/>
    </xf>
    <xf numFmtId="0" fontId="58" fillId="10" borderId="33" xfId="0" applyFont="1" applyFill="1" applyBorder="1" applyAlignment="1">
      <alignment horizontal="left" vertical="center"/>
    </xf>
    <xf numFmtId="0" fontId="58" fillId="10" borderId="33" xfId="0" applyFont="1" applyFill="1" applyBorder="1" applyAlignment="1">
      <alignment horizontal="center" vertical="center"/>
    </xf>
    <xf numFmtId="9" fontId="58" fillId="10" borderId="50" xfId="0" applyNumberFormat="1" applyFont="1" applyFill="1" applyBorder="1" applyAlignment="1">
      <alignment horizontal="center" vertical="center"/>
    </xf>
    <xf numFmtId="0" fontId="56" fillId="0" borderId="33" xfId="0" applyFont="1" applyBorder="1" applyAlignment="1">
      <alignment vertical="center"/>
    </xf>
    <xf numFmtId="0" fontId="57" fillId="0" borderId="33" xfId="0" applyFont="1" applyBorder="1" applyAlignment="1">
      <alignment vertical="center"/>
    </xf>
    <xf numFmtId="0" fontId="61" fillId="0" borderId="33" xfId="0" applyFont="1" applyBorder="1" applyAlignment="1">
      <alignment horizontal="center" vertical="center"/>
    </xf>
    <xf numFmtId="0" fontId="56" fillId="0" borderId="33" xfId="0" applyFont="1" applyBorder="1" applyAlignment="1">
      <alignment horizontal="center" vertical="center"/>
    </xf>
    <xf numFmtId="9" fontId="56" fillId="0" borderId="50" xfId="0" applyNumberFormat="1" applyFont="1" applyBorder="1" applyAlignment="1">
      <alignment horizontal="center" vertical="center"/>
    </xf>
    <xf numFmtId="9" fontId="57" fillId="7" borderId="50" xfId="0" applyNumberFormat="1" applyFont="1" applyFill="1" applyBorder="1" applyAlignment="1">
      <alignment horizontal="center" vertical="center"/>
    </xf>
    <xf numFmtId="0" fontId="57" fillId="0" borderId="33" xfId="0" applyFont="1" applyBorder="1" applyAlignment="1">
      <alignment vertical="center" wrapText="1"/>
    </xf>
    <xf numFmtId="0" fontId="56" fillId="0" borderId="33" xfId="0" applyFont="1" applyBorder="1" applyAlignment="1">
      <alignment horizontal="right" vertical="center"/>
    </xf>
    <xf numFmtId="0" fontId="62" fillId="0" borderId="33" xfId="0" applyFont="1" applyBorder="1" applyAlignment="1">
      <alignment horizontal="center" vertical="center"/>
    </xf>
    <xf numFmtId="9" fontId="63" fillId="7" borderId="50" xfId="0" applyNumberFormat="1" applyFont="1" applyFill="1" applyBorder="1" applyAlignment="1">
      <alignment horizontal="center" vertical="center"/>
    </xf>
    <xf numFmtId="0" fontId="64" fillId="0" borderId="33" xfId="0" applyFont="1" applyBorder="1" applyAlignment="1">
      <alignment horizontal="center" vertical="center"/>
    </xf>
    <xf numFmtId="0" fontId="57" fillId="7" borderId="33" xfId="0" applyFont="1" applyFill="1" applyBorder="1" applyAlignment="1">
      <alignment vertical="center"/>
    </xf>
    <xf numFmtId="9" fontId="63" fillId="7" borderId="50" xfId="0" applyNumberFormat="1" applyFont="1" applyFill="1" applyBorder="1" applyAlignment="1">
      <alignment horizontal="left" vertical="center"/>
    </xf>
    <xf numFmtId="0" fontId="65" fillId="8" borderId="33" xfId="0" applyFont="1" applyFill="1" applyBorder="1" applyAlignment="1">
      <alignment horizontal="center" vertical="center"/>
    </xf>
    <xf numFmtId="0" fontId="58" fillId="8" borderId="33" xfId="0" applyFont="1" applyFill="1" applyBorder="1" applyAlignment="1">
      <alignment horizontal="center" vertical="center"/>
    </xf>
    <xf numFmtId="9" fontId="58" fillId="8" borderId="50" xfId="0" applyNumberFormat="1" applyFont="1" applyFill="1" applyBorder="1" applyAlignment="1">
      <alignment horizontal="center" vertical="center"/>
    </xf>
    <xf numFmtId="9" fontId="66" fillId="0" borderId="50" xfId="0" applyNumberFormat="1" applyFont="1" applyBorder="1" applyAlignment="1">
      <alignment horizontal="center" vertical="center"/>
    </xf>
    <xf numFmtId="9" fontId="63" fillId="0" borderId="50" xfId="0" applyNumberFormat="1" applyFont="1" applyBorder="1" applyAlignment="1">
      <alignment horizontal="center" vertical="center"/>
    </xf>
    <xf numFmtId="0" fontId="63" fillId="7" borderId="50" xfId="0" applyFont="1" applyFill="1" applyBorder="1" applyAlignment="1">
      <alignment vertical="center"/>
    </xf>
    <xf numFmtId="0" fontId="63" fillId="0" borderId="50" xfId="0" applyFont="1" applyBorder="1" applyAlignment="1">
      <alignment vertical="center"/>
    </xf>
    <xf numFmtId="0" fontId="58" fillId="14" borderId="33" xfId="0" applyFont="1" applyFill="1" applyBorder="1" applyAlignment="1">
      <alignment horizontal="center" vertical="center"/>
    </xf>
    <xf numFmtId="0" fontId="63" fillId="7" borderId="50" xfId="0" applyFont="1" applyFill="1" applyBorder="1" applyAlignment="1">
      <alignment horizontal="center" vertical="center"/>
    </xf>
    <xf numFmtId="0" fontId="66" fillId="0" borderId="50" xfId="0" applyFont="1" applyBorder="1" applyAlignment="1">
      <alignment horizontal="center" vertical="center"/>
    </xf>
    <xf numFmtId="0" fontId="56" fillId="15" borderId="33" xfId="0" applyFont="1" applyFill="1" applyBorder="1" applyAlignment="1">
      <alignment vertical="center"/>
    </xf>
    <xf numFmtId="0" fontId="57" fillId="15" borderId="33" xfId="0" applyFont="1" applyFill="1" applyBorder="1" applyAlignment="1">
      <alignment vertical="center"/>
    </xf>
    <xf numFmtId="0" fontId="61" fillId="15" borderId="33" xfId="0" applyFont="1" applyFill="1" applyBorder="1" applyAlignment="1">
      <alignment horizontal="center" vertical="center"/>
    </xf>
    <xf numFmtId="0" fontId="64" fillId="15" borderId="33" xfId="0" applyFont="1" applyFill="1" applyBorder="1" applyAlignment="1">
      <alignment horizontal="center" vertical="center"/>
    </xf>
    <xf numFmtId="0" fontId="63" fillId="16" borderId="50" xfId="0" applyFont="1" applyFill="1" applyBorder="1" applyAlignment="1">
      <alignment horizontal="center" vertical="center"/>
    </xf>
    <xf numFmtId="0" fontId="58" fillId="10" borderId="33" xfId="0" applyFont="1" applyFill="1" applyBorder="1" applyAlignment="1">
      <alignment vertical="center" wrapText="1"/>
    </xf>
    <xf numFmtId="0" fontId="67" fillId="0" borderId="33" xfId="0" applyFont="1" applyBorder="1" applyAlignment="1">
      <alignment vertical="center"/>
    </xf>
    <xf numFmtId="0" fontId="57" fillId="7" borderId="33" xfId="0" applyFont="1" applyFill="1" applyBorder="1" applyAlignment="1">
      <alignment vertical="center" wrapText="1"/>
    </xf>
    <xf numFmtId="0" fontId="57" fillId="0" borderId="33" xfId="0" applyFont="1" applyBorder="1" applyAlignment="1">
      <alignment horizontal="left" vertical="center"/>
    </xf>
    <xf numFmtId="0" fontId="57" fillId="16" borderId="33" xfId="0" applyFont="1" applyFill="1" applyBorder="1" applyAlignment="1">
      <alignment vertical="center" wrapText="1"/>
    </xf>
    <xf numFmtId="9" fontId="66" fillId="15" borderId="50" xfId="0" applyNumberFormat="1" applyFont="1" applyFill="1" applyBorder="1" applyAlignment="1">
      <alignment horizontal="center" vertical="center"/>
    </xf>
    <xf numFmtId="0" fontId="69" fillId="14" borderId="33" xfId="0" applyFont="1" applyFill="1" applyBorder="1" applyAlignment="1">
      <alignment vertical="center"/>
    </xf>
    <xf numFmtId="9" fontId="69" fillId="14" borderId="50" xfId="0" applyNumberFormat="1" applyFont="1" applyFill="1" applyBorder="1" applyAlignment="1">
      <alignment horizontal="center" vertical="center"/>
    </xf>
    <xf numFmtId="0" fontId="69" fillId="10" borderId="33" xfId="0" applyFont="1" applyFill="1" applyBorder="1" applyAlignment="1">
      <alignment vertical="center"/>
    </xf>
    <xf numFmtId="9" fontId="63" fillId="7" borderId="51" xfId="0" applyNumberFormat="1" applyFont="1" applyFill="1" applyBorder="1" applyAlignment="1">
      <alignment horizontal="center" vertical="center"/>
    </xf>
    <xf numFmtId="0" fontId="1" fillId="15" borderId="33" xfId="0" applyFont="1" applyFill="1" applyBorder="1"/>
    <xf numFmtId="0" fontId="70" fillId="0" borderId="0" xfId="0" applyFont="1" applyProtection="1"/>
    <xf numFmtId="0" fontId="0" fillId="17" borderId="1" xfId="0" applyFill="1" applyBorder="1" applyAlignment="1" applyProtection="1">
      <alignment horizontal="left" vertical="center" wrapText="1"/>
    </xf>
    <xf numFmtId="0" fontId="0" fillId="18" borderId="60" xfId="0" applyFill="1" applyBorder="1" applyAlignment="1" applyProtection="1">
      <alignment horizontal="left" vertical="center" wrapText="1"/>
    </xf>
    <xf numFmtId="0" fontId="0" fillId="17" borderId="1" xfId="0" applyFill="1" applyBorder="1" applyAlignment="1">
      <alignment horizontal="left" vertical="center" wrapText="1"/>
    </xf>
    <xf numFmtId="0" fontId="0" fillId="18" borderId="60" xfId="0" applyFill="1" applyBorder="1" applyAlignment="1">
      <alignment horizontal="left" vertical="center" wrapText="1"/>
    </xf>
    <xf numFmtId="0" fontId="71" fillId="0" borderId="34" xfId="0" applyFont="1" applyBorder="1" applyAlignment="1">
      <alignment horizontal="center" wrapText="1"/>
    </xf>
    <xf numFmtId="0" fontId="72" fillId="0" borderId="34" xfId="0" applyFont="1" applyBorder="1" applyAlignment="1">
      <alignment horizontal="center" vertical="top" wrapText="1"/>
    </xf>
    <xf numFmtId="0" fontId="73" fillId="0" borderId="34" xfId="0" applyFont="1" applyBorder="1" applyAlignment="1">
      <alignment horizontal="center" vertical="top" wrapText="1"/>
    </xf>
    <xf numFmtId="0" fontId="19" fillId="0" borderId="0" xfId="0" applyFont="1" applyAlignment="1">
      <alignment horizontal="center" vertical="top" wrapText="1"/>
    </xf>
    <xf numFmtId="0" fontId="74" fillId="0" borderId="0" xfId="0" applyFont="1" applyAlignment="1">
      <alignment vertical="center"/>
    </xf>
    <xf numFmtId="0" fontId="70" fillId="5" borderId="1" xfId="0" applyFont="1" applyFill="1" applyBorder="1" applyAlignment="1">
      <alignment vertical="center"/>
    </xf>
    <xf numFmtId="0" fontId="70" fillId="0" borderId="0" xfId="0" applyFont="1" applyAlignment="1">
      <alignment vertical="center"/>
    </xf>
    <xf numFmtId="0" fontId="72" fillId="0" borderId="35" xfId="0" applyFont="1" applyBorder="1" applyAlignment="1">
      <alignment horizontal="center" vertical="top" wrapText="1"/>
    </xf>
    <xf numFmtId="0" fontId="72" fillId="0" borderId="36" xfId="0" applyFont="1" applyBorder="1" applyAlignment="1">
      <alignment horizontal="center" vertical="top" wrapText="1"/>
    </xf>
    <xf numFmtId="0" fontId="72" fillId="0" borderId="37" xfId="0" applyFont="1" applyBorder="1" applyAlignment="1">
      <alignment horizontal="center" vertical="top" wrapText="1"/>
    </xf>
    <xf numFmtId="0" fontId="72" fillId="0" borderId="42" xfId="0" applyFont="1" applyBorder="1" applyAlignment="1">
      <alignment horizontal="center" vertical="top" wrapText="1"/>
    </xf>
    <xf numFmtId="0" fontId="72" fillId="0" borderId="20" xfId="0" applyFont="1" applyBorder="1" applyAlignment="1">
      <alignment horizontal="center" vertical="top" wrapText="1"/>
    </xf>
    <xf numFmtId="0" fontId="21" fillId="0" borderId="35" xfId="0" applyFont="1" applyBorder="1" applyAlignment="1">
      <alignment wrapText="1"/>
    </xf>
    <xf numFmtId="0" fontId="22" fillId="0" borderId="36" xfId="0" applyFont="1" applyBorder="1"/>
    <xf numFmtId="0" fontId="22" fillId="0" borderId="37" xfId="0" applyFont="1" applyBorder="1"/>
    <xf numFmtId="0" fontId="23" fillId="0" borderId="35" xfId="0" applyFont="1" applyBorder="1" applyAlignment="1">
      <alignment vertical="center" wrapText="1"/>
    </xf>
    <xf numFmtId="0" fontId="21" fillId="0" borderId="35" xfId="0" applyFont="1" applyBorder="1" applyAlignment="1">
      <alignment vertical="center" wrapText="1"/>
    </xf>
    <xf numFmtId="0" fontId="30" fillId="8" borderId="45" xfId="0" applyFont="1" applyFill="1" applyBorder="1" applyAlignment="1">
      <alignment horizontal="center" vertical="center" wrapText="1"/>
    </xf>
    <xf numFmtId="0" fontId="22" fillId="0" borderId="46" xfId="0" applyFont="1" applyBorder="1"/>
    <xf numFmtId="0" fontId="22" fillId="0" borderId="47" xfId="0" applyFont="1" applyBorder="1"/>
    <xf numFmtId="0" fontId="32" fillId="0" borderId="45" xfId="0" applyFont="1" applyBorder="1" applyAlignment="1">
      <alignment horizontal="center" vertical="center" wrapText="1"/>
    </xf>
    <xf numFmtId="0" fontId="42" fillId="7" borderId="61" xfId="0" applyFont="1" applyFill="1" applyBorder="1" applyAlignment="1">
      <alignment horizontal="left" vertical="center" wrapText="1"/>
    </xf>
    <xf numFmtId="0" fontId="1" fillId="0" borderId="62" xfId="0" applyFont="1" applyBorder="1" applyAlignment="1">
      <alignment vertical="center" wrapText="1"/>
    </xf>
    <xf numFmtId="0" fontId="42" fillId="7" borderId="62" xfId="0" applyFont="1" applyFill="1" applyBorder="1" applyAlignment="1">
      <alignment horizontal="left" vertical="center" wrapText="1"/>
    </xf>
    <xf numFmtId="0" fontId="42" fillId="7" borderId="63" xfId="0" applyFont="1" applyFill="1" applyBorder="1" applyAlignment="1">
      <alignment horizontal="left" vertical="center" wrapText="1"/>
    </xf>
    <xf numFmtId="0" fontId="1" fillId="0" borderId="6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2" fillId="5" borderId="65" xfId="0" applyFont="1" applyFill="1" applyBorder="1" applyAlignment="1">
      <alignment horizontal="left" vertical="center" wrapText="1"/>
    </xf>
    <xf numFmtId="0" fontId="42" fillId="7" borderId="65" xfId="0" applyFont="1" applyFill="1" applyBorder="1" applyAlignment="1">
      <alignment horizontal="left" vertical="center" wrapText="1"/>
    </xf>
    <xf numFmtId="0" fontId="1" fillId="0" borderId="65" xfId="0" applyFont="1" applyBorder="1" applyAlignment="1">
      <alignment vertical="center" wrapText="1"/>
    </xf>
    <xf numFmtId="0" fontId="1" fillId="0" borderId="66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69" xfId="0" applyFont="1" applyBorder="1" applyAlignment="1">
      <alignment vertical="center" wrapText="1"/>
    </xf>
    <xf numFmtId="0" fontId="1" fillId="0" borderId="70" xfId="0" applyFont="1" applyBorder="1" applyAlignment="1">
      <alignment vertical="center" wrapText="1"/>
    </xf>
    <xf numFmtId="0" fontId="1" fillId="0" borderId="71" xfId="0" applyFont="1" applyBorder="1" applyAlignment="1">
      <alignment vertical="center" wrapText="1"/>
    </xf>
    <xf numFmtId="0" fontId="1" fillId="0" borderId="72" xfId="0" applyFont="1" applyBorder="1" applyAlignment="1">
      <alignment vertical="center" wrapText="1"/>
    </xf>
    <xf numFmtId="0" fontId="42" fillId="5" borderId="67" xfId="0" applyFont="1" applyFill="1" applyBorder="1" applyAlignment="1">
      <alignment horizontal="left" vertical="center" wrapText="1"/>
    </xf>
    <xf numFmtId="0" fontId="1" fillId="0" borderId="7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11875024159798502"/>
          <c:y val="0.22916744373726311"/>
          <c:w val="0.85000172933294538"/>
          <c:h val="0.40625137753423912"/>
        </c:manualLayout>
      </c:layout>
      <c:barChart>
        <c:barDir val="col"/>
        <c:grouping val="clustered"/>
        <c:varyColors val="1"/>
        <c:ser>
          <c:idx val="0"/>
          <c:order val="0"/>
          <c:tx>
            <c:v>6 Pasos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Graficas!$BI$4:$BI$9</c:f>
              <c:strCache>
                <c:ptCount val="6"/>
                <c:pt idx="0">
                  <c:v>Dominio</c:v>
                </c:pt>
                <c:pt idx="1">
                  <c:v>Nicho</c:v>
                </c:pt>
                <c:pt idx="2">
                  <c:v>Apalancamiento</c:v>
                </c:pt>
                <c:pt idx="3">
                  <c:v>Equipo</c:v>
                </c:pt>
                <c:pt idx="4">
                  <c:v>Sinergia</c:v>
                </c:pt>
                <c:pt idx="5">
                  <c:v>Resultados</c:v>
                </c:pt>
              </c:strCache>
            </c:strRef>
          </c:cat>
          <c:val>
            <c:numRef>
              <c:f>Graficas!$BJ$4:$BJ$9</c:f>
              <c:numCache>
                <c:formatCode>0%</c:formatCode>
                <c:ptCount val="6"/>
                <c:pt idx="0">
                  <c:v>0.83941129880979504</c:v>
                </c:pt>
                <c:pt idx="1">
                  <c:v>0.67351398601398604</c:v>
                </c:pt>
                <c:pt idx="2">
                  <c:v>0.89108187134502925</c:v>
                </c:pt>
                <c:pt idx="3">
                  <c:v>0.80132052821128441</c:v>
                </c:pt>
                <c:pt idx="4">
                  <c:v>0.9</c:v>
                </c:pt>
                <c:pt idx="5">
                  <c:v>0.8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420-4186-B210-9350CBDA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5395849"/>
        <c:axId val="1029097250"/>
      </c:barChart>
      <c:catAx>
        <c:axId val="1975395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s-MX"/>
          </a:p>
        </c:txPr>
        <c:crossAx val="1029097250"/>
        <c:crosses val="autoZero"/>
        <c:auto val="1"/>
        <c:lblAlgn val="ctr"/>
        <c:lblOffset val="100"/>
        <c:noMultiLvlLbl val="1"/>
      </c:catAx>
      <c:valAx>
        <c:axId val="1029097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s-MX"/>
          </a:p>
        </c:txPr>
        <c:crossAx val="197539584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11875024159798502"/>
          <c:y val="0.22916744373726311"/>
          <c:w val="0.85000172933294538"/>
          <c:h val="0.36805680357802861"/>
        </c:manualLayout>
      </c:layout>
      <c:barChart>
        <c:barDir val="col"/>
        <c:grouping val="clustered"/>
        <c:varyColors val="1"/>
        <c:ser>
          <c:idx val="0"/>
          <c:order val="0"/>
          <c:tx>
            <c:v>Dominio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Graficas!$BI$11:$BI$20</c:f>
              <c:strCache>
                <c:ptCount val="10"/>
                <c:pt idx="0">
                  <c:v>Dominio</c:v>
                </c:pt>
                <c:pt idx="1">
                  <c:v>Tiempo</c:v>
                </c:pt>
                <c:pt idx="2">
                  <c:v>Equipo</c:v>
                </c:pt>
                <c:pt idx="3">
                  <c:v>Dinero</c:v>
                </c:pt>
                <c:pt idx="4">
                  <c:v>Punto Equilibrio</c:v>
                </c:pt>
                <c:pt idx="5">
                  <c:v>Margen de Utilidad</c:v>
                </c:pt>
                <c:pt idx="6">
                  <c:v>Reportes</c:v>
                </c:pt>
                <c:pt idx="7">
                  <c:v>Dirección</c:v>
                </c:pt>
                <c:pt idx="8">
                  <c:v>Entrega</c:v>
                </c:pt>
                <c:pt idx="9">
                  <c:v>Sistemas</c:v>
                </c:pt>
              </c:strCache>
            </c:strRef>
          </c:cat>
          <c:val>
            <c:numRef>
              <c:f>Graficas!$BJ$11:$BJ$20</c:f>
              <c:numCache>
                <c:formatCode>0%</c:formatCode>
                <c:ptCount val="10"/>
                <c:pt idx="1">
                  <c:v>0.63157894736842102</c:v>
                </c:pt>
                <c:pt idx="2">
                  <c:v>0.83333333333333337</c:v>
                </c:pt>
                <c:pt idx="3">
                  <c:v>0.8554112554112554</c:v>
                </c:pt>
                <c:pt idx="4">
                  <c:v>0.8571428571428571</c:v>
                </c:pt>
                <c:pt idx="5">
                  <c:v>0.90909090909090906</c:v>
                </c:pt>
                <c:pt idx="6">
                  <c:v>0.8</c:v>
                </c:pt>
                <c:pt idx="7">
                  <c:v>0.88888888888888884</c:v>
                </c:pt>
                <c:pt idx="8">
                  <c:v>0.66666666666666663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D04-4F10-B8F4-2597185D4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37764"/>
        <c:axId val="331165834"/>
      </c:barChart>
      <c:catAx>
        <c:axId val="139737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s-MX"/>
          </a:p>
        </c:txPr>
        <c:crossAx val="331165834"/>
        <c:crosses val="autoZero"/>
        <c:auto val="1"/>
        <c:lblAlgn val="ctr"/>
        <c:lblOffset val="100"/>
        <c:noMultiLvlLbl val="1"/>
      </c:catAx>
      <c:valAx>
        <c:axId val="331165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s-MX"/>
          </a:p>
        </c:txPr>
        <c:crossAx val="1397377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11875024159798502"/>
          <c:y val="0.22916744373726311"/>
          <c:w val="0.85000172933294538"/>
          <c:h val="0.31597329363774157"/>
        </c:manualLayout>
      </c:layout>
      <c:barChart>
        <c:barDir val="col"/>
        <c:grouping val="clustered"/>
        <c:varyColors val="1"/>
        <c:ser>
          <c:idx val="0"/>
          <c:order val="0"/>
          <c:tx>
            <c:v>Nicho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Graficas!$BK$11:$BK$19</c:f>
              <c:strCache>
                <c:ptCount val="9"/>
                <c:pt idx="0">
                  <c:v>Nicho</c:v>
                </c:pt>
                <c:pt idx="1">
                  <c:v>5 Caminos</c:v>
                </c:pt>
                <c:pt idx="2">
                  <c:v>CUV y Garantía</c:v>
                </c:pt>
                <c:pt idx="3">
                  <c:v>Reglas de Mercadotecnia</c:v>
                </c:pt>
                <c:pt idx="4">
                  <c:v>Márgenes</c:v>
                </c:pt>
                <c:pt idx="5">
                  <c:v>$$ Venta Promedio</c:v>
                </c:pt>
                <c:pt idx="6">
                  <c:v>Razón de Conversión</c:v>
                </c:pt>
                <c:pt idx="7">
                  <c:v># de Transacciones</c:v>
                </c:pt>
                <c:pt idx="8">
                  <c:v>Generación de Prospectos</c:v>
                </c:pt>
              </c:strCache>
            </c:strRef>
          </c:cat>
          <c:val>
            <c:numRef>
              <c:f>Graficas!$BL$11:$BL$19</c:f>
              <c:numCache>
                <c:formatCode>0%</c:formatCode>
                <c:ptCount val="9"/>
                <c:pt idx="1">
                  <c:v>1</c:v>
                </c:pt>
                <c:pt idx="2">
                  <c:v>0.66666666666666663</c:v>
                </c:pt>
                <c:pt idx="3">
                  <c:v>0.46153846153846156</c:v>
                </c:pt>
                <c:pt idx="4">
                  <c:v>1</c:v>
                </c:pt>
                <c:pt idx="5">
                  <c:v>0.83333333333333337</c:v>
                </c:pt>
                <c:pt idx="6">
                  <c:v>0.27272727272727271</c:v>
                </c:pt>
                <c:pt idx="7">
                  <c:v>0.53846153846153844</c:v>
                </c:pt>
                <c:pt idx="8">
                  <c:v>0.61538461538461542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A61-49A0-B070-DFCAAE8A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24735"/>
        <c:axId val="1287166364"/>
      </c:barChart>
      <c:catAx>
        <c:axId val="847224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s-MX"/>
          </a:p>
        </c:txPr>
        <c:crossAx val="1287166364"/>
        <c:crosses val="autoZero"/>
        <c:auto val="1"/>
        <c:lblAlgn val="ctr"/>
        <c:lblOffset val="100"/>
        <c:noMultiLvlLbl val="1"/>
      </c:catAx>
      <c:valAx>
        <c:axId val="1287166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s-MX"/>
          </a:p>
        </c:txPr>
        <c:crossAx val="84722473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11875024159798502"/>
          <c:y val="0.22916744373726311"/>
          <c:w val="0.85000172933294538"/>
          <c:h val="0.61111318329936826"/>
        </c:manualLayout>
      </c:layout>
      <c:barChart>
        <c:barDir val="col"/>
        <c:grouping val="clustered"/>
        <c:varyColors val="1"/>
        <c:ser>
          <c:idx val="0"/>
          <c:order val="0"/>
          <c:tx>
            <c:v>Apalancamiento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Graficas!$BM$12:$BM$15</c:f>
              <c:strCache>
                <c:ptCount val="4"/>
                <c:pt idx="0">
                  <c:v>Sistemas</c:v>
                </c:pt>
                <c:pt idx="1">
                  <c:v>Tecnología</c:v>
                </c:pt>
                <c:pt idx="2">
                  <c:v>Conocimiento</c:v>
                </c:pt>
                <c:pt idx="3">
                  <c:v>Gente</c:v>
                </c:pt>
              </c:strCache>
            </c:strRef>
          </c:cat>
          <c:val>
            <c:numRef>
              <c:f>Graficas!$BN$12:$BN$15</c:f>
              <c:numCache>
                <c:formatCode>0%</c:formatCode>
                <c:ptCount val="4"/>
                <c:pt idx="0">
                  <c:v>0.84210526315789469</c:v>
                </c:pt>
                <c:pt idx="1">
                  <c:v>0.88888888888888884</c:v>
                </c:pt>
                <c:pt idx="2">
                  <c:v>0.83333333333333337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EDF-44E3-A14F-C80557B2B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117956"/>
        <c:axId val="1580901954"/>
      </c:barChart>
      <c:catAx>
        <c:axId val="1425117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s-MX"/>
          </a:p>
        </c:txPr>
        <c:crossAx val="1580901954"/>
        <c:crosses val="autoZero"/>
        <c:auto val="1"/>
        <c:lblAlgn val="ctr"/>
        <c:lblOffset val="100"/>
        <c:noMultiLvlLbl val="1"/>
      </c:catAx>
      <c:valAx>
        <c:axId val="1580901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s-MX"/>
          </a:p>
        </c:txPr>
        <c:crossAx val="142511795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23456884391414254"/>
          <c:y val="0.35869660404796844"/>
          <c:w val="0.70370653174242759"/>
          <c:h val="0.3913053862341474"/>
        </c:manualLayout>
      </c:layout>
      <c:barChart>
        <c:barDir val="col"/>
        <c:grouping val="clustered"/>
        <c:varyColors val="1"/>
        <c:ser>
          <c:idx val="0"/>
          <c:order val="0"/>
          <c:tx>
            <c:v>Sinergia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Graficas!$BQ$12:$BQ$13</c:f>
              <c:strCache>
                <c:ptCount val="2"/>
                <c:pt idx="0">
                  <c:v>Sinergia</c:v>
                </c:pt>
                <c:pt idx="1">
                  <c:v>Conocimientos</c:v>
                </c:pt>
              </c:strCache>
            </c:strRef>
          </c:cat>
          <c:val>
            <c:numRef>
              <c:f>Graficas!$BR$12:$BR$13</c:f>
              <c:numCache>
                <c:formatCode>0%</c:formatCode>
                <c:ptCount val="2"/>
                <c:pt idx="0">
                  <c:v>0.8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8CE-4435-BE01-EC25E46E2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65200"/>
        <c:axId val="1940607632"/>
      </c:barChart>
      <c:catAx>
        <c:axId val="8096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s-MX"/>
          </a:p>
        </c:txPr>
        <c:crossAx val="1940607632"/>
        <c:crosses val="autoZero"/>
        <c:auto val="1"/>
        <c:lblAlgn val="ctr"/>
        <c:lblOffset val="100"/>
        <c:noMultiLvlLbl val="1"/>
      </c:catAx>
      <c:valAx>
        <c:axId val="1940607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s-MX"/>
          </a:p>
        </c:txPr>
        <c:crossAx val="8096520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23170823690071179"/>
          <c:y val="0.35869660404796844"/>
          <c:w val="0.70731988106533072"/>
          <c:h val="0.3913053862341474"/>
        </c:manualLayout>
      </c:layout>
      <c:barChart>
        <c:barDir val="col"/>
        <c:grouping val="clustered"/>
        <c:varyColors val="1"/>
        <c:ser>
          <c:idx val="0"/>
          <c:order val="0"/>
          <c:tx>
            <c:v>Resultados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Graficas!$BS$12:$BS$13</c:f>
              <c:strCache>
                <c:ptCount val="2"/>
                <c:pt idx="0">
                  <c:v>Personal</c:v>
                </c:pt>
                <c:pt idx="1">
                  <c:v>Negocio</c:v>
                </c:pt>
              </c:strCache>
            </c:strRef>
          </c:cat>
          <c:val>
            <c:numRef>
              <c:f>Graficas!$BT$12:$BT$13</c:f>
              <c:numCache>
                <c:formatCode>0%</c:formatCode>
                <c:ptCount val="2"/>
                <c:pt idx="0">
                  <c:v>1</c:v>
                </c:pt>
                <c:pt idx="1">
                  <c:v>0.6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94A-4A8E-BDC8-40B2A9D5D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4891412"/>
        <c:axId val="2003599190"/>
      </c:barChart>
      <c:catAx>
        <c:axId val="744891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s-MX"/>
          </a:p>
        </c:txPr>
        <c:crossAx val="2003599190"/>
        <c:crosses val="autoZero"/>
        <c:auto val="1"/>
        <c:lblAlgn val="ctr"/>
        <c:lblOffset val="100"/>
        <c:noMultiLvlLbl val="1"/>
      </c:catAx>
      <c:valAx>
        <c:axId val="2003599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s-MX"/>
          </a:p>
        </c:txPr>
        <c:crossAx val="74489141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16770220242584277"/>
          <c:y val="0.22789191343774393"/>
          <c:w val="0.80124385603458215"/>
          <c:h val="0.3707495308166282"/>
        </c:manualLayout>
      </c:layout>
      <c:barChart>
        <c:barDir val="col"/>
        <c:grouping val="clustered"/>
        <c:varyColors val="1"/>
        <c:ser>
          <c:idx val="0"/>
          <c:order val="0"/>
          <c:tx>
            <c:v>Equipo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Graficas!$BO$12:$BO$18</c:f>
              <c:strCache>
                <c:ptCount val="7"/>
                <c:pt idx="0">
                  <c:v>6 claves para ganar</c:v>
                </c:pt>
                <c:pt idx="1">
                  <c:v>Liderazgo</c:v>
                </c:pt>
                <c:pt idx="2">
                  <c:v>Comunicación</c:v>
                </c:pt>
                <c:pt idx="3">
                  <c:v>Reclutamiento</c:v>
                </c:pt>
                <c:pt idx="4">
                  <c:v>Entrenamiento</c:v>
                </c:pt>
                <c:pt idx="5">
                  <c:v>Retención</c:v>
                </c:pt>
                <c:pt idx="6">
                  <c:v>Conocimientos</c:v>
                </c:pt>
              </c:strCache>
            </c:strRef>
          </c:cat>
          <c:val>
            <c:numRef>
              <c:f>Graficas!$BP$12:$BP$18</c:f>
              <c:numCache>
                <c:formatCode>0%</c:formatCode>
                <c:ptCount val="7"/>
                <c:pt idx="0">
                  <c:v>0.82352941176470584</c:v>
                </c:pt>
                <c:pt idx="1">
                  <c:v>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1</c:v>
                </c:pt>
                <c:pt idx="5">
                  <c:v>0.66666666666666663</c:v>
                </c:pt>
                <c:pt idx="6">
                  <c:v>0.83333333333333337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B3-45AD-AC32-AA926FE33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825349"/>
        <c:axId val="1178492013"/>
      </c:barChart>
      <c:catAx>
        <c:axId val="1890825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s-MX"/>
          </a:p>
        </c:txPr>
        <c:crossAx val="1178492013"/>
        <c:crosses val="autoZero"/>
        <c:auto val="1"/>
        <c:lblAlgn val="ctr"/>
        <c:lblOffset val="100"/>
        <c:noMultiLvlLbl val="1"/>
      </c:catAx>
      <c:valAx>
        <c:axId val="1178492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s-MX"/>
          </a:p>
        </c:txPr>
        <c:crossAx val="189082534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457200</xdr:colOff>
      <xdr:row>1</xdr:row>
      <xdr:rowOff>323850</xdr:rowOff>
    </xdr:from>
    <xdr:ext cx="3200400" cy="6286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247650</xdr:colOff>
      <xdr:row>1</xdr:row>
      <xdr:rowOff>285750</xdr:rowOff>
    </xdr:from>
    <xdr:ext cx="3638550" cy="6477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3409950" cy="676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133350</xdr:colOff>
      <xdr:row>1</xdr:row>
      <xdr:rowOff>152400</xdr:rowOff>
    </xdr:from>
    <xdr:ext cx="3028950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4038600</xdr:colOff>
      <xdr:row>1</xdr:row>
      <xdr:rowOff>342900</xdr:rowOff>
    </xdr:from>
    <xdr:ext cx="2419350" cy="4762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3238500</xdr:colOff>
      <xdr:row>1</xdr:row>
      <xdr:rowOff>314325</xdr:rowOff>
    </xdr:from>
    <xdr:ext cx="2409825" cy="4762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701000" cy="21174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0"/>
          <a:ext cx="20701000" cy="21174075"/>
        </a:xfrm>
        <a:prstGeom prst="triangle">
          <a:avLst>
            <a:gd name="adj" fmla="val 50000"/>
          </a:avLst>
        </a:prstGeom>
        <a:noFill/>
        <a:ln w="12700" cap="flat" cmpd="sng">
          <a:solidFill>
            <a:srgbClr val="3061B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133350</xdr:colOff>
      <xdr:row>1</xdr:row>
      <xdr:rowOff>247650</xdr:rowOff>
    </xdr:from>
    <xdr:ext cx="4638675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2419350</xdr:colOff>
      <xdr:row>1</xdr:row>
      <xdr:rowOff>276225</xdr:rowOff>
    </xdr:from>
    <xdr:ext cx="3190875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3905250</xdr:colOff>
      <xdr:row>1</xdr:row>
      <xdr:rowOff>704850</xdr:rowOff>
    </xdr:from>
    <xdr:ext cx="3209925" cy="6286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1419225</xdr:colOff>
      <xdr:row>1</xdr:row>
      <xdr:rowOff>590550</xdr:rowOff>
    </xdr:from>
    <xdr:ext cx="3228975" cy="6286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180975</xdr:colOff>
      <xdr:row>4</xdr:row>
      <xdr:rowOff>19050</xdr:rowOff>
    </xdr:from>
    <xdr:ext cx="5172075" cy="2743200"/>
    <xdr:graphicFrame macro="">
      <xdr:nvGraphicFramePr>
        <xdr:cNvPr id="1790098487" name="Chart 1">
          <a:extLst>
            <a:ext uri="{FF2B5EF4-FFF2-40B4-BE49-F238E27FC236}">
              <a16:creationId xmlns:a16="http://schemas.microsoft.com/office/drawing/2014/main" id="{00000000-0008-0000-0800-000037BCB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180975</xdr:colOff>
      <xdr:row>21</xdr:row>
      <xdr:rowOff>161925</xdr:rowOff>
    </xdr:from>
    <xdr:ext cx="5172075" cy="2733675"/>
    <xdr:graphicFrame macro="">
      <xdr:nvGraphicFramePr>
        <xdr:cNvPr id="116639611" name="Chart 2">
          <a:extLst>
            <a:ext uri="{FF2B5EF4-FFF2-40B4-BE49-F238E27FC236}">
              <a16:creationId xmlns:a16="http://schemas.microsoft.com/office/drawing/2014/main" id="{00000000-0008-0000-0800-00007BC7F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85725</xdr:colOff>
      <xdr:row>39</xdr:row>
      <xdr:rowOff>133350</xdr:rowOff>
    </xdr:from>
    <xdr:ext cx="5267325" cy="3076575"/>
    <xdr:graphicFrame macro="">
      <xdr:nvGraphicFramePr>
        <xdr:cNvPr id="940798588" name="Chart 3">
          <a:extLst>
            <a:ext uri="{FF2B5EF4-FFF2-40B4-BE49-F238E27FC236}">
              <a16:creationId xmlns:a16="http://schemas.microsoft.com/office/drawing/2014/main" id="{00000000-0008-0000-0800-00007C721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47625</xdr:colOff>
      <xdr:row>4</xdr:row>
      <xdr:rowOff>9525</xdr:rowOff>
    </xdr:from>
    <xdr:ext cx="5467350" cy="2743200"/>
    <xdr:graphicFrame macro="">
      <xdr:nvGraphicFramePr>
        <xdr:cNvPr id="1183640966" name="Chart 4">
          <a:extLst>
            <a:ext uri="{FF2B5EF4-FFF2-40B4-BE49-F238E27FC236}">
              <a16:creationId xmlns:a16="http://schemas.microsoft.com/office/drawing/2014/main" id="{00000000-0008-0000-0800-000086ED8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10</xdr:col>
      <xdr:colOff>171450</xdr:colOff>
      <xdr:row>40</xdr:row>
      <xdr:rowOff>0</xdr:rowOff>
    </xdr:from>
    <xdr:ext cx="3238500" cy="1762125"/>
    <xdr:graphicFrame macro="">
      <xdr:nvGraphicFramePr>
        <xdr:cNvPr id="454078059" name="Chart 5">
          <a:extLst>
            <a:ext uri="{FF2B5EF4-FFF2-40B4-BE49-F238E27FC236}">
              <a16:creationId xmlns:a16="http://schemas.microsoft.com/office/drawing/2014/main" id="{00000000-0008-0000-0800-00006BAE1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10</xdr:col>
      <xdr:colOff>152400</xdr:colOff>
      <xdr:row>51</xdr:row>
      <xdr:rowOff>95250</xdr:rowOff>
    </xdr:from>
    <xdr:ext cx="3743325" cy="1743075"/>
    <xdr:graphicFrame macro="">
      <xdr:nvGraphicFramePr>
        <xdr:cNvPr id="119170198" name="Chart 6">
          <a:extLst>
            <a:ext uri="{FF2B5EF4-FFF2-40B4-BE49-F238E27FC236}">
              <a16:creationId xmlns:a16="http://schemas.microsoft.com/office/drawing/2014/main" id="{00000000-0008-0000-0800-000096641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10</xdr:col>
      <xdr:colOff>0</xdr:colOff>
      <xdr:row>21</xdr:row>
      <xdr:rowOff>152400</xdr:rowOff>
    </xdr:from>
    <xdr:ext cx="5562600" cy="2733675"/>
    <xdr:graphicFrame macro="">
      <xdr:nvGraphicFramePr>
        <xdr:cNvPr id="1861365921" name="Chart 7">
          <a:extLst>
            <a:ext uri="{FF2B5EF4-FFF2-40B4-BE49-F238E27FC236}">
              <a16:creationId xmlns:a16="http://schemas.microsoft.com/office/drawing/2014/main" id="{00000000-0008-0000-0800-0000A130F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12</xdr:col>
      <xdr:colOff>47625</xdr:colOff>
      <xdr:row>1</xdr:row>
      <xdr:rowOff>171450</xdr:rowOff>
    </xdr:from>
    <xdr:ext cx="3200400" cy="6286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rma/Documents/Respaldo%20Norma/Mis%20Documentos/VIALOGIC%202021/ESTADOS%20DE%20RESULTADOS%20A%20AGO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do de Resultados"/>
      <sheetName val="Hoja1"/>
    </sheetNames>
    <sheetDataSet>
      <sheetData sheetId="0">
        <row r="12">
          <cell r="AT12">
            <v>1560840.85</v>
          </cell>
        </row>
        <row r="25">
          <cell r="BB25">
            <v>838971.41</v>
          </cell>
          <cell r="BJ25">
            <v>1576125.46</v>
          </cell>
        </row>
        <row r="33">
          <cell r="AT33">
            <v>1340591.05</v>
          </cell>
          <cell r="BB33">
            <v>862553.77</v>
          </cell>
          <cell r="BJ33">
            <v>1181420.71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5558B"/>
    <outlinePr summaryBelow="0" summaryRight="0"/>
  </sheetPr>
  <dimension ref="B1:Z1000"/>
  <sheetViews>
    <sheetView tabSelected="1" topLeftCell="A47" zoomScale="73" zoomScaleNormal="73" workbookViewId="0">
      <selection activeCell="J62" sqref="J62"/>
    </sheetView>
  </sheetViews>
  <sheetFormatPr baseColWidth="10" defaultColWidth="12.5703125" defaultRowHeight="15" customHeight="1"/>
  <cols>
    <col min="1" max="1" width="8.28515625" customWidth="1"/>
    <col min="2" max="2" width="6.28515625" customWidth="1"/>
    <col min="3" max="3" width="1.85546875" customWidth="1"/>
    <col min="4" max="4" width="38.42578125" customWidth="1"/>
    <col min="5" max="5" width="15.42578125" customWidth="1"/>
    <col min="6" max="6" width="3.42578125" customWidth="1"/>
    <col min="7" max="7" width="38.42578125" customWidth="1"/>
    <col min="8" max="8" width="16.85546875" customWidth="1"/>
    <col min="9" max="9" width="3.28515625" customWidth="1"/>
    <col min="10" max="10" width="38.42578125" customWidth="1"/>
    <col min="11" max="11" width="16.7109375" customWidth="1"/>
    <col min="12" max="26" width="12.42578125" customWidth="1"/>
  </cols>
  <sheetData>
    <row r="1" spans="2:14" ht="15.75" customHeight="1"/>
    <row r="2" spans="2:14" ht="94.5" customHeight="1"/>
    <row r="3" spans="2:14" ht="27" customHeight="1">
      <c r="B3" s="1"/>
      <c r="C3" s="1"/>
      <c r="D3" s="2" t="s">
        <v>0</v>
      </c>
      <c r="E3" s="3"/>
      <c r="F3" s="3"/>
      <c r="G3" s="3"/>
      <c r="H3" s="3"/>
      <c r="I3" s="4"/>
      <c r="J3" s="4"/>
      <c r="K3" s="4"/>
      <c r="L3" s="1"/>
      <c r="M3" s="1"/>
      <c r="N3" s="1"/>
    </row>
    <row r="4" spans="2:14" ht="15.75" customHeigh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ht="21" customHeight="1">
      <c r="C5" s="5"/>
      <c r="D5" s="6" t="s">
        <v>1</v>
      </c>
      <c r="E5" s="258" t="s">
        <v>1021</v>
      </c>
      <c r="G5" s="1"/>
      <c r="H5" s="1"/>
      <c r="I5" s="1"/>
      <c r="J5" s="1"/>
      <c r="K5" s="1"/>
      <c r="L5" s="1"/>
      <c r="M5" s="1"/>
      <c r="N5" s="1"/>
    </row>
    <row r="6" spans="2:14" ht="15.75" customHeight="1">
      <c r="D6" s="7"/>
      <c r="E6" s="8"/>
      <c r="G6" s="1"/>
      <c r="H6" s="1"/>
      <c r="I6" s="1"/>
      <c r="J6" s="1"/>
      <c r="K6" s="1"/>
      <c r="L6" s="1"/>
      <c r="M6" s="1"/>
      <c r="N6" s="1"/>
    </row>
    <row r="7" spans="2:14" ht="21" customHeight="1">
      <c r="C7" s="5"/>
      <c r="D7" s="6" t="s">
        <v>2</v>
      </c>
      <c r="E7" s="258" t="s">
        <v>1022</v>
      </c>
      <c r="G7" s="1"/>
      <c r="H7" s="1"/>
      <c r="I7" s="1"/>
      <c r="J7" s="1"/>
      <c r="K7" s="1"/>
      <c r="L7" s="1"/>
      <c r="M7" s="1"/>
      <c r="N7" s="1"/>
    </row>
    <row r="8" spans="2:14" ht="15.75" customHeight="1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2:14" ht="15.75" customHeight="1">
      <c r="E9" s="9"/>
      <c r="F9" s="1"/>
      <c r="G9" s="1"/>
      <c r="H9" s="1"/>
      <c r="I9" s="1"/>
      <c r="J9" s="1"/>
      <c r="K9" s="1"/>
      <c r="L9" s="1"/>
      <c r="M9" s="1"/>
      <c r="N9" s="1"/>
    </row>
    <row r="10" spans="2:14" ht="18.75" customHeight="1">
      <c r="D10" s="10" t="s">
        <v>3</v>
      </c>
      <c r="E10" s="11"/>
      <c r="F10" s="11"/>
      <c r="G10" s="12"/>
      <c r="H10" s="1"/>
      <c r="I10" s="1"/>
      <c r="J10" s="1"/>
      <c r="K10" s="1"/>
      <c r="L10" s="1"/>
      <c r="M10" s="1"/>
      <c r="N10" s="1"/>
    </row>
    <row r="11" spans="2:14" ht="15.75" customHeight="1">
      <c r="D11" s="13" t="s">
        <v>4</v>
      </c>
      <c r="E11" s="259" t="s">
        <v>75</v>
      </c>
      <c r="F11" s="14"/>
      <c r="G11" s="15"/>
      <c r="H11" s="1"/>
      <c r="I11" s="1"/>
      <c r="J11" s="1"/>
      <c r="K11" s="1"/>
      <c r="L11" s="1"/>
      <c r="M11" s="1"/>
      <c r="N11" s="1"/>
    </row>
    <row r="12" spans="2:14" ht="15.75" customHeight="1">
      <c r="D12" s="16" t="s">
        <v>5</v>
      </c>
      <c r="E12" s="260" t="s">
        <v>1017</v>
      </c>
      <c r="F12" s="1"/>
      <c r="G12" s="17"/>
      <c r="H12" s="1"/>
      <c r="I12" s="1"/>
      <c r="J12" s="1"/>
      <c r="K12" s="1"/>
      <c r="L12" s="1"/>
      <c r="M12" s="1"/>
      <c r="N12" s="1"/>
    </row>
    <row r="13" spans="2:14" ht="15.75" customHeight="1">
      <c r="D13" s="13" t="s">
        <v>6</v>
      </c>
      <c r="E13" s="259" t="s">
        <v>1019</v>
      </c>
      <c r="F13" s="14"/>
      <c r="G13" s="15"/>
      <c r="H13" s="1"/>
      <c r="I13" s="1"/>
      <c r="J13" s="1"/>
      <c r="K13" s="1"/>
      <c r="L13" s="1"/>
      <c r="M13" s="1"/>
      <c r="N13" s="1"/>
    </row>
    <row r="14" spans="2:14" ht="15.75" customHeight="1">
      <c r="D14" s="16" t="s">
        <v>7</v>
      </c>
      <c r="E14" s="259" t="s">
        <v>1020</v>
      </c>
      <c r="F14" s="1"/>
      <c r="G14" s="18"/>
      <c r="H14" s="1"/>
      <c r="I14" s="1"/>
      <c r="J14" s="1"/>
      <c r="K14" s="1"/>
      <c r="L14" s="1"/>
      <c r="M14" s="1"/>
      <c r="N14" s="1"/>
    </row>
    <row r="15" spans="2:14" ht="12.75">
      <c r="D15" s="19" t="s">
        <v>8</v>
      </c>
      <c r="E15" s="259" t="s">
        <v>1018</v>
      </c>
      <c r="F15" s="20"/>
      <c r="G15" s="21"/>
      <c r="H15" s="1"/>
      <c r="I15" s="1"/>
      <c r="J15" s="1"/>
      <c r="K15" s="1"/>
      <c r="L15" s="1"/>
      <c r="M15" s="1"/>
      <c r="N15" s="1"/>
    </row>
    <row r="16" spans="2:14" ht="15.75" customHeight="1">
      <c r="D16" s="1"/>
      <c r="E16" s="1"/>
      <c r="F16" s="1"/>
      <c r="G16" s="1"/>
      <c r="H16" s="1"/>
      <c r="I16" s="1"/>
      <c r="K16" s="1"/>
      <c r="L16" s="1"/>
      <c r="M16" s="1"/>
      <c r="N16" s="1"/>
    </row>
    <row r="17" spans="2:26" ht="18.75" customHeight="1">
      <c r="D17" s="22" t="s">
        <v>9</v>
      </c>
      <c r="E17" s="23"/>
      <c r="F17" s="24"/>
      <c r="G17" s="24"/>
      <c r="H17" s="24"/>
      <c r="I17" s="24"/>
      <c r="J17" s="24"/>
      <c r="K17" s="24"/>
      <c r="L17" s="24"/>
      <c r="M17" s="24"/>
      <c r="N17" s="24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2:26" ht="38.25">
      <c r="D18" s="26" t="s">
        <v>977</v>
      </c>
      <c r="E18" s="27" t="s">
        <v>1023</v>
      </c>
      <c r="G18" s="24"/>
      <c r="H18" s="24"/>
      <c r="I18" s="24"/>
      <c r="J18" s="24"/>
      <c r="K18" s="24"/>
      <c r="L18" s="24"/>
      <c r="M18" s="24"/>
      <c r="N18" s="24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 spans="2:26" ht="38.25">
      <c r="D19" s="28">
        <v>44910</v>
      </c>
      <c r="E19" s="29" t="s">
        <v>1024</v>
      </c>
      <c r="G19" s="24"/>
      <c r="H19" s="24"/>
      <c r="I19" s="24"/>
      <c r="J19" s="24"/>
      <c r="K19" s="24"/>
      <c r="L19" s="24"/>
      <c r="M19" s="24"/>
      <c r="N19" s="24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2:26" ht="15.75" customHeight="1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2:26" ht="15.75" customHeight="1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2:26" ht="15.75" customHeight="1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2:26" ht="36">
      <c r="B23" s="24"/>
      <c r="C23" s="24"/>
      <c r="D23" s="30" t="s">
        <v>10</v>
      </c>
      <c r="E23" s="31"/>
      <c r="F23" s="32"/>
      <c r="G23" s="30" t="s">
        <v>11</v>
      </c>
      <c r="H23" s="31"/>
      <c r="I23" s="32"/>
      <c r="J23" s="30" t="s">
        <v>12</v>
      </c>
      <c r="K23" s="31"/>
      <c r="L23" s="24"/>
      <c r="M23" s="24"/>
      <c r="N23" s="24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2:26" ht="15.75" customHeight="1">
      <c r="B24" s="24"/>
      <c r="C24" s="24"/>
      <c r="D24" s="33" t="s">
        <v>13</v>
      </c>
      <c r="E24" s="34" t="s">
        <v>14</v>
      </c>
      <c r="F24" s="24"/>
      <c r="G24" s="33" t="s">
        <v>15</v>
      </c>
      <c r="H24" s="34" t="s">
        <v>14</v>
      </c>
      <c r="I24" s="24"/>
      <c r="J24" s="33" t="s">
        <v>15</v>
      </c>
      <c r="K24" s="34" t="s">
        <v>14</v>
      </c>
      <c r="L24" s="24"/>
      <c r="M24" s="24"/>
      <c r="N24" s="24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2:26" ht="69.75" customHeight="1">
      <c r="B25" s="24"/>
      <c r="C25" s="24"/>
      <c r="D25" s="35" t="s">
        <v>1027</v>
      </c>
      <c r="E25" s="36"/>
      <c r="F25" s="24"/>
      <c r="G25" s="35" t="s">
        <v>995</v>
      </c>
      <c r="H25" s="36" t="s">
        <v>996</v>
      </c>
      <c r="I25" s="24"/>
      <c r="J25" s="37" t="s">
        <v>944</v>
      </c>
      <c r="K25" s="38" t="s">
        <v>17</v>
      </c>
      <c r="L25" s="24"/>
      <c r="M25" s="24"/>
      <c r="N25" s="24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2:26" ht="51" customHeight="1">
      <c r="B26" s="24"/>
      <c r="C26" s="24"/>
      <c r="D26" s="275" t="s">
        <v>564</v>
      </c>
      <c r="E26" s="36"/>
      <c r="F26" s="24"/>
      <c r="G26" s="35" t="s">
        <v>997</v>
      </c>
      <c r="H26" s="38" t="s">
        <v>16</v>
      </c>
      <c r="I26" s="24"/>
      <c r="J26" s="41" t="s">
        <v>565</v>
      </c>
      <c r="K26" s="36" t="s">
        <v>1025</v>
      </c>
      <c r="L26" s="24"/>
      <c r="M26" s="24"/>
      <c r="N26" s="24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2:26" ht="51" customHeight="1">
      <c r="B27" s="24"/>
      <c r="C27" s="24"/>
      <c r="D27" s="275"/>
      <c r="E27" s="36"/>
      <c r="F27" s="24"/>
      <c r="G27" s="35" t="s">
        <v>18</v>
      </c>
      <c r="H27" s="36" t="s">
        <v>19</v>
      </c>
      <c r="I27" s="24"/>
      <c r="J27" s="39" t="s">
        <v>734</v>
      </c>
      <c r="K27" s="40" t="s">
        <v>1025</v>
      </c>
      <c r="L27" s="24"/>
      <c r="M27" s="24"/>
      <c r="N27" s="24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2:26" ht="55.5" customHeight="1">
      <c r="B28" s="24"/>
      <c r="C28" s="24"/>
      <c r="D28" s="39"/>
      <c r="E28" s="40"/>
      <c r="F28" s="24"/>
      <c r="G28" s="39" t="s">
        <v>525</v>
      </c>
      <c r="H28" s="40" t="s">
        <v>1025</v>
      </c>
      <c r="I28" s="24"/>
      <c r="J28" s="170" t="s">
        <v>1026</v>
      </c>
      <c r="K28" s="40" t="s">
        <v>1025</v>
      </c>
      <c r="L28" s="24"/>
      <c r="M28" s="24"/>
      <c r="N28" s="24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2:26" ht="55.5" customHeight="1">
      <c r="B29" s="24"/>
      <c r="C29" s="24"/>
      <c r="D29" s="41"/>
      <c r="E29" s="42"/>
      <c r="F29" s="24"/>
      <c r="G29" s="41" t="s">
        <v>565</v>
      </c>
      <c r="H29" s="40" t="s">
        <v>1025</v>
      </c>
      <c r="I29" s="24"/>
      <c r="J29" s="170" t="s">
        <v>546</v>
      </c>
      <c r="K29" s="40" t="s">
        <v>1025</v>
      </c>
      <c r="L29" s="24"/>
      <c r="M29" s="24"/>
      <c r="N29" s="24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2:26" ht="55.5" customHeight="1">
      <c r="B30" s="24"/>
      <c r="C30" s="24"/>
      <c r="D30" s="39"/>
      <c r="E30" s="40"/>
      <c r="F30" s="24"/>
      <c r="G30" s="39" t="s">
        <v>749</v>
      </c>
      <c r="H30" s="40" t="s">
        <v>1025</v>
      </c>
      <c r="I30" s="24"/>
      <c r="J30" s="172" t="s">
        <v>571</v>
      </c>
      <c r="K30" s="42"/>
      <c r="L30" s="24"/>
      <c r="M30" s="24"/>
      <c r="N30" s="24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2:26" ht="55.5" customHeight="1">
      <c r="B31" s="24"/>
      <c r="C31" s="24"/>
      <c r="D31" s="41"/>
      <c r="E31" s="42"/>
      <c r="F31" s="24"/>
      <c r="G31" s="41" t="s">
        <v>769</v>
      </c>
      <c r="H31" s="40" t="s">
        <v>1025</v>
      </c>
      <c r="I31" s="24"/>
      <c r="J31" s="172" t="s">
        <v>580</v>
      </c>
      <c r="K31" s="40"/>
      <c r="L31" s="24"/>
      <c r="M31" s="24"/>
      <c r="N31" s="24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2:26" ht="55.5" customHeight="1">
      <c r="B32" s="24"/>
      <c r="C32" s="24"/>
      <c r="D32" s="39"/>
      <c r="E32" s="40"/>
      <c r="F32" s="24"/>
      <c r="G32" s="170" t="s">
        <v>1026</v>
      </c>
      <c r="H32" s="40" t="s">
        <v>1025</v>
      </c>
      <c r="I32" s="40"/>
      <c r="J32" s="170" t="s">
        <v>615</v>
      </c>
      <c r="K32" s="42"/>
      <c r="L32" s="24"/>
      <c r="M32" s="24"/>
      <c r="N32" s="24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2:26" ht="55.5" customHeight="1">
      <c r="B33" s="24"/>
      <c r="C33" s="24"/>
      <c r="D33" s="41"/>
      <c r="E33" s="42"/>
      <c r="F33" s="24"/>
      <c r="G33" s="170" t="s">
        <v>832</v>
      </c>
      <c r="H33" s="40" t="s">
        <v>1025</v>
      </c>
      <c r="I33" s="24"/>
      <c r="J33" s="172" t="s">
        <v>640</v>
      </c>
      <c r="K33" s="40"/>
      <c r="L33" s="24"/>
      <c r="M33" s="24"/>
      <c r="N33" s="24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2:26" ht="55.5" customHeight="1">
      <c r="B34" s="24"/>
      <c r="C34" s="24"/>
      <c r="D34" s="39"/>
      <c r="E34" s="40"/>
      <c r="F34" s="24"/>
      <c r="G34" s="172" t="s">
        <v>844</v>
      </c>
      <c r="H34" s="40" t="s">
        <v>1025</v>
      </c>
      <c r="I34" s="24"/>
      <c r="J34" s="172" t="s">
        <v>670</v>
      </c>
      <c r="K34" s="42"/>
      <c r="L34" s="24"/>
      <c r="M34" s="24"/>
      <c r="N34" s="24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2:26" ht="55.5" customHeight="1">
      <c r="B35" s="24"/>
      <c r="C35" s="24"/>
      <c r="D35" s="41"/>
      <c r="E35" s="42"/>
      <c r="F35" s="24"/>
      <c r="G35" s="172" t="s">
        <v>866</v>
      </c>
      <c r="H35" s="40" t="s">
        <v>1025</v>
      </c>
      <c r="I35" s="24"/>
      <c r="J35" s="170" t="s">
        <v>557</v>
      </c>
      <c r="K35" s="40"/>
      <c r="L35" s="24"/>
      <c r="M35" s="24"/>
      <c r="N35" s="24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2:26" ht="55.5" customHeight="1">
      <c r="B36" s="24"/>
      <c r="C36" s="24"/>
      <c r="D36" s="39"/>
      <c r="E36" s="40"/>
      <c r="F36" s="24"/>
      <c r="G36" s="170" t="s">
        <v>536</v>
      </c>
      <c r="H36" s="40" t="s">
        <v>1025</v>
      </c>
      <c r="I36" s="24"/>
      <c r="J36" s="170" t="s">
        <v>606</v>
      </c>
      <c r="K36" s="42"/>
      <c r="L36" s="24"/>
      <c r="M36" s="24"/>
      <c r="N36" s="24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2:26" ht="55.5" customHeight="1">
      <c r="B37" s="24"/>
      <c r="C37" s="24"/>
      <c r="D37" s="41"/>
      <c r="E37" s="42"/>
      <c r="F37" s="24"/>
      <c r="G37" s="172" t="s">
        <v>541</v>
      </c>
      <c r="H37" s="40" t="s">
        <v>1025</v>
      </c>
      <c r="I37" s="24"/>
      <c r="J37" s="170" t="s">
        <v>548</v>
      </c>
      <c r="K37" s="40"/>
      <c r="L37" s="24"/>
      <c r="M37" s="24"/>
      <c r="N37" s="24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2:26" ht="55.5" customHeight="1">
      <c r="B38" s="24"/>
      <c r="C38" s="24"/>
      <c r="D38" s="39"/>
      <c r="E38" s="40"/>
      <c r="F38" s="24"/>
      <c r="G38" s="172" t="s">
        <v>551</v>
      </c>
      <c r="H38" s="40" t="s">
        <v>1025</v>
      </c>
      <c r="I38" s="24"/>
      <c r="J38" s="170" t="s">
        <v>597</v>
      </c>
      <c r="K38" s="42"/>
      <c r="L38" s="24"/>
      <c r="M38" s="24"/>
      <c r="N38" s="24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2:26" ht="55.5" customHeight="1">
      <c r="B39" s="24"/>
      <c r="C39" s="24"/>
      <c r="D39" s="41"/>
      <c r="E39" s="42"/>
      <c r="F39" s="24"/>
      <c r="G39" s="170" t="s">
        <v>575</v>
      </c>
      <c r="H39" s="40" t="s">
        <v>1025</v>
      </c>
      <c r="I39" s="24"/>
      <c r="J39" s="171" t="s">
        <v>529</v>
      </c>
      <c r="K39" s="40"/>
      <c r="L39" s="24"/>
      <c r="M39" s="24"/>
      <c r="N39" s="24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2:26" ht="55.5" customHeight="1" thickBot="1">
      <c r="B40" s="24"/>
      <c r="C40" s="24"/>
      <c r="D40" s="39"/>
      <c r="E40" s="40"/>
      <c r="F40" s="24"/>
      <c r="G40" s="172" t="s">
        <v>650</v>
      </c>
      <c r="H40" s="40" t="s">
        <v>1025</v>
      </c>
      <c r="I40" s="24"/>
      <c r="J40" s="171" t="s">
        <v>608</v>
      </c>
      <c r="K40" s="42"/>
      <c r="L40" s="24"/>
      <c r="M40" s="24"/>
      <c r="N40" s="24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2:26" ht="55.5" customHeight="1" thickBot="1">
      <c r="B41" s="24"/>
      <c r="C41" s="24"/>
      <c r="D41" s="41"/>
      <c r="E41" s="42"/>
      <c r="F41" s="24"/>
      <c r="G41" s="170" t="s">
        <v>665</v>
      </c>
      <c r="H41" s="40" t="s">
        <v>1025</v>
      </c>
      <c r="I41" s="24"/>
      <c r="J41" s="278" t="s">
        <v>623</v>
      </c>
      <c r="K41" s="43"/>
      <c r="L41" s="24"/>
      <c r="M41" s="24"/>
      <c r="N41" s="24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2:26" ht="55.5" customHeight="1" thickBot="1">
      <c r="B42" s="24"/>
      <c r="C42" s="24"/>
      <c r="D42" s="287"/>
      <c r="E42" s="288"/>
      <c r="F42" s="276"/>
      <c r="G42" s="277" t="s">
        <v>690</v>
      </c>
      <c r="H42" s="292" t="s">
        <v>1025</v>
      </c>
      <c r="I42" s="276"/>
      <c r="J42" s="281" t="s">
        <v>738</v>
      </c>
      <c r="K42" s="24"/>
      <c r="L42" s="24"/>
      <c r="M42" s="24"/>
      <c r="N42" s="24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2:26" ht="12.75">
      <c r="B43" s="24"/>
      <c r="C43" s="24"/>
      <c r="D43" s="279"/>
      <c r="E43" s="289"/>
      <c r="F43" s="280"/>
      <c r="G43" s="170" t="s">
        <v>695</v>
      </c>
      <c r="H43" s="289" t="s">
        <v>1025</v>
      </c>
      <c r="I43" s="280"/>
      <c r="J43" s="282" t="s">
        <v>815</v>
      </c>
      <c r="K43" s="24"/>
      <c r="L43" s="24"/>
      <c r="M43" s="24"/>
      <c r="N43" s="24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2:26" ht="12.75">
      <c r="B44" s="24"/>
      <c r="C44" s="24"/>
      <c r="D44" s="279"/>
      <c r="E44" s="289"/>
      <c r="F44" s="280"/>
      <c r="G44" s="170" t="s">
        <v>715</v>
      </c>
      <c r="H44" s="289" t="s">
        <v>1025</v>
      </c>
      <c r="I44" s="280"/>
      <c r="L44" s="24"/>
      <c r="M44" s="24"/>
      <c r="N44" s="24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2:26" ht="25.5">
      <c r="B45" s="24"/>
      <c r="C45" s="24"/>
      <c r="D45" s="279"/>
      <c r="E45" s="289"/>
      <c r="F45" s="280"/>
      <c r="G45" s="170" t="s">
        <v>725</v>
      </c>
      <c r="H45" s="289" t="s">
        <v>1025</v>
      </c>
      <c r="I45" s="280"/>
      <c r="J45" s="283"/>
      <c r="K45" s="24"/>
      <c r="L45" s="24"/>
      <c r="M45" s="24"/>
      <c r="N45" s="24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2:26" ht="25.5">
      <c r="B46" s="24"/>
      <c r="C46" s="24"/>
      <c r="D46" s="279"/>
      <c r="E46" s="289"/>
      <c r="F46" s="280"/>
      <c r="G46" s="172" t="s">
        <v>730</v>
      </c>
      <c r="H46" s="289" t="s">
        <v>1025</v>
      </c>
      <c r="I46" s="280"/>
      <c r="J46" s="283"/>
      <c r="K46" s="24"/>
      <c r="L46" s="24"/>
      <c r="M46" s="24"/>
      <c r="N46" s="24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2:26" ht="12.75">
      <c r="B47" s="24"/>
      <c r="C47" s="24"/>
      <c r="D47" s="279"/>
      <c r="E47" s="289"/>
      <c r="F47" s="280"/>
      <c r="G47" s="172" t="s">
        <v>837</v>
      </c>
      <c r="H47" s="289" t="s">
        <v>1025</v>
      </c>
      <c r="I47" s="280"/>
      <c r="J47" s="283"/>
      <c r="K47" s="24"/>
      <c r="L47" s="24"/>
      <c r="M47" s="24"/>
      <c r="N47" s="24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2:26" ht="12.75">
      <c r="B48" s="24"/>
      <c r="C48" s="24"/>
      <c r="D48" s="279"/>
      <c r="E48" s="289"/>
      <c r="F48" s="280"/>
      <c r="G48" s="170" t="s">
        <v>527</v>
      </c>
      <c r="H48" s="289" t="s">
        <v>1025</v>
      </c>
      <c r="I48" s="280"/>
      <c r="J48" s="283"/>
      <c r="K48" s="24"/>
      <c r="L48" s="24"/>
      <c r="M48" s="24"/>
      <c r="N48" s="24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2:26" ht="12.75">
      <c r="B49" s="24"/>
      <c r="C49" s="24"/>
      <c r="D49" s="279"/>
      <c r="E49" s="289"/>
      <c r="F49" s="280"/>
      <c r="G49" s="172" t="s">
        <v>532</v>
      </c>
      <c r="H49" s="289" t="s">
        <v>1025</v>
      </c>
      <c r="I49" s="280"/>
      <c r="J49" s="283"/>
      <c r="K49" s="24"/>
      <c r="L49" s="24"/>
      <c r="M49" s="24"/>
      <c r="N49" s="24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2:26" ht="12.75">
      <c r="B50" s="24"/>
      <c r="C50" s="24"/>
      <c r="D50" s="279"/>
      <c r="E50" s="289"/>
      <c r="F50" s="280"/>
      <c r="G50" s="170" t="s">
        <v>537</v>
      </c>
      <c r="H50" s="289" t="s">
        <v>1025</v>
      </c>
      <c r="I50" s="280"/>
      <c r="J50" s="283"/>
      <c r="K50" s="24"/>
      <c r="L50" s="24"/>
      <c r="M50" s="24"/>
      <c r="N50" s="24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2:26" ht="12.75">
      <c r="B51" s="24"/>
      <c r="C51" s="24"/>
      <c r="D51" s="279"/>
      <c r="E51" s="289"/>
      <c r="F51" s="280"/>
      <c r="G51" s="172" t="s">
        <v>542</v>
      </c>
      <c r="H51" s="289" t="s">
        <v>1025</v>
      </c>
      <c r="I51" s="280"/>
      <c r="J51" s="283"/>
      <c r="K51" s="24"/>
      <c r="L51" s="24"/>
      <c r="M51" s="24"/>
      <c r="N51" s="24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2:26" ht="12.75">
      <c r="B52" s="24"/>
      <c r="C52" s="24"/>
      <c r="D52" s="279"/>
      <c r="E52" s="289"/>
      <c r="F52" s="280"/>
      <c r="G52" s="170" t="s">
        <v>547</v>
      </c>
      <c r="H52" s="289" t="s">
        <v>1025</v>
      </c>
      <c r="I52" s="280"/>
      <c r="J52" s="283"/>
      <c r="K52" s="24"/>
      <c r="L52" s="24"/>
      <c r="M52" s="24"/>
      <c r="N52" s="24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2:26" ht="15.75" customHeight="1">
      <c r="B53" s="24"/>
      <c r="C53" s="24"/>
      <c r="D53" s="279"/>
      <c r="E53" s="289"/>
      <c r="F53" s="280"/>
      <c r="G53" s="170" t="s">
        <v>616</v>
      </c>
      <c r="H53" s="289" t="s">
        <v>1025</v>
      </c>
      <c r="I53" s="280"/>
      <c r="J53" s="283"/>
      <c r="K53" s="24"/>
      <c r="L53" s="24"/>
      <c r="M53" s="24"/>
      <c r="N53" s="24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2:26" ht="15.75" customHeight="1">
      <c r="B54" s="24"/>
      <c r="C54" s="24"/>
      <c r="D54" s="279"/>
      <c r="E54" s="289"/>
      <c r="F54" s="280"/>
      <c r="G54" s="172" t="s">
        <v>621</v>
      </c>
      <c r="H54" s="289" t="s">
        <v>1025</v>
      </c>
      <c r="I54" s="280"/>
      <c r="J54" s="283"/>
      <c r="K54" s="24"/>
      <c r="L54" s="24"/>
      <c r="M54" s="24"/>
      <c r="N54" s="24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2:26" ht="12.75">
      <c r="B55" s="24"/>
      <c r="C55" s="24"/>
      <c r="D55" s="279"/>
      <c r="E55" s="289"/>
      <c r="F55" s="280"/>
      <c r="G55" s="170" t="s">
        <v>626</v>
      </c>
      <c r="H55" s="289" t="s">
        <v>1025</v>
      </c>
      <c r="I55" s="280"/>
      <c r="J55" s="283"/>
      <c r="K55" s="24"/>
      <c r="L55" s="24"/>
      <c r="M55" s="24"/>
      <c r="N55" s="24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2:26" ht="15.75" customHeight="1">
      <c r="B56" s="24"/>
      <c r="C56" s="24"/>
      <c r="D56" s="279"/>
      <c r="E56" s="289"/>
      <c r="F56" s="280"/>
      <c r="G56" s="170" t="s">
        <v>676</v>
      </c>
      <c r="H56" s="289" t="s">
        <v>1025</v>
      </c>
      <c r="I56" s="280"/>
      <c r="J56" s="283"/>
      <c r="K56" s="24"/>
      <c r="L56" s="24"/>
      <c r="M56" s="24"/>
      <c r="N56" s="24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2:26" ht="12.75">
      <c r="B57" s="24"/>
      <c r="C57" s="24"/>
      <c r="D57" s="279"/>
      <c r="E57" s="289"/>
      <c r="F57" s="280"/>
      <c r="G57" s="172" t="s">
        <v>681</v>
      </c>
      <c r="H57" s="289" t="s">
        <v>1025</v>
      </c>
      <c r="I57" s="280"/>
      <c r="J57" s="283"/>
      <c r="K57" s="24"/>
      <c r="L57" s="24"/>
      <c r="M57" s="24"/>
      <c r="N57" s="24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2:26" ht="15.75" customHeight="1">
      <c r="B58" s="24"/>
      <c r="C58" s="24"/>
      <c r="D58" s="279"/>
      <c r="E58" s="289"/>
      <c r="F58" s="280"/>
      <c r="G58" s="170" t="s">
        <v>686</v>
      </c>
      <c r="H58" s="289" t="s">
        <v>1025</v>
      </c>
      <c r="I58" s="280"/>
      <c r="J58" s="283"/>
      <c r="K58" s="24"/>
      <c r="L58" s="24"/>
      <c r="M58" s="24"/>
      <c r="N58" s="24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2:26" ht="15.75" customHeight="1">
      <c r="B59" s="24"/>
      <c r="C59" s="24"/>
      <c r="D59" s="279"/>
      <c r="E59" s="289"/>
      <c r="F59" s="280"/>
      <c r="G59" s="172" t="s">
        <v>721</v>
      </c>
      <c r="H59" s="289" t="s">
        <v>1025</v>
      </c>
      <c r="I59" s="280"/>
      <c r="J59" s="283"/>
      <c r="K59" s="24"/>
      <c r="L59" s="24"/>
      <c r="M59" s="24"/>
      <c r="N59" s="24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2:26" ht="15.75" customHeight="1">
      <c r="B60" s="24"/>
      <c r="C60" s="24"/>
      <c r="D60" s="279"/>
      <c r="E60" s="289"/>
      <c r="F60" s="280"/>
      <c r="G60" s="172" t="s">
        <v>741</v>
      </c>
      <c r="H60" s="289" t="s">
        <v>1025</v>
      </c>
      <c r="I60" s="280"/>
      <c r="J60" s="283"/>
      <c r="K60" s="24"/>
      <c r="L60" s="24"/>
      <c r="M60" s="24"/>
      <c r="N60" s="24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2:26" ht="15.75" customHeight="1">
      <c r="B61" s="24"/>
      <c r="C61" s="24"/>
      <c r="D61" s="279"/>
      <c r="E61" s="289"/>
      <c r="F61" s="280"/>
      <c r="G61" s="172" t="s">
        <v>814</v>
      </c>
      <c r="H61" s="289" t="s">
        <v>1025</v>
      </c>
      <c r="I61" s="280"/>
      <c r="J61" s="283"/>
      <c r="K61" s="24"/>
      <c r="L61" s="24"/>
      <c r="M61" s="24"/>
      <c r="N61" s="24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2:26" ht="15.75" customHeight="1">
      <c r="B62" s="24"/>
      <c r="C62" s="24"/>
      <c r="D62" s="279"/>
      <c r="E62" s="289"/>
      <c r="F62" s="280"/>
      <c r="G62" s="170" t="s">
        <v>818</v>
      </c>
      <c r="H62" s="289" t="s">
        <v>1025</v>
      </c>
      <c r="I62" s="280"/>
      <c r="J62" s="283"/>
      <c r="K62" s="24"/>
      <c r="L62" s="24"/>
      <c r="M62" s="24"/>
      <c r="N62" s="24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2:26" ht="25.5">
      <c r="B63" s="24"/>
      <c r="C63" s="24"/>
      <c r="D63" s="279"/>
      <c r="E63" s="289"/>
      <c r="F63" s="280"/>
      <c r="G63" s="172" t="s">
        <v>838</v>
      </c>
      <c r="H63" s="289" t="s">
        <v>1025</v>
      </c>
      <c r="I63" s="280"/>
      <c r="J63" s="283"/>
      <c r="K63" s="24"/>
      <c r="L63" s="24"/>
      <c r="M63" s="24"/>
      <c r="N63" s="24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2:26" ht="15.75" customHeight="1">
      <c r="B64" s="24"/>
      <c r="C64" s="24"/>
      <c r="D64" s="279"/>
      <c r="E64" s="289"/>
      <c r="F64" s="280"/>
      <c r="G64" s="172" t="s">
        <v>554</v>
      </c>
      <c r="H64" s="289" t="s">
        <v>1025</v>
      </c>
      <c r="I64" s="280"/>
      <c r="J64" s="283"/>
      <c r="K64" s="24"/>
      <c r="L64" s="24"/>
      <c r="M64" s="24"/>
      <c r="N64" s="24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2:26" ht="15.75" customHeight="1">
      <c r="B65" s="24"/>
      <c r="C65" s="24"/>
      <c r="D65" s="279"/>
      <c r="E65" s="289"/>
      <c r="F65" s="280"/>
      <c r="G65" s="170" t="s">
        <v>559</v>
      </c>
      <c r="H65" s="289" t="s">
        <v>1025</v>
      </c>
      <c r="I65" s="280"/>
      <c r="J65" s="283"/>
      <c r="K65" s="24"/>
      <c r="L65" s="24"/>
      <c r="M65" s="24"/>
      <c r="N65" s="24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2:26" ht="25.5">
      <c r="B66" s="24"/>
      <c r="C66" s="24"/>
      <c r="D66" s="279"/>
      <c r="E66" s="289"/>
      <c r="F66" s="280"/>
      <c r="G66" s="170" t="s">
        <v>578</v>
      </c>
      <c r="H66" s="289" t="s">
        <v>1025</v>
      </c>
      <c r="I66" s="280"/>
      <c r="J66" s="283"/>
      <c r="K66" s="24"/>
      <c r="L66" s="24"/>
      <c r="M66" s="24"/>
      <c r="N66" s="24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2:26" ht="15.75" customHeight="1">
      <c r="B67" s="24"/>
      <c r="C67" s="24"/>
      <c r="D67" s="279"/>
      <c r="E67" s="289"/>
      <c r="F67" s="280"/>
      <c r="G67" s="172" t="s">
        <v>633</v>
      </c>
      <c r="H67" s="289" t="s">
        <v>1025</v>
      </c>
      <c r="I67" s="280"/>
      <c r="J67" s="283"/>
      <c r="K67" s="24"/>
      <c r="L67" s="24"/>
      <c r="M67" s="24"/>
      <c r="N67" s="24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2:26" ht="15.75" customHeight="1">
      <c r="B68" s="24"/>
      <c r="C68" s="24"/>
      <c r="D68" s="279"/>
      <c r="E68" s="289"/>
      <c r="F68" s="280"/>
      <c r="G68" s="170" t="s">
        <v>638</v>
      </c>
      <c r="H68" s="289" t="s">
        <v>1025</v>
      </c>
      <c r="I68" s="280"/>
      <c r="J68" s="283"/>
      <c r="K68" s="24"/>
      <c r="L68" s="24"/>
      <c r="M68" s="24"/>
      <c r="N68" s="24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2:26" ht="15.75" customHeight="1">
      <c r="B69" s="24"/>
      <c r="C69" s="24"/>
      <c r="D69" s="279"/>
      <c r="E69" s="289"/>
      <c r="F69" s="280"/>
      <c r="G69" s="172" t="s">
        <v>653</v>
      </c>
      <c r="H69" s="289" t="s">
        <v>1025</v>
      </c>
      <c r="I69" s="280"/>
      <c r="J69" s="283"/>
      <c r="K69" s="24"/>
      <c r="L69" s="24"/>
      <c r="M69" s="24"/>
      <c r="N69" s="24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2:26" ht="25.5">
      <c r="B70" s="24"/>
      <c r="C70" s="24"/>
      <c r="D70" s="279"/>
      <c r="E70" s="289"/>
      <c r="F70" s="280"/>
      <c r="G70" s="170" t="s">
        <v>678</v>
      </c>
      <c r="H70" s="289" t="s">
        <v>1025</v>
      </c>
      <c r="I70" s="280"/>
      <c r="J70" s="283"/>
      <c r="K70" s="24"/>
      <c r="L70" s="24"/>
      <c r="M70" s="24"/>
      <c r="N70" s="24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2:26" ht="12.75">
      <c r="B71" s="24"/>
      <c r="C71" s="24"/>
      <c r="D71" s="279"/>
      <c r="E71" s="289"/>
      <c r="F71" s="280"/>
      <c r="G71" s="170" t="s">
        <v>708</v>
      </c>
      <c r="H71" s="289" t="s">
        <v>1025</v>
      </c>
      <c r="I71" s="280"/>
      <c r="J71" s="283"/>
      <c r="K71" s="24"/>
      <c r="L71" s="24"/>
      <c r="M71" s="24"/>
      <c r="N71" s="24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2:26" ht="26.25" thickBot="1">
      <c r="B72" s="24"/>
      <c r="C72" s="24"/>
      <c r="D72" s="284"/>
      <c r="E72" s="290"/>
      <c r="F72" s="285"/>
      <c r="G72" s="291" t="s">
        <v>804</v>
      </c>
      <c r="H72" s="290" t="s">
        <v>1025</v>
      </c>
      <c r="I72" s="285"/>
      <c r="J72" s="286"/>
      <c r="K72" s="24"/>
      <c r="L72" s="24"/>
      <c r="M72" s="24"/>
      <c r="N72" s="24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2:26" ht="15.75" customHeight="1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2:26" ht="15.75" customHeight="1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2:26" ht="15.75" customHeight="1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2:26" ht="15.75" customHeight="1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2:26" ht="15.75" customHeight="1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2:26" ht="15.75" customHeight="1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2:26" ht="15.75" customHeight="1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2:26" ht="15.75" customHeight="1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2:26" ht="15.75" customHeight="1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2:26" ht="15.75" customHeight="1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2:26" ht="15.75" customHeight="1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2:26" ht="15.75" customHeight="1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2:26" ht="15.75" customHeight="1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2:26" ht="15.75" customHeight="1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2:26" ht="15.75" customHeight="1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2:26" ht="15.75" customHeight="1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2:26" ht="15.75" customHeight="1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2:26" ht="15.75" customHeight="1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2:26" ht="15.75" customHeight="1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2:26" ht="15.75" customHeight="1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2:26" ht="15.75" customHeight="1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2:26" ht="15.75" customHeight="1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2:26" ht="15.75" customHeight="1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2:26" ht="15.75" customHeight="1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2:26" ht="15.75" customHeight="1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2:26" ht="15.75" customHeight="1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2:26" ht="15.75" customHeight="1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2:26" ht="15.75" customHeight="1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2:26" ht="15.75" customHeight="1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2:26" ht="15.75" customHeight="1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2:26" ht="15.75" customHeight="1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2:26" ht="15.75" customHeight="1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2:26" ht="15.75" customHeight="1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2:26" ht="15.75" customHeight="1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2:26" ht="15.75" customHeight="1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2:26" ht="15.75" customHeight="1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2:26" ht="15.7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26" ht="15.7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26" ht="15.7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26" ht="15.7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ht="15.7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ht="15.7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ht="15.7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ht="15.7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ht="15.7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ht="15.7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ht="15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ht="15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ht="15.7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2:14" ht="15.7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2:14" ht="15.7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ht="15.7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ht="15.7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ht="15.7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ht="15.7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outlinePr summaryBelow="0" summaryRight="0"/>
  </sheetPr>
  <dimension ref="C1:AB1000"/>
  <sheetViews>
    <sheetView topLeftCell="E46" workbookViewId="0">
      <selection activeCell="F46" sqref="F46"/>
    </sheetView>
  </sheetViews>
  <sheetFormatPr baseColWidth="10" defaultColWidth="12.5703125" defaultRowHeight="15" customHeight="1"/>
  <cols>
    <col min="1" max="2" width="5.28515625" customWidth="1"/>
    <col min="3" max="3" width="3.42578125" customWidth="1"/>
    <col min="4" max="4" width="38.7109375" customWidth="1"/>
    <col min="5" max="5" width="3.85546875" customWidth="1"/>
    <col min="6" max="6" width="36.7109375" customWidth="1"/>
    <col min="7" max="7" width="3.85546875" customWidth="1"/>
    <col min="8" max="8" width="36.42578125" customWidth="1"/>
    <col min="9" max="9" width="3.85546875" customWidth="1"/>
    <col min="10" max="10" width="34.140625" customWidth="1"/>
    <col min="11" max="11" width="3.85546875" customWidth="1"/>
    <col min="12" max="12" width="40.7109375" customWidth="1"/>
    <col min="13" max="28" width="12.42578125" customWidth="1"/>
  </cols>
  <sheetData>
    <row r="1" spans="3:28" ht="15.75" customHeight="1"/>
    <row r="2" spans="3:28" ht="100.5" customHeight="1"/>
    <row r="3" spans="3:28" ht="24" customHeight="1">
      <c r="C3" s="71"/>
      <c r="D3" s="2" t="s">
        <v>519</v>
      </c>
      <c r="E3" s="71"/>
      <c r="F3" s="71"/>
      <c r="G3" s="71"/>
      <c r="H3" s="71"/>
      <c r="I3" s="71"/>
      <c r="J3" s="71"/>
      <c r="K3" s="71"/>
      <c r="L3" s="71"/>
    </row>
    <row r="4" spans="3:28" ht="15.75" customHeight="1"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</row>
    <row r="5" spans="3:28" ht="25.5" customHeight="1">
      <c r="C5" s="167"/>
      <c r="D5" s="168" t="s">
        <v>520</v>
      </c>
      <c r="E5" s="168"/>
      <c r="F5" s="168" t="s">
        <v>521</v>
      </c>
      <c r="G5" s="168"/>
      <c r="H5" s="168" t="s">
        <v>522</v>
      </c>
      <c r="I5" s="168"/>
      <c r="J5" s="168" t="s">
        <v>523</v>
      </c>
      <c r="K5" s="168"/>
      <c r="L5" s="169" t="s">
        <v>524</v>
      </c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</row>
    <row r="6" spans="3:28" ht="15.75" customHeight="1">
      <c r="C6" s="92">
        <v>1</v>
      </c>
      <c r="D6" s="170" t="s">
        <v>525</v>
      </c>
      <c r="E6" s="94">
        <v>1</v>
      </c>
      <c r="F6" s="170" t="s">
        <v>526</v>
      </c>
      <c r="G6" s="94">
        <v>1</v>
      </c>
      <c r="H6" s="170" t="s">
        <v>527</v>
      </c>
      <c r="I6" s="94">
        <v>1</v>
      </c>
      <c r="J6" s="170" t="s">
        <v>528</v>
      </c>
      <c r="K6" s="94">
        <v>1</v>
      </c>
      <c r="L6" s="171" t="s">
        <v>529</v>
      </c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</row>
    <row r="7" spans="3:28" ht="33.75" customHeight="1">
      <c r="C7" s="92">
        <v>2</v>
      </c>
      <c r="D7" s="172" t="s">
        <v>530</v>
      </c>
      <c r="E7" s="94">
        <v>2</v>
      </c>
      <c r="F7" s="172" t="s">
        <v>531</v>
      </c>
      <c r="G7" s="94">
        <v>2</v>
      </c>
      <c r="H7" s="172" t="s">
        <v>532</v>
      </c>
      <c r="I7" s="94">
        <v>2</v>
      </c>
      <c r="J7" s="172" t="s">
        <v>533</v>
      </c>
      <c r="K7" s="94">
        <v>2</v>
      </c>
      <c r="L7" s="173" t="s">
        <v>534</v>
      </c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</row>
    <row r="8" spans="3:28" ht="21" customHeight="1">
      <c r="C8" s="92">
        <v>3</v>
      </c>
      <c r="D8" s="170" t="s">
        <v>535</v>
      </c>
      <c r="E8" s="94">
        <v>3</v>
      </c>
      <c r="F8" s="170" t="s">
        <v>536</v>
      </c>
      <c r="G8" s="94">
        <v>3</v>
      </c>
      <c r="H8" s="170" t="s">
        <v>537</v>
      </c>
      <c r="I8" s="94">
        <v>3</v>
      </c>
      <c r="J8" s="170" t="s">
        <v>538</v>
      </c>
      <c r="K8" s="94">
        <v>3</v>
      </c>
      <c r="L8" s="171" t="s">
        <v>539</v>
      </c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</row>
    <row r="9" spans="3:28" ht="18" customHeight="1">
      <c r="C9" s="92">
        <v>4</v>
      </c>
      <c r="D9" s="172" t="s">
        <v>540</v>
      </c>
      <c r="E9" s="94">
        <v>4</v>
      </c>
      <c r="F9" s="172" t="s">
        <v>541</v>
      </c>
      <c r="G9" s="94">
        <v>4</v>
      </c>
      <c r="H9" s="172" t="s">
        <v>542</v>
      </c>
      <c r="I9" s="94">
        <v>4</v>
      </c>
      <c r="J9" s="172" t="s">
        <v>543</v>
      </c>
      <c r="K9" s="94">
        <v>4</v>
      </c>
      <c r="L9" s="173" t="s">
        <v>544</v>
      </c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</row>
    <row r="10" spans="3:28" ht="15.75" customHeight="1">
      <c r="C10" s="92">
        <v>5</v>
      </c>
      <c r="D10" s="170" t="s">
        <v>545</v>
      </c>
      <c r="E10" s="94">
        <v>5</v>
      </c>
      <c r="F10" s="170" t="s">
        <v>546</v>
      </c>
      <c r="G10" s="94">
        <v>5</v>
      </c>
      <c r="H10" s="170" t="s">
        <v>547</v>
      </c>
      <c r="I10" s="94">
        <v>5</v>
      </c>
      <c r="J10" s="170" t="s">
        <v>548</v>
      </c>
      <c r="K10" s="94">
        <v>5</v>
      </c>
      <c r="L10" s="171" t="s">
        <v>549</v>
      </c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</row>
    <row r="11" spans="3:28" ht="31.5" customHeight="1">
      <c r="C11" s="92">
        <v>6</v>
      </c>
      <c r="D11" s="172" t="s">
        <v>550</v>
      </c>
      <c r="E11" s="94">
        <v>6</v>
      </c>
      <c r="F11" s="172" t="s">
        <v>551</v>
      </c>
      <c r="G11" s="94">
        <v>6</v>
      </c>
      <c r="H11" s="172" t="s">
        <v>552</v>
      </c>
      <c r="I11" s="94">
        <v>6</v>
      </c>
      <c r="J11" s="172" t="s">
        <v>553</v>
      </c>
      <c r="K11" s="94">
        <v>6</v>
      </c>
      <c r="L11" s="173" t="s">
        <v>554</v>
      </c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</row>
    <row r="12" spans="3:28" ht="18.75" customHeight="1">
      <c r="C12" s="92">
        <v>7</v>
      </c>
      <c r="D12" s="170" t="s">
        <v>555</v>
      </c>
      <c r="E12" s="94">
        <v>7</v>
      </c>
      <c r="F12" s="170" t="s">
        <v>556</v>
      </c>
      <c r="G12" s="94">
        <v>7</v>
      </c>
      <c r="H12" s="170" t="s">
        <v>557</v>
      </c>
      <c r="I12" s="94">
        <v>7</v>
      </c>
      <c r="J12" s="170" t="s">
        <v>558</v>
      </c>
      <c r="K12" s="94">
        <v>7</v>
      </c>
      <c r="L12" s="171" t="s">
        <v>559</v>
      </c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</row>
    <row r="13" spans="3:28" ht="24.75" customHeight="1">
      <c r="C13" s="92">
        <v>8</v>
      </c>
      <c r="D13" s="172" t="s">
        <v>560</v>
      </c>
      <c r="E13" s="94">
        <v>8</v>
      </c>
      <c r="F13" s="172" t="s">
        <v>561</v>
      </c>
      <c r="G13" s="94">
        <v>8</v>
      </c>
      <c r="H13" s="172" t="s">
        <v>562</v>
      </c>
      <c r="I13" s="94">
        <v>8</v>
      </c>
      <c r="J13" s="172" t="s">
        <v>563</v>
      </c>
      <c r="K13" s="94">
        <v>8</v>
      </c>
      <c r="L13" s="173" t="s">
        <v>564</v>
      </c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</row>
    <row r="14" spans="3:28" ht="18" customHeight="1">
      <c r="C14" s="92">
        <v>9</v>
      </c>
      <c r="D14" s="170" t="s">
        <v>565</v>
      </c>
      <c r="E14" s="94">
        <v>9</v>
      </c>
      <c r="F14" s="170" t="s">
        <v>566</v>
      </c>
      <c r="G14" s="94">
        <v>9</v>
      </c>
      <c r="H14" s="170" t="s">
        <v>567</v>
      </c>
      <c r="I14" s="94">
        <v>9</v>
      </c>
      <c r="J14" s="170" t="s">
        <v>568</v>
      </c>
      <c r="K14" s="94">
        <v>9</v>
      </c>
      <c r="L14" s="171" t="s">
        <v>569</v>
      </c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</row>
    <row r="15" spans="3:28" ht="27" customHeight="1">
      <c r="C15" s="92">
        <v>10</v>
      </c>
      <c r="D15" s="172" t="s">
        <v>570</v>
      </c>
      <c r="E15" s="94">
        <v>10</v>
      </c>
      <c r="F15" s="172" t="s">
        <v>571</v>
      </c>
      <c r="G15" s="94">
        <v>10</v>
      </c>
      <c r="H15" s="172" t="s">
        <v>572</v>
      </c>
      <c r="I15" s="94">
        <v>10</v>
      </c>
      <c r="J15" s="172" t="s">
        <v>573</v>
      </c>
      <c r="K15" s="94">
        <v>10</v>
      </c>
      <c r="L15" s="173" t="s">
        <v>574</v>
      </c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</row>
    <row r="16" spans="3:28" ht="33" customHeight="1">
      <c r="C16" s="92">
        <v>11</v>
      </c>
      <c r="D16" s="170" t="s">
        <v>572</v>
      </c>
      <c r="E16" s="94">
        <v>11</v>
      </c>
      <c r="F16" s="170" t="s">
        <v>575</v>
      </c>
      <c r="G16" s="94">
        <v>11</v>
      </c>
      <c r="H16" s="170" t="s">
        <v>576</v>
      </c>
      <c r="I16" s="94">
        <v>11</v>
      </c>
      <c r="J16" s="170" t="s">
        <v>577</v>
      </c>
      <c r="K16" s="94">
        <v>11</v>
      </c>
      <c r="L16" s="171" t="s">
        <v>578</v>
      </c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</row>
    <row r="17" spans="3:28" ht="15.75" customHeight="1">
      <c r="C17" s="92">
        <v>12</v>
      </c>
      <c r="D17" s="172" t="s">
        <v>579</v>
      </c>
      <c r="E17" s="94">
        <v>12</v>
      </c>
      <c r="F17" s="172" t="s">
        <v>580</v>
      </c>
      <c r="G17" s="94">
        <v>12</v>
      </c>
      <c r="H17" s="172" t="s">
        <v>581</v>
      </c>
      <c r="I17" s="94">
        <v>12</v>
      </c>
      <c r="J17" s="172" t="s">
        <v>582</v>
      </c>
      <c r="K17" s="94">
        <v>12</v>
      </c>
      <c r="L17" s="173" t="s">
        <v>583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</row>
    <row r="18" spans="3:28" ht="31.5" customHeight="1">
      <c r="C18" s="92">
        <v>13</v>
      </c>
      <c r="D18" s="170" t="s">
        <v>584</v>
      </c>
      <c r="E18" s="94">
        <v>13</v>
      </c>
      <c r="F18" s="170" t="s">
        <v>585</v>
      </c>
      <c r="G18" s="94">
        <v>13</v>
      </c>
      <c r="H18" s="170" t="s">
        <v>586</v>
      </c>
      <c r="I18" s="94">
        <v>13</v>
      </c>
      <c r="J18" s="170" t="s">
        <v>587</v>
      </c>
      <c r="K18" s="94">
        <v>13</v>
      </c>
      <c r="L18" s="171" t="s">
        <v>588</v>
      </c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</row>
    <row r="19" spans="3:28" ht="24" customHeight="1">
      <c r="C19" s="92">
        <v>14</v>
      </c>
      <c r="D19" s="172" t="s">
        <v>589</v>
      </c>
      <c r="E19" s="94">
        <v>14</v>
      </c>
      <c r="F19" s="172" t="s">
        <v>590</v>
      </c>
      <c r="G19" s="94">
        <v>14</v>
      </c>
      <c r="H19" s="172" t="s">
        <v>591</v>
      </c>
      <c r="I19" s="94">
        <v>14</v>
      </c>
      <c r="J19" s="172" t="s">
        <v>592</v>
      </c>
      <c r="K19" s="94">
        <v>14</v>
      </c>
      <c r="L19" s="173" t="s">
        <v>593</v>
      </c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</row>
    <row r="20" spans="3:28" ht="15.75" customHeight="1">
      <c r="C20" s="92">
        <v>15</v>
      </c>
      <c r="D20" s="170" t="s">
        <v>594</v>
      </c>
      <c r="E20" s="94">
        <v>15</v>
      </c>
      <c r="F20" s="170" t="s">
        <v>595</v>
      </c>
      <c r="G20" s="94">
        <v>15</v>
      </c>
      <c r="H20" s="170" t="s">
        <v>596</v>
      </c>
      <c r="I20" s="94">
        <v>15</v>
      </c>
      <c r="J20" s="170" t="s">
        <v>597</v>
      </c>
      <c r="K20" s="94">
        <v>15</v>
      </c>
      <c r="L20" s="171" t="s">
        <v>598</v>
      </c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</row>
    <row r="21" spans="3:28" ht="25.5" customHeight="1">
      <c r="C21" s="92">
        <v>16</v>
      </c>
      <c r="D21" s="172" t="s">
        <v>599</v>
      </c>
      <c r="E21" s="94">
        <v>16</v>
      </c>
      <c r="F21" s="172" t="s">
        <v>600</v>
      </c>
      <c r="G21" s="94">
        <v>16</v>
      </c>
      <c r="H21" s="172" t="s">
        <v>601</v>
      </c>
      <c r="I21" s="94">
        <v>16</v>
      </c>
      <c r="J21" s="172" t="s">
        <v>602</v>
      </c>
      <c r="K21" s="94">
        <v>16</v>
      </c>
      <c r="L21" s="173" t="s">
        <v>603</v>
      </c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</row>
    <row r="22" spans="3:28" ht="27" customHeight="1">
      <c r="C22" s="92">
        <v>17</v>
      </c>
      <c r="D22" s="170" t="s">
        <v>604</v>
      </c>
      <c r="E22" s="94">
        <v>17</v>
      </c>
      <c r="F22" s="170" t="s">
        <v>605</v>
      </c>
      <c r="G22" s="94">
        <v>17</v>
      </c>
      <c r="H22" s="170" t="s">
        <v>606</v>
      </c>
      <c r="I22" s="94">
        <v>17</v>
      </c>
      <c r="J22" s="170" t="s">
        <v>607</v>
      </c>
      <c r="K22" s="94">
        <v>17</v>
      </c>
      <c r="L22" s="171" t="s">
        <v>608</v>
      </c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</row>
    <row r="23" spans="3:28" ht="27.75" customHeight="1">
      <c r="C23" s="92">
        <v>18</v>
      </c>
      <c r="D23" s="172" t="s">
        <v>609</v>
      </c>
      <c r="E23" s="94">
        <v>18</v>
      </c>
      <c r="F23" s="172" t="s">
        <v>610</v>
      </c>
      <c r="G23" s="94">
        <v>18</v>
      </c>
      <c r="H23" s="172" t="s">
        <v>611</v>
      </c>
      <c r="I23" s="94">
        <v>18</v>
      </c>
      <c r="J23" s="172" t="s">
        <v>612</v>
      </c>
      <c r="K23" s="94">
        <v>18</v>
      </c>
      <c r="L23" s="173" t="s">
        <v>613</v>
      </c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</row>
    <row r="24" spans="3:28" ht="15.75" customHeight="1">
      <c r="C24" s="92">
        <v>19</v>
      </c>
      <c r="D24" s="170" t="s">
        <v>614</v>
      </c>
      <c r="E24" s="94">
        <v>19</v>
      </c>
      <c r="F24" s="170" t="s">
        <v>615</v>
      </c>
      <c r="G24" s="94">
        <v>19</v>
      </c>
      <c r="H24" s="170" t="s">
        <v>616</v>
      </c>
      <c r="I24" s="94">
        <v>19</v>
      </c>
      <c r="J24" s="170" t="s">
        <v>617</v>
      </c>
      <c r="K24" s="94">
        <v>19</v>
      </c>
      <c r="L24" s="171" t="s">
        <v>618</v>
      </c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</row>
    <row r="25" spans="3:28" ht="25.5" customHeight="1">
      <c r="C25" s="92">
        <v>20</v>
      </c>
      <c r="D25" s="172" t="s">
        <v>619</v>
      </c>
      <c r="E25" s="94">
        <v>20</v>
      </c>
      <c r="F25" s="172" t="s">
        <v>620</v>
      </c>
      <c r="G25" s="94">
        <v>20</v>
      </c>
      <c r="H25" s="172" t="s">
        <v>621</v>
      </c>
      <c r="I25" s="94">
        <v>20</v>
      </c>
      <c r="J25" s="172" t="s">
        <v>622</v>
      </c>
      <c r="K25" s="94">
        <v>20</v>
      </c>
      <c r="L25" s="173" t="s">
        <v>623</v>
      </c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</row>
    <row r="26" spans="3:28" ht="15.75" customHeight="1">
      <c r="C26" s="92">
        <v>21</v>
      </c>
      <c r="D26" s="170" t="s">
        <v>624</v>
      </c>
      <c r="E26" s="94">
        <v>21</v>
      </c>
      <c r="F26" s="170" t="s">
        <v>625</v>
      </c>
      <c r="G26" s="94">
        <v>21</v>
      </c>
      <c r="H26" s="170" t="s">
        <v>626</v>
      </c>
      <c r="I26" s="94">
        <v>21</v>
      </c>
      <c r="J26" s="170" t="s">
        <v>627</v>
      </c>
      <c r="K26" s="94">
        <v>21</v>
      </c>
      <c r="L26" s="171" t="s">
        <v>628</v>
      </c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</row>
    <row r="27" spans="3:28" ht="15.75" customHeight="1">
      <c r="C27" s="92">
        <v>22</v>
      </c>
      <c r="D27" s="172" t="s">
        <v>629</v>
      </c>
      <c r="E27" s="94">
        <v>22</v>
      </c>
      <c r="F27" s="172" t="s">
        <v>630</v>
      </c>
      <c r="G27" s="94">
        <v>22</v>
      </c>
      <c r="H27" s="172" t="s">
        <v>631</v>
      </c>
      <c r="I27" s="94">
        <v>22</v>
      </c>
      <c r="J27" s="172" t="s">
        <v>632</v>
      </c>
      <c r="K27" s="94">
        <v>22</v>
      </c>
      <c r="L27" s="173" t="s">
        <v>633</v>
      </c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</row>
    <row r="28" spans="3:28" ht="15.75" customHeight="1">
      <c r="C28" s="92">
        <v>23</v>
      </c>
      <c r="D28" s="170" t="s">
        <v>634</v>
      </c>
      <c r="E28" s="94">
        <v>23</v>
      </c>
      <c r="F28" s="170" t="s">
        <v>635</v>
      </c>
      <c r="G28" s="94">
        <v>23</v>
      </c>
      <c r="H28" s="170" t="s">
        <v>636</v>
      </c>
      <c r="I28" s="94">
        <v>23</v>
      </c>
      <c r="J28" s="170" t="s">
        <v>637</v>
      </c>
      <c r="K28" s="94">
        <v>23</v>
      </c>
      <c r="L28" s="171" t="s">
        <v>638</v>
      </c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</row>
    <row r="29" spans="3:28" ht="15.75" customHeight="1">
      <c r="C29" s="92">
        <v>24</v>
      </c>
      <c r="D29" s="172" t="s">
        <v>639</v>
      </c>
      <c r="E29" s="94">
        <v>24</v>
      </c>
      <c r="F29" s="172" t="s">
        <v>640</v>
      </c>
      <c r="G29" s="94">
        <v>24</v>
      </c>
      <c r="H29" s="172" t="s">
        <v>641</v>
      </c>
      <c r="I29" s="94">
        <v>24</v>
      </c>
      <c r="J29" s="172" t="s">
        <v>642</v>
      </c>
      <c r="K29" s="94">
        <v>24</v>
      </c>
      <c r="L29" s="173" t="s">
        <v>643</v>
      </c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</row>
    <row r="30" spans="3:28" ht="15.75" customHeight="1">
      <c r="C30" s="92">
        <v>25</v>
      </c>
      <c r="D30" s="170" t="s">
        <v>644</v>
      </c>
      <c r="E30" s="94">
        <v>25</v>
      </c>
      <c r="F30" s="170" t="s">
        <v>645</v>
      </c>
      <c r="G30" s="94">
        <v>25</v>
      </c>
      <c r="H30" s="170" t="s">
        <v>646</v>
      </c>
      <c r="I30" s="94">
        <v>25</v>
      </c>
      <c r="J30" s="170" t="s">
        <v>647</v>
      </c>
      <c r="K30" s="94">
        <v>25</v>
      </c>
      <c r="L30" s="171" t="s">
        <v>648</v>
      </c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</row>
    <row r="31" spans="3:28" ht="28.5" customHeight="1">
      <c r="C31" s="92">
        <v>26</v>
      </c>
      <c r="D31" s="172" t="s">
        <v>649</v>
      </c>
      <c r="E31" s="94">
        <v>26</v>
      </c>
      <c r="F31" s="172" t="s">
        <v>650</v>
      </c>
      <c r="G31" s="94">
        <v>26</v>
      </c>
      <c r="H31" s="172" t="s">
        <v>651</v>
      </c>
      <c r="I31" s="94">
        <v>26</v>
      </c>
      <c r="J31" s="172" t="s">
        <v>652</v>
      </c>
      <c r="K31" s="94">
        <v>26</v>
      </c>
      <c r="L31" s="173" t="s">
        <v>653</v>
      </c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</row>
    <row r="32" spans="3:28" ht="15.75" customHeight="1">
      <c r="C32" s="92">
        <v>27</v>
      </c>
      <c r="D32" s="170" t="s">
        <v>654</v>
      </c>
      <c r="E32" s="94">
        <v>27</v>
      </c>
      <c r="F32" s="170" t="s">
        <v>655</v>
      </c>
      <c r="G32" s="94">
        <v>27</v>
      </c>
      <c r="H32" s="170" t="s">
        <v>656</v>
      </c>
      <c r="I32" s="94">
        <v>27</v>
      </c>
      <c r="J32" s="170" t="s">
        <v>657</v>
      </c>
      <c r="K32" s="94">
        <v>27</v>
      </c>
      <c r="L32" s="171" t="s">
        <v>658</v>
      </c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</row>
    <row r="33" spans="3:28" ht="15.75" customHeight="1">
      <c r="C33" s="92">
        <v>28</v>
      </c>
      <c r="D33" s="172" t="s">
        <v>659</v>
      </c>
      <c r="E33" s="94">
        <v>28</v>
      </c>
      <c r="F33" s="172" t="s">
        <v>660</v>
      </c>
      <c r="G33" s="94">
        <v>28</v>
      </c>
      <c r="H33" s="172" t="s">
        <v>661</v>
      </c>
      <c r="I33" s="94">
        <v>28</v>
      </c>
      <c r="J33" s="172" t="s">
        <v>662</v>
      </c>
      <c r="K33" s="94">
        <v>28</v>
      </c>
      <c r="L33" s="173" t="s">
        <v>663</v>
      </c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</row>
    <row r="34" spans="3:28" ht="15.75" customHeight="1">
      <c r="C34" s="92">
        <v>29</v>
      </c>
      <c r="D34" s="170" t="s">
        <v>664</v>
      </c>
      <c r="E34" s="94">
        <v>29</v>
      </c>
      <c r="F34" s="170" t="s">
        <v>665</v>
      </c>
      <c r="G34" s="94">
        <v>29</v>
      </c>
      <c r="H34" s="170" t="s">
        <v>666</v>
      </c>
      <c r="I34" s="94">
        <v>29</v>
      </c>
      <c r="J34" s="170" t="s">
        <v>667</v>
      </c>
      <c r="K34" s="94">
        <v>29</v>
      </c>
      <c r="L34" s="171" t="s">
        <v>668</v>
      </c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</row>
    <row r="35" spans="3:28" ht="15.75" customHeight="1">
      <c r="C35" s="92">
        <v>30</v>
      </c>
      <c r="D35" s="172" t="s">
        <v>669</v>
      </c>
      <c r="E35" s="94">
        <v>30</v>
      </c>
      <c r="F35" s="172" t="s">
        <v>670</v>
      </c>
      <c r="G35" s="94">
        <v>30</v>
      </c>
      <c r="H35" s="172" t="s">
        <v>671</v>
      </c>
      <c r="I35" s="94">
        <v>30</v>
      </c>
      <c r="J35" s="172" t="s">
        <v>672</v>
      </c>
      <c r="K35" s="94">
        <v>30</v>
      </c>
      <c r="L35" s="173" t="s">
        <v>673</v>
      </c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</row>
    <row r="36" spans="3:28" ht="15.75" customHeight="1">
      <c r="C36" s="92">
        <v>31</v>
      </c>
      <c r="D36" s="170" t="s">
        <v>674</v>
      </c>
      <c r="E36" s="94">
        <v>31</v>
      </c>
      <c r="F36" s="170" t="s">
        <v>675</v>
      </c>
      <c r="G36" s="94">
        <v>31</v>
      </c>
      <c r="H36" s="170" t="s">
        <v>676</v>
      </c>
      <c r="I36" s="94">
        <v>31</v>
      </c>
      <c r="J36" s="170" t="s">
        <v>677</v>
      </c>
      <c r="K36" s="94">
        <v>31</v>
      </c>
      <c r="L36" s="171" t="s">
        <v>678</v>
      </c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</row>
    <row r="37" spans="3:28" ht="15.75" customHeight="1">
      <c r="C37" s="92">
        <v>32</v>
      </c>
      <c r="D37" s="172" t="s">
        <v>679</v>
      </c>
      <c r="E37" s="94">
        <v>32</v>
      </c>
      <c r="F37" s="172" t="s">
        <v>680</v>
      </c>
      <c r="G37" s="94">
        <v>32</v>
      </c>
      <c r="H37" s="172" t="s">
        <v>681</v>
      </c>
      <c r="I37" s="94">
        <v>32</v>
      </c>
      <c r="J37" s="172" t="s">
        <v>682</v>
      </c>
      <c r="K37" s="94">
        <v>32</v>
      </c>
      <c r="L37" s="173" t="s">
        <v>683</v>
      </c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</row>
    <row r="38" spans="3:28" ht="15.75" customHeight="1">
      <c r="C38" s="92">
        <v>33</v>
      </c>
      <c r="D38" s="170" t="s">
        <v>684</v>
      </c>
      <c r="E38" s="94">
        <v>33</v>
      </c>
      <c r="F38" s="170" t="s">
        <v>685</v>
      </c>
      <c r="G38" s="94">
        <v>33</v>
      </c>
      <c r="H38" s="170" t="s">
        <v>686</v>
      </c>
      <c r="I38" s="94">
        <v>33</v>
      </c>
      <c r="J38" s="170" t="s">
        <v>687</v>
      </c>
      <c r="K38" s="94">
        <v>33</v>
      </c>
      <c r="L38" s="171" t="s">
        <v>688</v>
      </c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</row>
    <row r="39" spans="3:28" ht="15.75" customHeight="1">
      <c r="C39" s="92">
        <v>34</v>
      </c>
      <c r="D39" s="172" t="s">
        <v>689</v>
      </c>
      <c r="E39" s="94">
        <v>34</v>
      </c>
      <c r="F39" s="172" t="s">
        <v>690</v>
      </c>
      <c r="G39" s="94">
        <v>34</v>
      </c>
      <c r="H39" s="172" t="s">
        <v>691</v>
      </c>
      <c r="I39" s="94">
        <v>34</v>
      </c>
      <c r="J39" s="172" t="s">
        <v>692</v>
      </c>
      <c r="K39" s="94">
        <v>34</v>
      </c>
      <c r="L39" s="173" t="s">
        <v>693</v>
      </c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</row>
    <row r="40" spans="3:28" ht="15.75" customHeight="1">
      <c r="C40" s="92">
        <v>35</v>
      </c>
      <c r="D40" s="170" t="s">
        <v>694</v>
      </c>
      <c r="E40" s="94">
        <v>35</v>
      </c>
      <c r="F40" s="170" t="s">
        <v>695</v>
      </c>
      <c r="G40" s="94">
        <v>35</v>
      </c>
      <c r="H40" s="170" t="s">
        <v>696</v>
      </c>
      <c r="I40" s="94">
        <v>35</v>
      </c>
      <c r="J40" s="170" t="s">
        <v>697</v>
      </c>
      <c r="K40" s="94">
        <v>35</v>
      </c>
      <c r="L40" s="171" t="s">
        <v>698</v>
      </c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</row>
    <row r="41" spans="3:28" ht="15.75" customHeight="1">
      <c r="C41" s="92">
        <v>36</v>
      </c>
      <c r="D41" s="172" t="s">
        <v>699</v>
      </c>
      <c r="E41" s="94">
        <v>36</v>
      </c>
      <c r="F41" s="172" t="s">
        <v>700</v>
      </c>
      <c r="G41" s="94">
        <v>36</v>
      </c>
      <c r="H41" s="172" t="s">
        <v>701</v>
      </c>
      <c r="I41" s="94">
        <v>36</v>
      </c>
      <c r="J41" s="172" t="s">
        <v>702</v>
      </c>
      <c r="K41" s="94">
        <v>36</v>
      </c>
      <c r="L41" s="173" t="s">
        <v>703</v>
      </c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</row>
    <row r="42" spans="3:28" ht="18" customHeight="1">
      <c r="C42" s="92">
        <v>37</v>
      </c>
      <c r="D42" s="170" t="s">
        <v>704</v>
      </c>
      <c r="E42" s="94">
        <v>37</v>
      </c>
      <c r="F42" s="170" t="s">
        <v>705</v>
      </c>
      <c r="G42" s="94">
        <v>37</v>
      </c>
      <c r="H42" s="170" t="s">
        <v>706</v>
      </c>
      <c r="I42" s="94">
        <v>37</v>
      </c>
      <c r="J42" s="170" t="s">
        <v>707</v>
      </c>
      <c r="K42" s="94">
        <v>37</v>
      </c>
      <c r="L42" s="171" t="s">
        <v>708</v>
      </c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</row>
    <row r="43" spans="3:28" ht="15.75" customHeight="1">
      <c r="C43" s="92">
        <v>38</v>
      </c>
      <c r="D43" s="172" t="s">
        <v>709</v>
      </c>
      <c r="E43" s="94">
        <v>38</v>
      </c>
      <c r="F43" s="172" t="s">
        <v>710</v>
      </c>
      <c r="G43" s="94">
        <v>38</v>
      </c>
      <c r="H43" s="172" t="s">
        <v>711</v>
      </c>
      <c r="I43" s="94">
        <v>38</v>
      </c>
      <c r="J43" s="172" t="s">
        <v>712</v>
      </c>
      <c r="K43" s="94">
        <v>38</v>
      </c>
      <c r="L43" s="173" t="s">
        <v>713</v>
      </c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</row>
    <row r="44" spans="3:28" ht="15.75" customHeight="1">
      <c r="C44" s="92">
        <v>39</v>
      </c>
      <c r="D44" s="170" t="s">
        <v>714</v>
      </c>
      <c r="E44" s="94">
        <v>39</v>
      </c>
      <c r="F44" s="170" t="s">
        <v>715</v>
      </c>
      <c r="G44" s="94">
        <v>39</v>
      </c>
      <c r="H44" s="170" t="s">
        <v>716</v>
      </c>
      <c r="I44" s="94">
        <v>39</v>
      </c>
      <c r="J44" s="170" t="s">
        <v>717</v>
      </c>
      <c r="K44" s="94">
        <v>39</v>
      </c>
      <c r="L44" s="171" t="s">
        <v>718</v>
      </c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</row>
    <row r="45" spans="3:28" ht="15.75" customHeight="1">
      <c r="C45" s="92">
        <v>40</v>
      </c>
      <c r="D45" s="172" t="s">
        <v>719</v>
      </c>
      <c r="E45" s="94">
        <v>40</v>
      </c>
      <c r="F45" s="172" t="s">
        <v>720</v>
      </c>
      <c r="G45" s="94">
        <v>40</v>
      </c>
      <c r="H45" s="172" t="s">
        <v>721</v>
      </c>
      <c r="I45" s="94">
        <v>40</v>
      </c>
      <c r="J45" s="172" t="s">
        <v>722</v>
      </c>
      <c r="K45" s="94">
        <v>40</v>
      </c>
      <c r="L45" s="173" t="s">
        <v>723</v>
      </c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</row>
    <row r="46" spans="3:28" ht="15.75" customHeight="1">
      <c r="C46" s="92">
        <v>41</v>
      </c>
      <c r="D46" s="170" t="s">
        <v>724</v>
      </c>
      <c r="E46" s="94">
        <v>41</v>
      </c>
      <c r="F46" s="170" t="s">
        <v>725</v>
      </c>
      <c r="G46" s="94">
        <v>41</v>
      </c>
      <c r="H46" s="170" t="s">
        <v>726</v>
      </c>
      <c r="I46" s="94">
        <v>41</v>
      </c>
      <c r="J46" s="170" t="s">
        <v>727</v>
      </c>
      <c r="K46" s="94">
        <v>41</v>
      </c>
      <c r="L46" s="171" t="s">
        <v>728</v>
      </c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</row>
    <row r="47" spans="3:28" ht="15.75" customHeight="1">
      <c r="C47" s="92">
        <v>42</v>
      </c>
      <c r="D47" s="172" t="s">
        <v>729</v>
      </c>
      <c r="E47" s="94">
        <v>42</v>
      </c>
      <c r="F47" s="172" t="s">
        <v>730</v>
      </c>
      <c r="G47" s="94">
        <v>42</v>
      </c>
      <c r="H47" s="172" t="s">
        <v>731</v>
      </c>
      <c r="I47" s="94">
        <v>42</v>
      </c>
      <c r="J47" s="172" t="s">
        <v>732</v>
      </c>
      <c r="K47" s="94">
        <v>42</v>
      </c>
      <c r="L47" s="173" t="s">
        <v>733</v>
      </c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</row>
    <row r="48" spans="3:28" ht="21.75" customHeight="1">
      <c r="C48" s="92">
        <v>43</v>
      </c>
      <c r="D48" s="170" t="s">
        <v>734</v>
      </c>
      <c r="E48" s="94">
        <v>43</v>
      </c>
      <c r="F48" s="170" t="s">
        <v>735</v>
      </c>
      <c r="G48" s="94">
        <v>43</v>
      </c>
      <c r="H48" s="170" t="s">
        <v>736</v>
      </c>
      <c r="I48" s="94">
        <v>43</v>
      </c>
      <c r="J48" s="170" t="s">
        <v>737</v>
      </c>
      <c r="K48" s="94">
        <v>43</v>
      </c>
      <c r="L48" s="171" t="s">
        <v>738</v>
      </c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</row>
    <row r="49" spans="3:28" ht="30.75" customHeight="1">
      <c r="C49" s="92">
        <v>44</v>
      </c>
      <c r="D49" s="172" t="s">
        <v>739</v>
      </c>
      <c r="E49" s="94">
        <v>44</v>
      </c>
      <c r="F49" s="172" t="s">
        <v>740</v>
      </c>
      <c r="G49" s="94">
        <v>44</v>
      </c>
      <c r="H49" s="172" t="s">
        <v>741</v>
      </c>
      <c r="I49" s="94">
        <v>44</v>
      </c>
      <c r="J49" s="172" t="s">
        <v>742</v>
      </c>
      <c r="K49" s="94">
        <v>44</v>
      </c>
      <c r="L49" s="173" t="s">
        <v>743</v>
      </c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</row>
    <row r="50" spans="3:28" ht="18.75" customHeight="1">
      <c r="C50" s="92">
        <v>45</v>
      </c>
      <c r="D50" s="170" t="s">
        <v>744</v>
      </c>
      <c r="E50" s="94">
        <v>45</v>
      </c>
      <c r="F50" s="170" t="s">
        <v>745</v>
      </c>
      <c r="G50" s="94">
        <v>45</v>
      </c>
      <c r="H50" s="170" t="s">
        <v>746</v>
      </c>
      <c r="I50" s="94">
        <v>45</v>
      </c>
      <c r="J50" s="170" t="s">
        <v>747</v>
      </c>
      <c r="K50" s="94">
        <v>45</v>
      </c>
      <c r="L50" s="171" t="s">
        <v>748</v>
      </c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</row>
    <row r="51" spans="3:28" ht="15.75" customHeight="1">
      <c r="C51" s="92">
        <v>46</v>
      </c>
      <c r="D51" s="172" t="s">
        <v>749</v>
      </c>
      <c r="E51" s="94">
        <v>46</v>
      </c>
      <c r="F51" s="172" t="s">
        <v>750</v>
      </c>
      <c r="G51" s="94">
        <v>46</v>
      </c>
      <c r="H51" s="172" t="s">
        <v>751</v>
      </c>
      <c r="I51" s="94">
        <v>46</v>
      </c>
      <c r="J51" s="172" t="s">
        <v>752</v>
      </c>
      <c r="K51" s="94">
        <v>46</v>
      </c>
      <c r="L51" s="173" t="s">
        <v>753</v>
      </c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</row>
    <row r="52" spans="3:28" ht="15.75" customHeight="1">
      <c r="C52" s="92">
        <v>47</v>
      </c>
      <c r="D52" s="170" t="s">
        <v>754</v>
      </c>
      <c r="E52" s="94">
        <v>47</v>
      </c>
      <c r="F52" s="170" t="s">
        <v>755</v>
      </c>
      <c r="G52" s="94">
        <v>47</v>
      </c>
      <c r="H52" s="170" t="s">
        <v>756</v>
      </c>
      <c r="I52" s="94">
        <v>47</v>
      </c>
      <c r="J52" s="170" t="s">
        <v>757</v>
      </c>
      <c r="K52" s="94">
        <v>47</v>
      </c>
      <c r="L52" s="171" t="s">
        <v>758</v>
      </c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</row>
    <row r="53" spans="3:28" ht="15.75" customHeight="1">
      <c r="C53" s="92">
        <v>48</v>
      </c>
      <c r="D53" s="172" t="s">
        <v>759</v>
      </c>
      <c r="E53" s="94">
        <v>48</v>
      </c>
      <c r="F53" s="172" t="s">
        <v>760</v>
      </c>
      <c r="G53" s="94">
        <v>48</v>
      </c>
      <c r="H53" s="172" t="s">
        <v>761</v>
      </c>
      <c r="I53" s="94">
        <v>48</v>
      </c>
      <c r="J53" s="172" t="s">
        <v>762</v>
      </c>
      <c r="K53" s="94">
        <v>48</v>
      </c>
      <c r="L53" s="173" t="s">
        <v>763</v>
      </c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</row>
    <row r="54" spans="3:28" ht="15.75" customHeight="1">
      <c r="C54" s="92">
        <v>49</v>
      </c>
      <c r="D54" s="170" t="s">
        <v>764</v>
      </c>
      <c r="E54" s="94">
        <v>49</v>
      </c>
      <c r="F54" s="170" t="s">
        <v>765</v>
      </c>
      <c r="G54" s="94">
        <v>49</v>
      </c>
      <c r="H54" s="170" t="s">
        <v>766</v>
      </c>
      <c r="I54" s="94">
        <v>49</v>
      </c>
      <c r="J54" s="170" t="s">
        <v>767</v>
      </c>
      <c r="K54" s="94">
        <v>49</v>
      </c>
      <c r="L54" s="171" t="s">
        <v>768</v>
      </c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</row>
    <row r="55" spans="3:28" ht="15.75" customHeight="1">
      <c r="C55" s="92">
        <v>50</v>
      </c>
      <c r="D55" s="172" t="s">
        <v>769</v>
      </c>
      <c r="E55" s="94">
        <v>50</v>
      </c>
      <c r="F55" s="172" t="s">
        <v>770</v>
      </c>
      <c r="G55" s="94">
        <v>50</v>
      </c>
      <c r="H55" s="172" t="s">
        <v>771</v>
      </c>
      <c r="I55" s="94">
        <v>50</v>
      </c>
      <c r="J55" s="172" t="s">
        <v>772</v>
      </c>
      <c r="K55" s="94">
        <v>50</v>
      </c>
      <c r="L55" s="173" t="s">
        <v>773</v>
      </c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</row>
    <row r="56" spans="3:28" ht="18" customHeight="1">
      <c r="C56" s="92">
        <v>51</v>
      </c>
      <c r="D56" s="170" t="s">
        <v>774</v>
      </c>
      <c r="E56" s="94">
        <v>51</v>
      </c>
      <c r="F56" s="170" t="s">
        <v>775</v>
      </c>
      <c r="G56" s="94">
        <v>51</v>
      </c>
      <c r="H56" s="170" t="s">
        <v>776</v>
      </c>
      <c r="I56" s="94">
        <v>51</v>
      </c>
      <c r="J56" s="170" t="s">
        <v>777</v>
      </c>
      <c r="K56" s="94">
        <v>51</v>
      </c>
      <c r="L56" s="171" t="s">
        <v>778</v>
      </c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</row>
    <row r="57" spans="3:28" ht="15.75" customHeight="1">
      <c r="C57" s="92">
        <v>52</v>
      </c>
      <c r="D57" s="172" t="s">
        <v>779</v>
      </c>
      <c r="E57" s="94">
        <v>52</v>
      </c>
      <c r="F57" s="172" t="s">
        <v>780</v>
      </c>
      <c r="G57" s="94">
        <v>52</v>
      </c>
      <c r="H57" s="172" t="s">
        <v>781</v>
      </c>
      <c r="I57" s="94">
        <v>52</v>
      </c>
      <c r="J57" s="172" t="s">
        <v>782</v>
      </c>
      <c r="K57" s="94">
        <v>52</v>
      </c>
      <c r="L57" s="173" t="s">
        <v>783</v>
      </c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</row>
    <row r="58" spans="3:28" ht="16.5" customHeight="1">
      <c r="C58" s="92">
        <v>53</v>
      </c>
      <c r="D58" s="170" t="s">
        <v>784</v>
      </c>
      <c r="E58" s="94">
        <v>53</v>
      </c>
      <c r="F58" s="170" t="s">
        <v>785</v>
      </c>
      <c r="G58" s="94">
        <v>53</v>
      </c>
      <c r="H58" s="170" t="s">
        <v>786</v>
      </c>
      <c r="I58" s="94">
        <v>53</v>
      </c>
      <c r="J58" s="170" t="s">
        <v>787</v>
      </c>
      <c r="K58" s="94">
        <v>53</v>
      </c>
      <c r="L58" s="171" t="s">
        <v>788</v>
      </c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</row>
    <row r="59" spans="3:28" ht="15.75" customHeight="1">
      <c r="C59" s="92">
        <v>54</v>
      </c>
      <c r="D59" s="172" t="s">
        <v>789</v>
      </c>
      <c r="E59" s="94">
        <v>54</v>
      </c>
      <c r="F59" s="172" t="s">
        <v>790</v>
      </c>
      <c r="G59" s="94">
        <v>54</v>
      </c>
      <c r="H59" s="172" t="s">
        <v>791</v>
      </c>
      <c r="I59" s="94">
        <v>54</v>
      </c>
      <c r="J59" s="87"/>
      <c r="K59" s="94">
        <v>54</v>
      </c>
      <c r="L59" s="173" t="s">
        <v>792</v>
      </c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</row>
    <row r="60" spans="3:28" ht="21.75" customHeight="1">
      <c r="C60" s="92">
        <v>55</v>
      </c>
      <c r="D60" s="170" t="s">
        <v>793</v>
      </c>
      <c r="E60" s="94">
        <v>55</v>
      </c>
      <c r="F60" s="170" t="s">
        <v>794</v>
      </c>
      <c r="G60" s="94">
        <v>55</v>
      </c>
      <c r="H60" s="170" t="s">
        <v>795</v>
      </c>
      <c r="I60" s="94">
        <v>55</v>
      </c>
      <c r="J60" s="104"/>
      <c r="K60" s="94">
        <v>55</v>
      </c>
      <c r="L60" s="171" t="s">
        <v>796</v>
      </c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</row>
    <row r="61" spans="3:28" ht="15.75" customHeight="1">
      <c r="C61" s="92">
        <v>56</v>
      </c>
      <c r="D61" s="172" t="s">
        <v>797</v>
      </c>
      <c r="E61" s="94">
        <v>56</v>
      </c>
      <c r="F61" s="172" t="s">
        <v>798</v>
      </c>
      <c r="G61" s="94">
        <v>56</v>
      </c>
      <c r="H61" s="172" t="s">
        <v>799</v>
      </c>
      <c r="I61" s="94">
        <v>56</v>
      </c>
      <c r="J61" s="87"/>
      <c r="K61" s="94">
        <v>56</v>
      </c>
      <c r="L61" s="173" t="s">
        <v>800</v>
      </c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</row>
    <row r="62" spans="3:28" ht="21.75" customHeight="1">
      <c r="C62" s="92">
        <v>57</v>
      </c>
      <c r="D62" s="170" t="s">
        <v>801</v>
      </c>
      <c r="E62" s="94">
        <v>57</v>
      </c>
      <c r="F62" s="170" t="s">
        <v>802</v>
      </c>
      <c r="G62" s="94">
        <v>57</v>
      </c>
      <c r="H62" s="170" t="s">
        <v>803</v>
      </c>
      <c r="I62" s="94">
        <v>57</v>
      </c>
      <c r="J62" s="104"/>
      <c r="K62" s="94">
        <v>57</v>
      </c>
      <c r="L62" s="171" t="s">
        <v>804</v>
      </c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</row>
    <row r="63" spans="3:28" ht="18" customHeight="1">
      <c r="C63" s="92">
        <v>58</v>
      </c>
      <c r="D63" s="172" t="s">
        <v>805</v>
      </c>
      <c r="E63" s="94">
        <v>58</v>
      </c>
      <c r="F63" s="172" t="s">
        <v>806</v>
      </c>
      <c r="G63" s="94">
        <v>58</v>
      </c>
      <c r="H63" s="172" t="s">
        <v>567</v>
      </c>
      <c r="I63" s="94">
        <v>58</v>
      </c>
      <c r="J63" s="87"/>
      <c r="K63" s="94">
        <v>58</v>
      </c>
      <c r="L63" s="173" t="s">
        <v>807</v>
      </c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</row>
    <row r="64" spans="3:28" ht="18.75" customHeight="1">
      <c r="C64" s="92">
        <v>59</v>
      </c>
      <c r="D64" s="170" t="s">
        <v>808</v>
      </c>
      <c r="E64" s="94">
        <v>59</v>
      </c>
      <c r="F64" s="170" t="s">
        <v>809</v>
      </c>
      <c r="G64" s="94">
        <v>59</v>
      </c>
      <c r="H64" s="170" t="s">
        <v>810</v>
      </c>
      <c r="I64" s="94">
        <v>59</v>
      </c>
      <c r="J64" s="104"/>
      <c r="K64" s="94">
        <v>59</v>
      </c>
      <c r="L64" s="171" t="s">
        <v>811</v>
      </c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</row>
    <row r="65" spans="3:28" ht="15.75" customHeight="1">
      <c r="C65" s="92">
        <v>60</v>
      </c>
      <c r="D65" s="172" t="s">
        <v>812</v>
      </c>
      <c r="E65" s="94">
        <v>60</v>
      </c>
      <c r="F65" s="172" t="s">
        <v>813</v>
      </c>
      <c r="G65" s="94">
        <v>60</v>
      </c>
      <c r="H65" s="172" t="s">
        <v>814</v>
      </c>
      <c r="I65" s="94">
        <v>60</v>
      </c>
      <c r="J65" s="87"/>
      <c r="K65" s="94">
        <v>60</v>
      </c>
      <c r="L65" s="173" t="s">
        <v>815</v>
      </c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</row>
    <row r="66" spans="3:28" ht="15.75" customHeight="1">
      <c r="C66" s="92">
        <v>61</v>
      </c>
      <c r="D66" s="170" t="s">
        <v>816</v>
      </c>
      <c r="E66" s="94">
        <v>61</v>
      </c>
      <c r="F66" s="170" t="s">
        <v>817</v>
      </c>
      <c r="G66" s="94">
        <v>61</v>
      </c>
      <c r="H66" s="170" t="s">
        <v>818</v>
      </c>
      <c r="I66" s="94">
        <v>61</v>
      </c>
      <c r="J66" s="104"/>
      <c r="K66" s="94">
        <v>61</v>
      </c>
      <c r="L66" s="171" t="s">
        <v>819</v>
      </c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</row>
    <row r="67" spans="3:28" ht="15.75" customHeight="1">
      <c r="C67" s="92">
        <v>62</v>
      </c>
      <c r="D67" s="172" t="s">
        <v>820</v>
      </c>
      <c r="E67" s="94">
        <v>62</v>
      </c>
      <c r="F67" s="172" t="s">
        <v>821</v>
      </c>
      <c r="G67" s="94">
        <v>62</v>
      </c>
      <c r="H67" s="172" t="s">
        <v>822</v>
      </c>
      <c r="I67" s="94">
        <v>62</v>
      </c>
      <c r="J67" s="87"/>
      <c r="K67" s="94">
        <v>62</v>
      </c>
      <c r="L67" s="173" t="s">
        <v>823</v>
      </c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</row>
    <row r="68" spans="3:28" ht="18.75" customHeight="1">
      <c r="C68" s="92">
        <v>63</v>
      </c>
      <c r="D68" s="170" t="s">
        <v>824</v>
      </c>
      <c r="E68" s="94">
        <v>63</v>
      </c>
      <c r="F68" s="170" t="s">
        <v>825</v>
      </c>
      <c r="G68" s="94">
        <v>63</v>
      </c>
      <c r="H68" s="170" t="s">
        <v>826</v>
      </c>
      <c r="I68" s="94">
        <v>63</v>
      </c>
      <c r="J68" s="104"/>
      <c r="K68" s="94">
        <v>63</v>
      </c>
      <c r="L68" s="171" t="s">
        <v>827</v>
      </c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</row>
    <row r="69" spans="3:28" ht="15.75" customHeight="1">
      <c r="C69" s="92">
        <v>64</v>
      </c>
      <c r="D69" s="172" t="s">
        <v>828</v>
      </c>
      <c r="E69" s="94">
        <v>64</v>
      </c>
      <c r="F69" s="172" t="s">
        <v>829</v>
      </c>
      <c r="G69" s="94">
        <v>64</v>
      </c>
      <c r="H69" s="172" t="s">
        <v>830</v>
      </c>
      <c r="I69" s="94">
        <v>64</v>
      </c>
      <c r="J69" s="87"/>
      <c r="K69" s="94">
        <v>64</v>
      </c>
      <c r="L69" s="173" t="s">
        <v>831</v>
      </c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</row>
    <row r="70" spans="3:28" ht="18" customHeight="1">
      <c r="C70" s="92">
        <v>65</v>
      </c>
      <c r="D70" s="170" t="s">
        <v>832</v>
      </c>
      <c r="E70" s="94">
        <v>65</v>
      </c>
      <c r="F70" s="170" t="s">
        <v>833</v>
      </c>
      <c r="G70" s="94">
        <v>65</v>
      </c>
      <c r="H70" s="170" t="s">
        <v>834</v>
      </c>
      <c r="I70" s="94">
        <v>65</v>
      </c>
      <c r="J70" s="104"/>
      <c r="K70" s="94">
        <v>65</v>
      </c>
      <c r="L70" s="171" t="s">
        <v>835</v>
      </c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</row>
    <row r="71" spans="3:28" ht="15.75" customHeight="1">
      <c r="C71" s="92">
        <v>66</v>
      </c>
      <c r="D71" s="172" t="s">
        <v>836</v>
      </c>
      <c r="E71" s="94">
        <v>66</v>
      </c>
      <c r="F71" s="172" t="s">
        <v>837</v>
      </c>
      <c r="G71" s="94">
        <v>66</v>
      </c>
      <c r="H71" s="172" t="s">
        <v>838</v>
      </c>
      <c r="I71" s="94">
        <v>66</v>
      </c>
      <c r="J71" s="87"/>
      <c r="K71" s="94">
        <v>66</v>
      </c>
      <c r="L71" s="173" t="s">
        <v>839</v>
      </c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</row>
    <row r="72" spans="3:28" ht="19.5" customHeight="1">
      <c r="C72" s="92">
        <v>67</v>
      </c>
      <c r="D72" s="170" t="s">
        <v>840</v>
      </c>
      <c r="E72" s="94">
        <v>67</v>
      </c>
      <c r="F72" s="170" t="s">
        <v>841</v>
      </c>
      <c r="G72" s="94">
        <v>67</v>
      </c>
      <c r="H72" s="170" t="s">
        <v>842</v>
      </c>
      <c r="I72" s="94">
        <v>67</v>
      </c>
      <c r="J72" s="104"/>
      <c r="K72" s="94">
        <v>67</v>
      </c>
      <c r="L72" s="171" t="s">
        <v>843</v>
      </c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</row>
    <row r="73" spans="3:28" ht="15.75" customHeight="1">
      <c r="C73" s="92">
        <v>68</v>
      </c>
      <c r="D73" s="172" t="s">
        <v>844</v>
      </c>
      <c r="E73" s="94">
        <v>68</v>
      </c>
      <c r="F73" s="172" t="s">
        <v>845</v>
      </c>
      <c r="G73" s="94">
        <v>68</v>
      </c>
      <c r="H73" s="172" t="s">
        <v>846</v>
      </c>
      <c r="I73" s="94">
        <v>68</v>
      </c>
      <c r="J73" s="87"/>
      <c r="K73" s="94">
        <v>68</v>
      </c>
      <c r="L73" s="102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</row>
    <row r="74" spans="3:28" ht="15.75" customHeight="1">
      <c r="C74" s="92">
        <v>69</v>
      </c>
      <c r="D74" s="170" t="s">
        <v>847</v>
      </c>
      <c r="E74" s="94">
        <v>69</v>
      </c>
      <c r="F74" s="170" t="s">
        <v>848</v>
      </c>
      <c r="G74" s="94">
        <v>69</v>
      </c>
      <c r="H74" s="170" t="s">
        <v>849</v>
      </c>
      <c r="I74" s="94">
        <v>69</v>
      </c>
      <c r="J74" s="104"/>
      <c r="K74" s="94">
        <v>69</v>
      </c>
      <c r="L74" s="105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</row>
    <row r="75" spans="3:28" ht="15.75" customHeight="1">
      <c r="C75" s="92">
        <v>70</v>
      </c>
      <c r="D75" s="172" t="s">
        <v>850</v>
      </c>
      <c r="E75" s="94">
        <v>70</v>
      </c>
      <c r="F75" s="172" t="s">
        <v>851</v>
      </c>
      <c r="G75" s="94">
        <v>70</v>
      </c>
      <c r="H75" s="87"/>
      <c r="I75" s="94">
        <v>70</v>
      </c>
      <c r="J75" s="87"/>
      <c r="K75" s="94">
        <v>70</v>
      </c>
      <c r="L75" s="102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</row>
    <row r="76" spans="3:28" ht="15.75" customHeight="1">
      <c r="C76" s="92">
        <v>71</v>
      </c>
      <c r="D76" s="170" t="s">
        <v>852</v>
      </c>
      <c r="E76" s="94">
        <v>71</v>
      </c>
      <c r="F76" s="170" t="s">
        <v>853</v>
      </c>
      <c r="G76" s="94">
        <v>71</v>
      </c>
      <c r="H76" s="104"/>
      <c r="I76" s="94">
        <v>71</v>
      </c>
      <c r="J76" s="104"/>
      <c r="K76" s="94">
        <v>71</v>
      </c>
      <c r="L76" s="105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</row>
    <row r="77" spans="3:28" ht="15.75" customHeight="1">
      <c r="C77" s="92">
        <v>72</v>
      </c>
      <c r="D77" s="172" t="s">
        <v>854</v>
      </c>
      <c r="E77" s="94">
        <v>72</v>
      </c>
      <c r="F77" s="172" t="s">
        <v>855</v>
      </c>
      <c r="G77" s="94">
        <v>72</v>
      </c>
      <c r="H77" s="87"/>
      <c r="I77" s="94">
        <v>72</v>
      </c>
      <c r="J77" s="87"/>
      <c r="K77" s="94">
        <v>72</v>
      </c>
      <c r="L77" s="102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</row>
    <row r="78" spans="3:28" ht="15.75" customHeight="1">
      <c r="C78" s="92">
        <v>73</v>
      </c>
      <c r="D78" s="170" t="s">
        <v>856</v>
      </c>
      <c r="E78" s="94">
        <v>73</v>
      </c>
      <c r="F78" s="170" t="s">
        <v>857</v>
      </c>
      <c r="G78" s="94">
        <v>73</v>
      </c>
      <c r="H78" s="104"/>
      <c r="I78" s="94">
        <v>73</v>
      </c>
      <c r="J78" s="104"/>
      <c r="K78" s="94">
        <v>73</v>
      </c>
      <c r="L78" s="105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</row>
    <row r="79" spans="3:28" ht="15.75" customHeight="1">
      <c r="C79" s="92">
        <v>74</v>
      </c>
      <c r="D79" s="172" t="s">
        <v>858</v>
      </c>
      <c r="E79" s="94">
        <v>74</v>
      </c>
      <c r="F79" s="172" t="s">
        <v>859</v>
      </c>
      <c r="G79" s="94">
        <v>74</v>
      </c>
      <c r="H79" s="87"/>
      <c r="I79" s="94">
        <v>74</v>
      </c>
      <c r="J79" s="87"/>
      <c r="K79" s="94">
        <v>74</v>
      </c>
      <c r="L79" s="102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</row>
    <row r="80" spans="3:28" ht="15.75" customHeight="1">
      <c r="C80" s="92">
        <v>75</v>
      </c>
      <c r="D80" s="170" t="s">
        <v>860</v>
      </c>
      <c r="E80" s="94">
        <v>75</v>
      </c>
      <c r="F80" s="170" t="s">
        <v>861</v>
      </c>
      <c r="G80" s="94">
        <v>75</v>
      </c>
      <c r="H80" s="104"/>
      <c r="I80" s="94">
        <v>75</v>
      </c>
      <c r="J80" s="104"/>
      <c r="K80" s="94">
        <v>75</v>
      </c>
      <c r="L80" s="105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</row>
    <row r="81" spans="3:28" ht="15.75" customHeight="1">
      <c r="C81" s="92">
        <v>76</v>
      </c>
      <c r="D81" s="172" t="s">
        <v>862</v>
      </c>
      <c r="E81" s="94">
        <v>76</v>
      </c>
      <c r="F81" s="172" t="s">
        <v>863</v>
      </c>
      <c r="G81" s="94">
        <v>76</v>
      </c>
      <c r="H81" s="87"/>
      <c r="I81" s="94">
        <v>76</v>
      </c>
      <c r="J81" s="87"/>
      <c r="K81" s="94">
        <v>76</v>
      </c>
      <c r="L81" s="102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</row>
    <row r="82" spans="3:28" ht="15.75" customHeight="1">
      <c r="C82" s="92">
        <v>77</v>
      </c>
      <c r="D82" s="170" t="s">
        <v>864</v>
      </c>
      <c r="E82" s="94">
        <v>77</v>
      </c>
      <c r="F82" s="170" t="s">
        <v>865</v>
      </c>
      <c r="G82" s="94">
        <v>77</v>
      </c>
      <c r="H82" s="104"/>
      <c r="I82" s="94">
        <v>77</v>
      </c>
      <c r="J82" s="104"/>
      <c r="K82" s="94">
        <v>77</v>
      </c>
      <c r="L82" s="105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</row>
    <row r="83" spans="3:28" ht="15.75" customHeight="1">
      <c r="C83" s="92">
        <v>78</v>
      </c>
      <c r="D83" s="172" t="s">
        <v>866</v>
      </c>
      <c r="E83" s="94">
        <v>78</v>
      </c>
      <c r="F83" s="172" t="s">
        <v>867</v>
      </c>
      <c r="G83" s="94">
        <v>78</v>
      </c>
      <c r="H83" s="87"/>
      <c r="I83" s="94">
        <v>78</v>
      </c>
      <c r="J83" s="87"/>
      <c r="K83" s="94">
        <v>78</v>
      </c>
      <c r="L83" s="102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</row>
    <row r="84" spans="3:28" ht="15.75" customHeight="1">
      <c r="C84" s="92">
        <v>79</v>
      </c>
      <c r="D84" s="170" t="s">
        <v>868</v>
      </c>
      <c r="E84" s="94">
        <v>79</v>
      </c>
      <c r="F84" s="170" t="s">
        <v>869</v>
      </c>
      <c r="G84" s="94">
        <v>79</v>
      </c>
      <c r="H84" s="104"/>
      <c r="I84" s="94">
        <v>79</v>
      </c>
      <c r="J84" s="104"/>
      <c r="K84" s="94">
        <v>79</v>
      </c>
      <c r="L84" s="105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</row>
    <row r="85" spans="3:28" ht="15.75" customHeight="1">
      <c r="C85" s="92">
        <v>80</v>
      </c>
      <c r="D85" s="172" t="s">
        <v>870</v>
      </c>
      <c r="E85" s="94">
        <v>80</v>
      </c>
      <c r="F85" s="172" t="s">
        <v>871</v>
      </c>
      <c r="G85" s="94">
        <v>80</v>
      </c>
      <c r="H85" s="87"/>
      <c r="I85" s="94">
        <v>80</v>
      </c>
      <c r="J85" s="87"/>
      <c r="K85" s="94">
        <v>80</v>
      </c>
      <c r="L85" s="102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</row>
    <row r="86" spans="3:28" ht="15.75" customHeight="1">
      <c r="C86" s="92">
        <v>81</v>
      </c>
      <c r="D86" s="87"/>
      <c r="E86" s="94">
        <v>81</v>
      </c>
      <c r="F86" s="172" t="s">
        <v>872</v>
      </c>
      <c r="G86" s="94">
        <v>81</v>
      </c>
      <c r="H86" s="87"/>
      <c r="I86" s="94">
        <v>81</v>
      </c>
      <c r="J86" s="87"/>
      <c r="K86" s="94">
        <v>81</v>
      </c>
      <c r="L86" s="102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</row>
    <row r="87" spans="3:28" ht="15.75" customHeight="1">
      <c r="C87" s="92">
        <v>82</v>
      </c>
      <c r="D87" s="104"/>
      <c r="E87" s="94">
        <v>82</v>
      </c>
      <c r="F87" s="170" t="s">
        <v>873</v>
      </c>
      <c r="G87" s="94">
        <v>82</v>
      </c>
      <c r="H87" s="104"/>
      <c r="I87" s="94">
        <v>82</v>
      </c>
      <c r="J87" s="104"/>
      <c r="K87" s="94">
        <v>82</v>
      </c>
      <c r="L87" s="105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</row>
    <row r="88" spans="3:28" ht="15.75" customHeight="1">
      <c r="C88" s="109">
        <v>83</v>
      </c>
      <c r="D88" s="112"/>
      <c r="E88" s="174">
        <v>83</v>
      </c>
      <c r="F88" s="175" t="s">
        <v>874</v>
      </c>
      <c r="G88" s="174">
        <v>83</v>
      </c>
      <c r="H88" s="112"/>
      <c r="I88" s="174">
        <v>83</v>
      </c>
      <c r="J88" s="112"/>
      <c r="K88" s="174">
        <v>83</v>
      </c>
      <c r="L88" s="113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</row>
    <row r="89" spans="3:28" ht="15.75" customHeight="1"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</row>
    <row r="90" spans="3:28" ht="15.75" customHeight="1"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</row>
    <row r="91" spans="3:28" ht="15.75" customHeight="1"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</row>
    <row r="92" spans="3:28" ht="15.75" customHeight="1"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</row>
    <row r="93" spans="3:28" ht="15.75" customHeight="1"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</row>
    <row r="94" spans="3:28" ht="15.75" customHeight="1"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</row>
    <row r="95" spans="3:28" ht="15.75" customHeight="1"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</row>
    <row r="96" spans="3:28" ht="15.75" customHeight="1"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</row>
    <row r="97" spans="3:28" ht="15.75" customHeight="1"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</row>
    <row r="98" spans="3:28" ht="15.75" customHeight="1"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</row>
    <row r="99" spans="3:28" ht="15.75" customHeight="1"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</row>
    <row r="100" spans="3:28" ht="15.75" customHeight="1"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</row>
    <row r="101" spans="3:28" ht="15.75" customHeight="1"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</row>
    <row r="102" spans="3:28" ht="15.75" customHeight="1"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</row>
    <row r="103" spans="3:28" ht="15.75" customHeight="1"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</row>
    <row r="104" spans="3:28" ht="15.75" customHeight="1"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</row>
    <row r="105" spans="3:28" ht="15.75" customHeight="1"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</row>
    <row r="106" spans="3:28" ht="15.75" customHeight="1"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</row>
    <row r="107" spans="3:28" ht="15.75" customHeight="1"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</row>
    <row r="108" spans="3:28" ht="15.75" customHeight="1"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</row>
    <row r="109" spans="3:28" ht="15.75" customHeight="1"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</row>
    <row r="110" spans="3:28" ht="15.75" customHeight="1"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</row>
    <row r="111" spans="3:28" ht="15.75" customHeight="1"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</row>
    <row r="112" spans="3:28" ht="15.75" customHeight="1"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</row>
    <row r="113" spans="3:28" ht="15.75" customHeight="1"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</row>
    <row r="114" spans="3:28" ht="15.75" customHeight="1"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</row>
    <row r="115" spans="3:28" ht="15.75" customHeight="1"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</row>
    <row r="116" spans="3:28" ht="15.75" customHeight="1"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</row>
    <row r="117" spans="3:28" ht="15.75" customHeight="1"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</row>
    <row r="118" spans="3:28" ht="15.75" customHeight="1"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</row>
    <row r="119" spans="3:28" ht="15.75" customHeight="1"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</row>
    <row r="120" spans="3:28" ht="15.75" customHeight="1"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</row>
    <row r="121" spans="3:28" ht="15.75" customHeight="1"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</row>
    <row r="122" spans="3:28" ht="15.75" customHeight="1"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</row>
    <row r="123" spans="3:28" ht="15.75" customHeight="1"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</row>
    <row r="124" spans="3:28" ht="15.75" customHeight="1"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</row>
    <row r="125" spans="3:28" ht="15.75" customHeight="1"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</row>
    <row r="126" spans="3:28" ht="15.75" customHeight="1"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</row>
    <row r="127" spans="3:28" ht="15.75" customHeight="1"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</row>
    <row r="128" spans="3:28" ht="15.75" customHeight="1"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</row>
    <row r="129" spans="3:28" ht="15.75" customHeight="1"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</row>
    <row r="130" spans="3:28" ht="15.75" customHeight="1"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</row>
    <row r="131" spans="3:28" ht="15.75" customHeight="1"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</row>
    <row r="132" spans="3:28" ht="15.75" customHeight="1"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</row>
    <row r="133" spans="3:28" ht="15.75" customHeight="1"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</row>
    <row r="134" spans="3:28" ht="15.75" customHeight="1"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</row>
    <row r="135" spans="3:28" ht="15.75" customHeight="1"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</row>
    <row r="136" spans="3:28" ht="15.75" customHeight="1"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</row>
    <row r="137" spans="3:28" ht="15.75" customHeight="1"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</row>
    <row r="138" spans="3:28" ht="15.75" customHeight="1"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</row>
    <row r="139" spans="3:28" ht="15.75" customHeight="1"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</row>
    <row r="140" spans="3:28" ht="15.75" customHeight="1"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</row>
    <row r="141" spans="3:28" ht="15.75" customHeight="1"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</row>
    <row r="142" spans="3:28" ht="15.75" customHeight="1"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</row>
    <row r="143" spans="3:28" ht="15.75" customHeight="1"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</row>
    <row r="144" spans="3:28" ht="15.75" customHeight="1"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</row>
    <row r="145" spans="3:28" ht="15.75" customHeight="1"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</row>
    <row r="146" spans="3:28" ht="15.75" customHeight="1"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</row>
    <row r="147" spans="3:28" ht="15.75" customHeight="1"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</row>
    <row r="148" spans="3:28" ht="15.75" customHeight="1"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</row>
    <row r="149" spans="3:28" ht="15.75" customHeight="1"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</row>
    <row r="150" spans="3:28" ht="15.75" customHeight="1"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</row>
    <row r="151" spans="3:28" ht="15.75" customHeight="1"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</row>
    <row r="152" spans="3:28" ht="15.75" customHeight="1"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</row>
    <row r="153" spans="3:28" ht="15.75" customHeight="1"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</row>
    <row r="154" spans="3:28" ht="15.75" customHeight="1"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</row>
    <row r="155" spans="3:28" ht="15.75" customHeight="1"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</row>
    <row r="156" spans="3:28" ht="15.75" customHeight="1"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</row>
    <row r="157" spans="3:28" ht="15.75" customHeight="1"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</row>
    <row r="158" spans="3:28" ht="15.75" customHeight="1"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</row>
    <row r="159" spans="3:28" ht="15.75" customHeight="1"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</row>
    <row r="160" spans="3:28" ht="15.75" customHeight="1"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</row>
    <row r="161" spans="3:28" ht="15.75" customHeight="1"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</row>
    <row r="162" spans="3:28" ht="15.75" customHeight="1"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</row>
    <row r="163" spans="3:28" ht="15.75" customHeight="1"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</row>
    <row r="164" spans="3:28" ht="15.75" customHeight="1"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</row>
    <row r="165" spans="3:28" ht="15.75" customHeight="1"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</row>
    <row r="166" spans="3:28" ht="15.75" customHeight="1"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</row>
    <row r="167" spans="3:28" ht="15.75" customHeight="1"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</row>
    <row r="168" spans="3:28" ht="15.75" customHeight="1"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</row>
    <row r="169" spans="3:28" ht="15.75" customHeight="1"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</row>
    <row r="170" spans="3:28" ht="15.75" customHeight="1"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</row>
    <row r="171" spans="3:28" ht="15.75" customHeight="1"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</row>
    <row r="172" spans="3:28" ht="15.75" customHeight="1"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</row>
    <row r="173" spans="3:28" ht="15.75" customHeight="1"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</row>
    <row r="174" spans="3:28" ht="15.75" customHeight="1"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</row>
    <row r="175" spans="3:28" ht="15.75" customHeight="1"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</row>
    <row r="176" spans="3:28" ht="15.75" customHeight="1"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</row>
    <row r="177" spans="3:28" ht="15.75" customHeight="1"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</row>
    <row r="178" spans="3:28" ht="15.75" customHeight="1"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</row>
    <row r="179" spans="3:28" ht="15.75" customHeight="1"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</row>
    <row r="180" spans="3:28" ht="15.75" customHeight="1"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</row>
    <row r="181" spans="3:28" ht="15.75" customHeight="1"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</row>
    <row r="182" spans="3:28" ht="15.75" customHeight="1"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</row>
    <row r="183" spans="3:28" ht="15.75" customHeight="1"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</row>
    <row r="184" spans="3:28" ht="15.75" customHeight="1"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</row>
    <row r="185" spans="3:28" ht="15.75" customHeight="1"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</row>
    <row r="186" spans="3:28" ht="15.75" customHeight="1"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</row>
    <row r="187" spans="3:28" ht="15.75" customHeight="1"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</row>
    <row r="188" spans="3:28" ht="15.75" customHeight="1"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</row>
    <row r="189" spans="3:28" ht="15.75" customHeight="1"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</row>
    <row r="190" spans="3:28" ht="15.75" customHeight="1"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</row>
    <row r="191" spans="3:28" ht="15.75" customHeight="1"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</row>
    <row r="192" spans="3:28" ht="15.75" customHeight="1"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</row>
    <row r="193" spans="3:28" ht="15.75" customHeight="1"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</row>
    <row r="194" spans="3:28" ht="15.75" customHeight="1"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</row>
    <row r="195" spans="3:28" ht="15.75" customHeight="1"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</row>
    <row r="196" spans="3:28" ht="15.75" customHeight="1"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</row>
    <row r="197" spans="3:28" ht="15.75" customHeight="1"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</row>
    <row r="198" spans="3:28" ht="15.75" customHeight="1"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</row>
    <row r="199" spans="3:28" ht="15.75" customHeight="1"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</row>
    <row r="200" spans="3:28" ht="15.75" customHeight="1"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</row>
    <row r="201" spans="3:28" ht="15.75" customHeight="1"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</row>
    <row r="202" spans="3:28" ht="15.75" customHeight="1"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</row>
    <row r="203" spans="3:28" ht="15.75" customHeight="1"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</row>
    <row r="204" spans="3:28" ht="15.75" customHeight="1"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</row>
    <row r="205" spans="3:28" ht="15.75" customHeight="1"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</row>
    <row r="206" spans="3:28" ht="15.75" customHeight="1"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</row>
    <row r="207" spans="3:28" ht="15.75" customHeight="1"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</row>
    <row r="208" spans="3:28" ht="15.75" customHeight="1"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</row>
    <row r="209" spans="3:28" ht="15.75" customHeight="1"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</row>
    <row r="210" spans="3:28" ht="15.75" customHeight="1"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</row>
    <row r="211" spans="3:28" ht="15.75" customHeight="1"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</row>
    <row r="212" spans="3:28" ht="15.75" customHeight="1"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</row>
    <row r="213" spans="3:28" ht="15.75" customHeight="1"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</row>
    <row r="214" spans="3:28" ht="15.75" customHeight="1"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</row>
    <row r="215" spans="3:28" ht="15.75" customHeight="1"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</row>
    <row r="216" spans="3:28" ht="15.75" customHeight="1"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</row>
    <row r="217" spans="3:28" ht="15.75" customHeight="1"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</row>
    <row r="218" spans="3:28" ht="15.75" customHeight="1"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</row>
    <row r="219" spans="3:28" ht="15.75" customHeight="1"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</row>
    <row r="220" spans="3:28" ht="15.75" customHeight="1"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</row>
    <row r="221" spans="3:28" ht="15.75" customHeight="1"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</row>
    <row r="222" spans="3:28" ht="15.75" customHeight="1"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</row>
    <row r="223" spans="3:28" ht="15.75" customHeight="1"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</row>
    <row r="224" spans="3:28" ht="15.75" customHeight="1"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</row>
    <row r="225" spans="3:28" ht="15.75" customHeight="1"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</row>
    <row r="226" spans="3:28" ht="15.75" customHeight="1"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</row>
    <row r="227" spans="3:28" ht="15.75" customHeight="1"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</row>
    <row r="228" spans="3:28" ht="15.75" customHeight="1"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</row>
    <row r="229" spans="3:28" ht="15.75" customHeight="1"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</row>
    <row r="230" spans="3:28" ht="15.75" customHeight="1"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</row>
    <row r="231" spans="3:28" ht="15.75" customHeight="1"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</row>
    <row r="232" spans="3:28" ht="15.75" customHeight="1"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</row>
    <row r="233" spans="3:28" ht="15.75" customHeight="1"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</row>
    <row r="234" spans="3:28" ht="15.75" customHeight="1"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</row>
    <row r="235" spans="3:28" ht="15.75" customHeight="1"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</row>
    <row r="236" spans="3:28" ht="15.75" customHeight="1"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</row>
    <row r="237" spans="3:28" ht="15.75" customHeight="1"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</row>
    <row r="238" spans="3:28" ht="15.75" customHeight="1"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</row>
    <row r="239" spans="3:28" ht="15.75" customHeight="1"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</row>
    <row r="240" spans="3:28" ht="15.75" customHeight="1"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</row>
    <row r="241" spans="3:28" ht="15.75" customHeight="1"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</row>
    <row r="242" spans="3:28" ht="15.75" customHeight="1"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</row>
    <row r="243" spans="3:28" ht="15.75" customHeight="1"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</row>
    <row r="244" spans="3:28" ht="15.75" customHeight="1"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</row>
    <row r="245" spans="3:28" ht="15.75" customHeight="1"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</row>
    <row r="246" spans="3:28" ht="15.75" customHeight="1"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</row>
    <row r="247" spans="3:28" ht="15.75" customHeight="1"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</row>
    <row r="248" spans="3:28" ht="15.75" customHeight="1"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</row>
    <row r="249" spans="3:28" ht="15.75" customHeight="1"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</row>
    <row r="250" spans="3:28" ht="15.75" customHeight="1"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</row>
    <row r="251" spans="3:28" ht="15.75" customHeight="1"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</row>
    <row r="252" spans="3:28" ht="15.75" customHeight="1"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</row>
    <row r="253" spans="3:28" ht="15.75" customHeight="1"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</row>
    <row r="254" spans="3:28" ht="15.75" customHeight="1"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</row>
    <row r="255" spans="3:28" ht="15.75" customHeight="1"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</row>
    <row r="256" spans="3:28" ht="15.75" customHeight="1"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</row>
    <row r="257" spans="3:28" ht="15.75" customHeight="1"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</row>
    <row r="258" spans="3:28" ht="15.75" customHeight="1"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</row>
    <row r="259" spans="3:28" ht="15.75" customHeight="1"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</row>
    <row r="260" spans="3:28" ht="15.75" customHeight="1"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</row>
    <row r="261" spans="3:28" ht="15.75" customHeight="1"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</row>
    <row r="262" spans="3:28" ht="15.75" customHeight="1"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</row>
    <row r="263" spans="3:28" ht="15.75" customHeight="1"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</row>
    <row r="264" spans="3:28" ht="15.75" customHeight="1"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</row>
    <row r="265" spans="3:28" ht="15.75" customHeight="1"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</row>
    <row r="266" spans="3:28" ht="15.75" customHeight="1"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</row>
    <row r="267" spans="3:28" ht="15.75" customHeight="1"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</row>
    <row r="268" spans="3:28" ht="15.75" customHeight="1"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</row>
    <row r="269" spans="3:28" ht="15.75" customHeight="1"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</row>
    <row r="270" spans="3:28" ht="15.75" customHeight="1"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</row>
    <row r="271" spans="3:28" ht="15.75" customHeight="1"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</row>
    <row r="272" spans="3:28" ht="15.75" customHeight="1"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</row>
    <row r="273" spans="3:28" ht="15.75" customHeight="1"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</row>
    <row r="274" spans="3:28" ht="15.75" customHeight="1"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</row>
    <row r="275" spans="3:28" ht="15.75" customHeight="1"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</row>
    <row r="276" spans="3:28" ht="15.75" customHeight="1"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</row>
    <row r="277" spans="3:28" ht="15.75" customHeight="1"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</row>
    <row r="278" spans="3:28" ht="15.75" customHeight="1"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</row>
    <row r="279" spans="3:28" ht="15.75" customHeight="1"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</row>
    <row r="280" spans="3:28" ht="15.75" customHeight="1"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</row>
    <row r="281" spans="3:28" ht="15.75" customHeight="1"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</row>
    <row r="282" spans="3:28" ht="15.75" customHeight="1"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</row>
    <row r="283" spans="3:28" ht="15.75" customHeight="1"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</row>
    <row r="284" spans="3:28" ht="15.75" customHeight="1"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</row>
    <row r="285" spans="3:28" ht="15.75" customHeight="1"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</row>
    <row r="286" spans="3:28" ht="15.75" customHeight="1"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</row>
    <row r="287" spans="3:28" ht="15.75" customHeight="1"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</row>
    <row r="288" spans="3:28" ht="15.75" customHeight="1"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21932515337423311" right="5.0613496932515344E-2" top="0.28680981595092025" bottom="0.28680981595092025" header="0" footer="0"/>
  <pageSetup scale="80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5558B"/>
    <outlinePr summaryBelow="0" summaryRight="0"/>
  </sheetPr>
  <dimension ref="A1:AD1000"/>
  <sheetViews>
    <sheetView workbookViewId="0"/>
  </sheetViews>
  <sheetFormatPr baseColWidth="10" defaultColWidth="12.5703125" defaultRowHeight="15" customHeight="1"/>
  <cols>
    <col min="1" max="1" width="12.42578125" customWidth="1"/>
    <col min="2" max="2" width="4" customWidth="1"/>
    <col min="3" max="3" width="43.28515625" customWidth="1"/>
    <col min="4" max="5" width="3.140625" customWidth="1"/>
    <col min="6" max="6" width="43.28515625" customWidth="1"/>
    <col min="7" max="8" width="3.140625" customWidth="1"/>
    <col min="9" max="9" width="48.140625" customWidth="1"/>
    <col min="10" max="10" width="3" customWidth="1"/>
    <col min="11" max="11" width="3.140625" customWidth="1"/>
    <col min="12" max="12" width="44.7109375" customWidth="1"/>
    <col min="13" max="30" width="12.42578125" customWidth="1"/>
  </cols>
  <sheetData>
    <row r="1" spans="1:30" ht="15.75" customHeight="1">
      <c r="C1" s="114"/>
    </row>
    <row r="2" spans="1:30" ht="81.75" customHeight="1">
      <c r="C2" s="114"/>
      <c r="L2" s="176"/>
    </row>
    <row r="3" spans="1:30" ht="21.75" customHeight="1">
      <c r="B3" s="71"/>
      <c r="C3" s="177" t="s">
        <v>875</v>
      </c>
      <c r="D3" s="71"/>
      <c r="E3" s="71"/>
      <c r="F3" s="71"/>
      <c r="G3" s="71"/>
      <c r="H3" s="71"/>
      <c r="I3" s="71"/>
      <c r="J3" s="71"/>
      <c r="K3" s="71"/>
      <c r="L3" s="71"/>
    </row>
    <row r="4" spans="1:30" ht="9" customHeight="1">
      <c r="B4" s="24"/>
      <c r="C4" s="7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</row>
    <row r="5" spans="1:30" ht="30" customHeight="1">
      <c r="A5" s="178"/>
      <c r="B5" s="179"/>
      <c r="C5" s="180" t="s">
        <v>876</v>
      </c>
      <c r="D5" s="180"/>
      <c r="E5" s="180"/>
      <c r="F5" s="180" t="s">
        <v>877</v>
      </c>
      <c r="G5" s="180"/>
      <c r="H5" s="180"/>
      <c r="I5" s="180" t="s">
        <v>878</v>
      </c>
      <c r="J5" s="180"/>
      <c r="K5" s="180"/>
      <c r="L5" s="180" t="s">
        <v>879</v>
      </c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</row>
    <row r="6" spans="1:30" ht="30" customHeight="1">
      <c r="A6" s="182"/>
      <c r="B6" s="183">
        <v>1</v>
      </c>
      <c r="C6" s="184" t="s">
        <v>880</v>
      </c>
      <c r="D6" s="185"/>
      <c r="E6" s="186">
        <v>1</v>
      </c>
      <c r="F6" s="184" t="s">
        <v>881</v>
      </c>
      <c r="G6" s="185"/>
      <c r="H6" s="186">
        <v>1</v>
      </c>
      <c r="I6" s="184" t="s">
        <v>882</v>
      </c>
      <c r="J6" s="185"/>
      <c r="K6" s="186">
        <v>1</v>
      </c>
      <c r="L6" s="184" t="s">
        <v>883</v>
      </c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</row>
    <row r="7" spans="1:30" ht="30" customHeight="1">
      <c r="A7" s="182"/>
      <c r="B7" s="188">
        <v>2</v>
      </c>
      <c r="C7" s="189" t="s">
        <v>884</v>
      </c>
      <c r="D7" s="185"/>
      <c r="E7" s="186">
        <v>2</v>
      </c>
      <c r="F7" s="189" t="s">
        <v>885</v>
      </c>
      <c r="G7" s="185"/>
      <c r="H7" s="186">
        <v>2</v>
      </c>
      <c r="I7" s="189" t="s">
        <v>886</v>
      </c>
      <c r="J7" s="185"/>
      <c r="K7" s="186">
        <v>2</v>
      </c>
      <c r="L7" s="189" t="s">
        <v>887</v>
      </c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</row>
    <row r="8" spans="1:30" ht="30" customHeight="1">
      <c r="A8" s="182"/>
      <c r="B8" s="188">
        <v>3</v>
      </c>
      <c r="C8" s="184" t="s">
        <v>888</v>
      </c>
      <c r="D8" s="185"/>
      <c r="E8" s="186">
        <v>3</v>
      </c>
      <c r="F8" s="184" t="s">
        <v>889</v>
      </c>
      <c r="G8" s="185"/>
      <c r="H8" s="186">
        <v>3</v>
      </c>
      <c r="I8" s="184" t="s">
        <v>890</v>
      </c>
      <c r="J8" s="185"/>
      <c r="K8" s="186">
        <v>3</v>
      </c>
      <c r="L8" s="184" t="s">
        <v>891</v>
      </c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</row>
    <row r="9" spans="1:30" ht="30" customHeight="1">
      <c r="A9" s="182"/>
      <c r="B9" s="188">
        <v>4</v>
      </c>
      <c r="C9" s="189" t="s">
        <v>892</v>
      </c>
      <c r="D9" s="185"/>
      <c r="E9" s="186">
        <v>4</v>
      </c>
      <c r="F9" s="189" t="s">
        <v>893</v>
      </c>
      <c r="G9" s="185"/>
      <c r="H9" s="186">
        <v>4</v>
      </c>
      <c r="I9" s="189" t="s">
        <v>894</v>
      </c>
      <c r="J9" s="185"/>
      <c r="K9" s="186">
        <v>4</v>
      </c>
      <c r="L9" s="189" t="s">
        <v>895</v>
      </c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</row>
    <row r="10" spans="1:30" ht="30" customHeight="1">
      <c r="A10" s="182"/>
      <c r="B10" s="188">
        <v>5</v>
      </c>
      <c r="C10" s="184" t="s">
        <v>896</v>
      </c>
      <c r="D10" s="185"/>
      <c r="E10" s="186">
        <v>5</v>
      </c>
      <c r="F10" s="184" t="s">
        <v>897</v>
      </c>
      <c r="G10" s="185"/>
      <c r="H10" s="186">
        <v>5</v>
      </c>
      <c r="I10" s="184" t="s">
        <v>898</v>
      </c>
      <c r="J10" s="185"/>
      <c r="K10" s="186">
        <v>5</v>
      </c>
      <c r="L10" s="184" t="s">
        <v>899</v>
      </c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</row>
    <row r="11" spans="1:30" ht="30" customHeight="1">
      <c r="A11" s="182"/>
      <c r="B11" s="188">
        <v>6</v>
      </c>
      <c r="C11" s="189" t="s">
        <v>900</v>
      </c>
      <c r="D11" s="185"/>
      <c r="E11" s="186">
        <v>6</v>
      </c>
      <c r="F11" s="189" t="s">
        <v>901</v>
      </c>
      <c r="G11" s="185"/>
      <c r="H11" s="186">
        <v>6</v>
      </c>
      <c r="I11" s="189" t="s">
        <v>902</v>
      </c>
      <c r="J11" s="185"/>
      <c r="K11" s="186">
        <v>6</v>
      </c>
      <c r="L11" s="189" t="s">
        <v>903</v>
      </c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</row>
    <row r="12" spans="1:30" ht="30" customHeight="1">
      <c r="A12" s="182"/>
      <c r="B12" s="188">
        <v>7</v>
      </c>
      <c r="C12" s="184" t="s">
        <v>904</v>
      </c>
      <c r="D12" s="185"/>
      <c r="E12" s="186">
        <v>7</v>
      </c>
      <c r="F12" s="184" t="s">
        <v>905</v>
      </c>
      <c r="G12" s="185"/>
      <c r="H12" s="186">
        <v>7</v>
      </c>
      <c r="I12" s="184" t="s">
        <v>906</v>
      </c>
      <c r="J12" s="185"/>
      <c r="K12" s="186">
        <v>7</v>
      </c>
      <c r="L12" s="184" t="s">
        <v>907</v>
      </c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</row>
    <row r="13" spans="1:30" ht="30" customHeight="1">
      <c r="A13" s="182"/>
      <c r="B13" s="188">
        <v>8</v>
      </c>
      <c r="C13" s="189" t="s">
        <v>908</v>
      </c>
      <c r="D13" s="185"/>
      <c r="E13" s="186">
        <v>8</v>
      </c>
      <c r="F13" s="189" t="s">
        <v>909</v>
      </c>
      <c r="G13" s="185"/>
      <c r="H13" s="186">
        <v>8</v>
      </c>
      <c r="I13" s="189" t="s">
        <v>910</v>
      </c>
      <c r="J13" s="185"/>
      <c r="K13" s="186">
        <v>8</v>
      </c>
      <c r="L13" s="189" t="s">
        <v>911</v>
      </c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</row>
    <row r="14" spans="1:30" ht="30" customHeight="1">
      <c r="A14" s="182"/>
      <c r="B14" s="188">
        <v>9</v>
      </c>
      <c r="C14" s="184" t="s">
        <v>912</v>
      </c>
      <c r="D14" s="185"/>
      <c r="E14" s="186">
        <v>9</v>
      </c>
      <c r="F14" s="184" t="s">
        <v>913</v>
      </c>
      <c r="G14" s="185"/>
      <c r="H14" s="186">
        <v>9</v>
      </c>
      <c r="I14" s="184" t="s">
        <v>914</v>
      </c>
      <c r="J14" s="185"/>
      <c r="K14" s="186">
        <v>9</v>
      </c>
      <c r="L14" s="184" t="s">
        <v>915</v>
      </c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</row>
    <row r="15" spans="1:30" ht="30" customHeight="1">
      <c r="A15" s="182"/>
      <c r="B15" s="188">
        <v>10</v>
      </c>
      <c r="C15" s="189" t="s">
        <v>916</v>
      </c>
      <c r="D15" s="185"/>
      <c r="E15" s="186">
        <v>10</v>
      </c>
      <c r="F15" s="189" t="s">
        <v>917</v>
      </c>
      <c r="G15" s="185"/>
      <c r="H15" s="186">
        <v>10</v>
      </c>
      <c r="I15" s="189" t="s">
        <v>918</v>
      </c>
      <c r="J15" s="185"/>
      <c r="K15" s="186">
        <v>10</v>
      </c>
      <c r="L15" s="189" t="s">
        <v>919</v>
      </c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</row>
    <row r="16" spans="1:30" ht="30" customHeight="1">
      <c r="A16" s="182"/>
      <c r="B16" s="188">
        <v>11</v>
      </c>
      <c r="C16" s="184" t="s">
        <v>920</v>
      </c>
      <c r="D16" s="185"/>
      <c r="E16" s="186">
        <v>11</v>
      </c>
      <c r="F16" s="184" t="s">
        <v>921</v>
      </c>
      <c r="G16" s="185"/>
      <c r="H16" s="186">
        <v>11</v>
      </c>
      <c r="I16" s="184" t="s">
        <v>922</v>
      </c>
      <c r="J16" s="185"/>
      <c r="K16" s="186">
        <v>11</v>
      </c>
      <c r="L16" s="184" t="s">
        <v>923</v>
      </c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</row>
    <row r="17" spans="1:30" ht="30" customHeight="1">
      <c r="A17" s="182"/>
      <c r="B17" s="188">
        <v>12</v>
      </c>
      <c r="C17" s="189" t="s">
        <v>924</v>
      </c>
      <c r="D17" s="185"/>
      <c r="E17" s="186">
        <v>12</v>
      </c>
      <c r="F17" s="189" t="s">
        <v>925</v>
      </c>
      <c r="G17" s="185"/>
      <c r="H17" s="186">
        <v>12</v>
      </c>
      <c r="I17" s="189" t="s">
        <v>926</v>
      </c>
      <c r="J17" s="185"/>
      <c r="K17" s="186">
        <v>12</v>
      </c>
      <c r="L17" s="189" t="s">
        <v>927</v>
      </c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</row>
    <row r="18" spans="1:30" ht="30" customHeight="1">
      <c r="A18" s="182"/>
      <c r="B18" s="188">
        <v>13</v>
      </c>
      <c r="C18" s="184" t="s">
        <v>928</v>
      </c>
      <c r="D18" s="185"/>
      <c r="E18" s="186">
        <v>13</v>
      </c>
      <c r="F18" s="184" t="s">
        <v>929</v>
      </c>
      <c r="G18" s="185"/>
      <c r="H18" s="186">
        <v>13</v>
      </c>
      <c r="I18" s="184" t="s">
        <v>930</v>
      </c>
      <c r="J18" s="185"/>
      <c r="K18" s="186">
        <v>13</v>
      </c>
      <c r="L18" s="184" t="s">
        <v>931</v>
      </c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</row>
    <row r="19" spans="1:30" ht="30" customHeight="1">
      <c r="A19" s="182"/>
      <c r="B19" s="188">
        <v>14</v>
      </c>
      <c r="C19" s="189" t="s">
        <v>932</v>
      </c>
      <c r="D19" s="185"/>
      <c r="E19" s="186">
        <v>14</v>
      </c>
      <c r="F19" s="189" t="s">
        <v>933</v>
      </c>
      <c r="G19" s="185"/>
      <c r="H19" s="186">
        <v>14</v>
      </c>
      <c r="I19" s="189" t="s">
        <v>934</v>
      </c>
      <c r="J19" s="185"/>
      <c r="K19" s="186">
        <v>14</v>
      </c>
      <c r="L19" s="189" t="s">
        <v>935</v>
      </c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</row>
    <row r="20" spans="1:30" ht="30" customHeight="1">
      <c r="A20" s="182"/>
      <c r="B20" s="188">
        <v>15</v>
      </c>
      <c r="C20" s="184" t="s">
        <v>936</v>
      </c>
      <c r="D20" s="185"/>
      <c r="E20" s="186">
        <v>15</v>
      </c>
      <c r="F20" s="184" t="s">
        <v>937</v>
      </c>
      <c r="G20" s="185"/>
      <c r="H20" s="186">
        <v>15</v>
      </c>
      <c r="I20" s="184" t="s">
        <v>938</v>
      </c>
      <c r="J20" s="185"/>
      <c r="K20" s="186">
        <v>15</v>
      </c>
      <c r="L20" s="184" t="s">
        <v>939</v>
      </c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</row>
    <row r="21" spans="1:30" ht="30" customHeight="1">
      <c r="A21" s="182"/>
      <c r="B21" s="188">
        <v>16</v>
      </c>
      <c r="C21" s="189" t="s">
        <v>940</v>
      </c>
      <c r="D21" s="185"/>
      <c r="E21" s="186">
        <v>16</v>
      </c>
      <c r="F21" s="189" t="s">
        <v>941</v>
      </c>
      <c r="G21" s="185"/>
      <c r="H21" s="186">
        <v>16</v>
      </c>
      <c r="I21" s="189" t="s">
        <v>942</v>
      </c>
      <c r="J21" s="185"/>
      <c r="K21" s="186">
        <v>16</v>
      </c>
      <c r="L21" s="189" t="s">
        <v>943</v>
      </c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</row>
    <row r="22" spans="1:30" ht="30" customHeight="1">
      <c r="A22" s="182"/>
      <c r="B22" s="188">
        <v>17</v>
      </c>
      <c r="C22" s="184" t="s">
        <v>944</v>
      </c>
      <c r="D22" s="185"/>
      <c r="E22" s="186">
        <v>17</v>
      </c>
      <c r="F22" s="184" t="s">
        <v>945</v>
      </c>
      <c r="G22" s="185"/>
      <c r="H22" s="186">
        <v>17</v>
      </c>
      <c r="I22" s="184" t="s">
        <v>946</v>
      </c>
      <c r="J22" s="185"/>
      <c r="K22" s="186">
        <v>17</v>
      </c>
      <c r="L22" s="184" t="s">
        <v>947</v>
      </c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</row>
    <row r="23" spans="1:30" ht="30" customHeight="1">
      <c r="A23" s="182"/>
      <c r="B23" s="188">
        <v>18</v>
      </c>
      <c r="C23" s="189" t="s">
        <v>948</v>
      </c>
      <c r="D23" s="185"/>
      <c r="E23" s="186">
        <v>18</v>
      </c>
      <c r="F23" s="189" t="s">
        <v>949</v>
      </c>
      <c r="G23" s="185"/>
      <c r="H23" s="186">
        <v>18</v>
      </c>
      <c r="I23" s="189" t="s">
        <v>950</v>
      </c>
      <c r="J23" s="185"/>
      <c r="K23" s="186">
        <v>18</v>
      </c>
      <c r="L23" s="189" t="s">
        <v>951</v>
      </c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</row>
    <row r="24" spans="1:30" ht="30" customHeight="1">
      <c r="A24" s="182"/>
      <c r="B24" s="188">
        <v>19</v>
      </c>
      <c r="C24" s="184" t="s">
        <v>952</v>
      </c>
      <c r="D24" s="185"/>
      <c r="E24" s="186">
        <v>19</v>
      </c>
      <c r="F24" s="184" t="s">
        <v>953</v>
      </c>
      <c r="G24" s="185"/>
      <c r="H24" s="186">
        <v>19</v>
      </c>
      <c r="I24" s="184" t="s">
        <v>954</v>
      </c>
      <c r="J24" s="185"/>
      <c r="K24" s="186">
        <v>19</v>
      </c>
      <c r="L24" s="184" t="s">
        <v>955</v>
      </c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</row>
    <row r="25" spans="1:30" ht="30" customHeight="1">
      <c r="A25" s="182"/>
      <c r="B25" s="188">
        <v>20</v>
      </c>
      <c r="C25" s="189" t="s">
        <v>956</v>
      </c>
      <c r="D25" s="185"/>
      <c r="E25" s="186">
        <v>20</v>
      </c>
      <c r="F25" s="189" t="s">
        <v>957</v>
      </c>
      <c r="G25" s="185"/>
      <c r="H25" s="186">
        <v>20</v>
      </c>
      <c r="I25" s="189" t="s">
        <v>958</v>
      </c>
      <c r="J25" s="185"/>
      <c r="K25" s="186">
        <v>20</v>
      </c>
      <c r="L25" s="189" t="s">
        <v>959</v>
      </c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</row>
    <row r="26" spans="1:30" ht="30" customHeight="1">
      <c r="A26" s="182"/>
      <c r="B26" s="188">
        <v>21</v>
      </c>
      <c r="C26" s="184" t="s">
        <v>960</v>
      </c>
      <c r="D26" s="185"/>
      <c r="E26" s="190"/>
      <c r="F26" s="191"/>
      <c r="G26" s="192"/>
      <c r="H26" s="190"/>
      <c r="I26" s="191"/>
      <c r="J26" s="192"/>
      <c r="K26" s="186">
        <v>21</v>
      </c>
      <c r="L26" s="184" t="s">
        <v>961</v>
      </c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</row>
    <row r="27" spans="1:30" ht="30" customHeight="1">
      <c r="A27" s="182"/>
      <c r="B27" s="188">
        <v>22</v>
      </c>
      <c r="C27" s="189" t="s">
        <v>962</v>
      </c>
      <c r="D27" s="185"/>
      <c r="E27" s="190"/>
      <c r="F27" s="193"/>
      <c r="G27" s="192"/>
      <c r="H27" s="190"/>
      <c r="I27" s="193"/>
      <c r="J27" s="192"/>
      <c r="K27" s="186">
        <v>22</v>
      </c>
      <c r="L27" s="189" t="s">
        <v>963</v>
      </c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</row>
    <row r="28" spans="1:30" ht="30" customHeight="1">
      <c r="A28" s="182"/>
      <c r="B28" s="188">
        <v>23</v>
      </c>
      <c r="C28" s="184" t="s">
        <v>964</v>
      </c>
      <c r="D28" s="185"/>
      <c r="E28" s="190"/>
      <c r="F28" s="191"/>
      <c r="G28" s="192"/>
      <c r="H28" s="190"/>
      <c r="I28" s="191"/>
      <c r="J28" s="192"/>
      <c r="K28" s="186">
        <v>23</v>
      </c>
      <c r="L28" s="184" t="s">
        <v>965</v>
      </c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</row>
    <row r="29" spans="1:30" ht="30" customHeight="1">
      <c r="A29" s="182"/>
      <c r="B29" s="188">
        <v>24</v>
      </c>
      <c r="C29" s="189" t="s">
        <v>966</v>
      </c>
      <c r="D29" s="185"/>
      <c r="E29" s="190"/>
      <c r="F29" s="193"/>
      <c r="G29" s="192"/>
      <c r="H29" s="190"/>
      <c r="I29" s="193"/>
      <c r="J29" s="192"/>
      <c r="K29" s="190"/>
      <c r="L29" s="193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</row>
    <row r="30" spans="1:30" ht="30" customHeight="1">
      <c r="A30" s="182"/>
      <c r="B30" s="188">
        <v>25</v>
      </c>
      <c r="C30" s="184" t="s">
        <v>967</v>
      </c>
      <c r="D30" s="185"/>
      <c r="E30" s="190"/>
      <c r="F30" s="191"/>
      <c r="G30" s="192"/>
      <c r="H30" s="190"/>
      <c r="I30" s="191"/>
      <c r="J30" s="192"/>
      <c r="K30" s="190"/>
      <c r="L30" s="191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</row>
    <row r="31" spans="1:30" ht="30" customHeight="1">
      <c r="A31" s="182"/>
      <c r="B31" s="188">
        <v>26</v>
      </c>
      <c r="C31" s="189" t="s">
        <v>968</v>
      </c>
      <c r="D31" s="185"/>
      <c r="E31" s="190"/>
      <c r="F31" s="193"/>
      <c r="G31" s="192"/>
      <c r="H31" s="190"/>
      <c r="I31" s="193"/>
      <c r="J31" s="192"/>
      <c r="K31" s="190"/>
      <c r="L31" s="193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</row>
    <row r="32" spans="1:30" ht="30" customHeight="1">
      <c r="A32" s="182"/>
      <c r="B32" s="188">
        <v>27</v>
      </c>
      <c r="C32" s="184" t="s">
        <v>969</v>
      </c>
      <c r="D32" s="185"/>
      <c r="E32" s="190"/>
      <c r="F32" s="191"/>
      <c r="G32" s="192"/>
      <c r="H32" s="190"/>
      <c r="I32" s="191"/>
      <c r="J32" s="192"/>
      <c r="K32" s="190"/>
      <c r="L32" s="191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</row>
    <row r="33" spans="1:30" ht="30" customHeight="1">
      <c r="A33" s="182"/>
      <c r="B33" s="188">
        <v>28</v>
      </c>
      <c r="C33" s="189" t="s">
        <v>970</v>
      </c>
      <c r="D33" s="185"/>
      <c r="E33" s="190"/>
      <c r="F33" s="193"/>
      <c r="G33" s="192"/>
      <c r="H33" s="190"/>
      <c r="I33" s="193"/>
      <c r="J33" s="192"/>
      <c r="K33" s="190"/>
      <c r="L33" s="193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</row>
    <row r="34" spans="1:30" ht="30" customHeight="1">
      <c r="A34" s="182"/>
      <c r="B34" s="188">
        <v>29</v>
      </c>
      <c r="C34" s="184" t="s">
        <v>971</v>
      </c>
      <c r="D34" s="185"/>
      <c r="E34" s="190"/>
      <c r="F34" s="191"/>
      <c r="G34" s="192"/>
      <c r="H34" s="190"/>
      <c r="I34" s="191"/>
      <c r="J34" s="192"/>
      <c r="K34" s="190"/>
      <c r="L34" s="191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</row>
    <row r="35" spans="1:30" ht="30" customHeight="1">
      <c r="A35" s="182"/>
      <c r="B35" s="188">
        <v>30</v>
      </c>
      <c r="C35" s="189" t="s">
        <v>972</v>
      </c>
      <c r="D35" s="185"/>
      <c r="E35" s="190"/>
      <c r="F35" s="193"/>
      <c r="G35" s="192"/>
      <c r="H35" s="190"/>
      <c r="I35" s="193"/>
      <c r="J35" s="192"/>
      <c r="K35" s="190"/>
      <c r="L35" s="193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</row>
    <row r="36" spans="1:30" ht="30" customHeight="1">
      <c r="A36" s="182"/>
      <c r="B36" s="188">
        <v>31</v>
      </c>
      <c r="C36" s="184" t="s">
        <v>973</v>
      </c>
      <c r="D36" s="185"/>
      <c r="E36" s="190"/>
      <c r="F36" s="191"/>
      <c r="G36" s="192"/>
      <c r="H36" s="190"/>
      <c r="I36" s="191"/>
      <c r="J36" s="192"/>
      <c r="K36" s="190"/>
      <c r="L36" s="191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87"/>
      <c r="AD36" s="187"/>
    </row>
    <row r="37" spans="1:30" ht="30" customHeight="1">
      <c r="A37" s="182"/>
      <c r="B37" s="194">
        <v>32</v>
      </c>
      <c r="C37" s="195" t="s">
        <v>974</v>
      </c>
      <c r="D37" s="185"/>
      <c r="E37" s="196"/>
      <c r="F37" s="197"/>
      <c r="G37" s="192"/>
      <c r="H37" s="196"/>
      <c r="I37" s="197"/>
      <c r="J37" s="192"/>
      <c r="K37" s="196"/>
      <c r="L37" s="19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</row>
    <row r="38" spans="1:30" ht="15.75" customHeight="1">
      <c r="B38" s="24"/>
      <c r="C38" s="11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1:30" ht="15.75" customHeight="1">
      <c r="B39" s="24"/>
      <c r="C39" s="79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1:30" ht="15.75" customHeight="1">
      <c r="B40" s="24"/>
      <c r="C40" s="79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1:30" ht="15.75" customHeight="1">
      <c r="B41" s="24"/>
      <c r="C41" s="7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1:30" ht="15.75" customHeight="1">
      <c r="B42" s="24"/>
      <c r="C42" s="79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1:30" ht="15.75" customHeight="1">
      <c r="B43" s="24"/>
      <c r="C43" s="79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1:30" ht="15.75" customHeight="1">
      <c r="B44" s="24"/>
      <c r="C44" s="79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1:30" ht="15.75" customHeight="1">
      <c r="B45" s="24"/>
      <c r="C45" s="7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1:30" ht="15.75" customHeight="1">
      <c r="B46" s="24"/>
      <c r="C46" s="7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1:30" ht="15.75" customHeight="1">
      <c r="B47" s="24"/>
      <c r="C47" s="79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</row>
    <row r="48" spans="1:30" ht="15.75" customHeight="1">
      <c r="B48" s="24"/>
      <c r="C48" s="79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</row>
    <row r="49" spans="2:30" ht="15.75" customHeight="1">
      <c r="B49" s="24"/>
      <c r="C49" s="79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</row>
    <row r="50" spans="2:30" ht="15.75" customHeight="1">
      <c r="B50" s="24"/>
      <c r="C50" s="7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</row>
    <row r="51" spans="2:30" ht="15.75" customHeight="1">
      <c r="B51" s="24"/>
      <c r="C51" s="7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</row>
    <row r="52" spans="2:30" ht="15.75" customHeight="1">
      <c r="B52" s="24"/>
      <c r="C52" s="7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</row>
    <row r="53" spans="2:30" ht="15.75" customHeight="1">
      <c r="B53" s="24"/>
      <c r="C53" s="79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</row>
    <row r="54" spans="2:30" ht="15.75" customHeight="1">
      <c r="B54" s="24"/>
      <c r="C54" s="79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</row>
    <row r="55" spans="2:30" ht="15.75" customHeight="1">
      <c r="B55" s="24"/>
      <c r="C55" s="79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</row>
    <row r="56" spans="2:30" ht="15.75" customHeight="1">
      <c r="B56" s="24"/>
      <c r="C56" s="79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spans="2:30" ht="15.75" customHeight="1">
      <c r="B57" s="24"/>
      <c r="C57" s="79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</row>
    <row r="58" spans="2:30" ht="15.75" customHeight="1">
      <c r="B58" s="24"/>
      <c r="C58" s="79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</row>
    <row r="59" spans="2:30" ht="15.75" customHeight="1">
      <c r="B59" s="24"/>
      <c r="C59" s="7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</row>
    <row r="60" spans="2:30" ht="15.75" customHeight="1">
      <c r="B60" s="24"/>
      <c r="C60" s="79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</row>
    <row r="61" spans="2:30" ht="15.75" customHeight="1">
      <c r="B61" s="24"/>
      <c r="C61" s="79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 spans="2:30" ht="15.75" customHeight="1">
      <c r="B62" s="24"/>
      <c r="C62" s="79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spans="2:30" ht="15.75" customHeight="1">
      <c r="B63" s="24"/>
      <c r="C63" s="7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2:30" ht="15.75" customHeight="1">
      <c r="B64" s="24"/>
      <c r="C64" s="79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2:30" ht="15.75" customHeight="1">
      <c r="B65" s="24"/>
      <c r="C65" s="79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 spans="2:30" ht="15.75" customHeight="1">
      <c r="B66" s="24"/>
      <c r="C66" s="79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2:30" ht="15.75" customHeight="1">
      <c r="B67" s="24"/>
      <c r="C67" s="79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</row>
    <row r="68" spans="2:30" ht="15.75" customHeight="1">
      <c r="B68" s="24"/>
      <c r="C68" s="79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2:30" ht="15.75" customHeight="1">
      <c r="B69" s="24"/>
      <c r="C69" s="79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spans="2:30" ht="15.75" customHeight="1">
      <c r="B70" s="24"/>
      <c r="C70" s="79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 spans="2:30" ht="15.75" customHeight="1">
      <c r="B71" s="24"/>
      <c r="C71" s="79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spans="2:30" ht="15.75" customHeight="1">
      <c r="B72" s="24"/>
      <c r="C72" s="79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</row>
    <row r="73" spans="2:30" ht="15.75" customHeight="1">
      <c r="B73" s="24"/>
      <c r="C73" s="79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spans="2:30" ht="15.75" customHeight="1">
      <c r="B74" s="24"/>
      <c r="C74" s="79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</row>
    <row r="75" spans="2:30" ht="15.75" customHeight="1">
      <c r="B75" s="24"/>
      <c r="C75" s="79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</row>
    <row r="76" spans="2:30" ht="15.75" customHeight="1">
      <c r="B76" s="24"/>
      <c r="C76" s="79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</row>
    <row r="77" spans="2:30" ht="15.75" customHeight="1">
      <c r="B77" s="24"/>
      <c r="C77" s="79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spans="2:30" ht="15.75" customHeight="1">
      <c r="B78" s="24"/>
      <c r="C78" s="79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 spans="2:30" ht="15.75" customHeight="1">
      <c r="B79" s="24"/>
      <c r="C79" s="79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</row>
    <row r="80" spans="2:30" ht="15.75" customHeight="1">
      <c r="B80" s="24"/>
      <c r="C80" s="79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</row>
    <row r="81" spans="2:30" ht="15.75" customHeight="1">
      <c r="B81" s="24"/>
      <c r="C81" s="79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</row>
    <row r="82" spans="2:30" ht="15.75" customHeight="1">
      <c r="B82" s="24"/>
      <c r="C82" s="79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</row>
    <row r="83" spans="2:30" ht="15.75" customHeight="1">
      <c r="B83" s="24"/>
      <c r="C83" s="79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</row>
    <row r="84" spans="2:30" ht="15.75" customHeight="1">
      <c r="B84" s="24"/>
      <c r="C84" s="79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</row>
    <row r="85" spans="2:30" ht="15.75" customHeight="1">
      <c r="B85" s="24"/>
      <c r="C85" s="79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</row>
    <row r="86" spans="2:30" ht="15.75" customHeight="1">
      <c r="B86" s="24"/>
      <c r="C86" s="79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</row>
    <row r="87" spans="2:30" ht="15.75" customHeight="1">
      <c r="B87" s="24"/>
      <c r="C87" s="79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</row>
    <row r="88" spans="2:30" ht="15.75" customHeight="1">
      <c r="B88" s="24"/>
      <c r="C88" s="79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</row>
    <row r="89" spans="2:30" ht="15.75" customHeight="1">
      <c r="B89" s="24"/>
      <c r="C89" s="79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</row>
    <row r="90" spans="2:30" ht="15.75" customHeight="1">
      <c r="B90" s="24"/>
      <c r="C90" s="79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</row>
    <row r="91" spans="2:30" ht="15.75" customHeight="1">
      <c r="B91" s="24"/>
      <c r="C91" s="79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</row>
    <row r="92" spans="2:30" ht="15.75" customHeight="1">
      <c r="B92" s="24"/>
      <c r="C92" s="79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</row>
    <row r="93" spans="2:30" ht="15.75" customHeight="1">
      <c r="B93" s="24"/>
      <c r="C93" s="79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</row>
    <row r="94" spans="2:30" ht="15.75" customHeight="1">
      <c r="B94" s="24"/>
      <c r="C94" s="79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</row>
    <row r="95" spans="2:30" ht="15.75" customHeight="1">
      <c r="B95" s="24"/>
      <c r="C95" s="79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</row>
    <row r="96" spans="2:30" ht="15.75" customHeight="1">
      <c r="B96" s="24"/>
      <c r="C96" s="79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</row>
    <row r="97" spans="2:30" ht="15.75" customHeight="1">
      <c r="B97" s="24"/>
      <c r="C97" s="79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 spans="2:30" ht="15.75" customHeight="1">
      <c r="B98" s="24"/>
      <c r="C98" s="79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 spans="2:30" ht="15.75" customHeight="1">
      <c r="B99" s="24"/>
      <c r="C99" s="79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</row>
    <row r="100" spans="2:30" ht="15.75" customHeight="1">
      <c r="B100" s="24"/>
      <c r="C100" s="79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</row>
    <row r="101" spans="2:30" ht="15.75" customHeight="1">
      <c r="B101" s="24"/>
      <c r="C101" s="79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</row>
    <row r="102" spans="2:30" ht="15.75" customHeight="1">
      <c r="B102" s="24"/>
      <c r="C102" s="79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</row>
    <row r="103" spans="2:30" ht="15.75" customHeight="1">
      <c r="B103" s="24"/>
      <c r="C103" s="79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</row>
    <row r="104" spans="2:30" ht="15.75" customHeight="1">
      <c r="B104" s="24"/>
      <c r="C104" s="79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</row>
    <row r="105" spans="2:30" ht="15.75" customHeight="1">
      <c r="B105" s="24"/>
      <c r="C105" s="79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</row>
    <row r="106" spans="2:30" ht="15.75" customHeight="1">
      <c r="B106" s="24"/>
      <c r="C106" s="79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</row>
    <row r="107" spans="2:30" ht="15.75" customHeight="1">
      <c r="B107" s="24"/>
      <c r="C107" s="79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</row>
    <row r="108" spans="2:30" ht="15.75" customHeight="1">
      <c r="B108" s="24"/>
      <c r="C108" s="79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</row>
    <row r="109" spans="2:30" ht="15.75" customHeight="1">
      <c r="B109" s="24"/>
      <c r="C109" s="79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</row>
    <row r="110" spans="2:30" ht="15.75" customHeight="1">
      <c r="B110" s="24"/>
      <c r="C110" s="79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</row>
    <row r="111" spans="2:30" ht="15.75" customHeight="1">
      <c r="B111" s="24"/>
      <c r="C111" s="79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</row>
    <row r="112" spans="2:30" ht="15.75" customHeight="1">
      <c r="B112" s="24"/>
      <c r="C112" s="79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</row>
    <row r="113" spans="2:30" ht="15.75" customHeight="1">
      <c r="B113" s="24"/>
      <c r="C113" s="79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</row>
    <row r="114" spans="2:30" ht="15.75" customHeight="1">
      <c r="B114" s="24"/>
      <c r="C114" s="79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</row>
    <row r="115" spans="2:30" ht="15.75" customHeight="1">
      <c r="B115" s="24"/>
      <c r="C115" s="79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</row>
    <row r="116" spans="2:30" ht="15.75" customHeight="1">
      <c r="B116" s="24"/>
      <c r="C116" s="79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</row>
    <row r="117" spans="2:30" ht="15.75" customHeight="1">
      <c r="B117" s="24"/>
      <c r="C117" s="79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</row>
    <row r="118" spans="2:30" ht="15.75" customHeight="1">
      <c r="B118" s="24"/>
      <c r="C118" s="79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</row>
    <row r="119" spans="2:30" ht="15.75" customHeight="1">
      <c r="B119" s="24"/>
      <c r="C119" s="79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</row>
    <row r="120" spans="2:30" ht="15.75" customHeight="1">
      <c r="B120" s="24"/>
      <c r="C120" s="79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</row>
    <row r="121" spans="2:30" ht="15.75" customHeight="1">
      <c r="B121" s="24"/>
      <c r="C121" s="79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</row>
    <row r="122" spans="2:30" ht="15.75" customHeight="1">
      <c r="B122" s="24"/>
      <c r="C122" s="79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</row>
    <row r="123" spans="2:30" ht="15.75" customHeight="1">
      <c r="B123" s="24"/>
      <c r="C123" s="79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</row>
    <row r="124" spans="2:30" ht="15.75" customHeight="1">
      <c r="B124" s="24"/>
      <c r="C124" s="79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</row>
    <row r="125" spans="2:30" ht="15.75" customHeight="1">
      <c r="B125" s="24"/>
      <c r="C125" s="79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</row>
    <row r="126" spans="2:30" ht="15.75" customHeight="1">
      <c r="B126" s="24"/>
      <c r="C126" s="79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</row>
    <row r="127" spans="2:30" ht="15.75" customHeight="1">
      <c r="B127" s="24"/>
      <c r="C127" s="79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</row>
    <row r="128" spans="2:30" ht="15.75" customHeight="1">
      <c r="B128" s="24"/>
      <c r="C128" s="79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</row>
    <row r="129" spans="2:30" ht="15.75" customHeight="1">
      <c r="B129" s="24"/>
      <c r="C129" s="79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</row>
    <row r="130" spans="2:30" ht="15.75" customHeight="1">
      <c r="B130" s="24"/>
      <c r="C130" s="79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</row>
    <row r="131" spans="2:30" ht="15.75" customHeight="1">
      <c r="B131" s="24"/>
      <c r="C131" s="79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</row>
    <row r="132" spans="2:30" ht="15.75" customHeight="1">
      <c r="B132" s="24"/>
      <c r="C132" s="79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</row>
    <row r="133" spans="2:30" ht="15.75" customHeight="1">
      <c r="B133" s="24"/>
      <c r="C133" s="79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</row>
    <row r="134" spans="2:30" ht="15.75" customHeight="1">
      <c r="B134" s="24"/>
      <c r="C134" s="79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</row>
    <row r="135" spans="2:30" ht="15.75" customHeight="1">
      <c r="B135" s="24"/>
      <c r="C135" s="79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</row>
    <row r="136" spans="2:30" ht="15.75" customHeight="1">
      <c r="B136" s="24"/>
      <c r="C136" s="79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</row>
    <row r="137" spans="2:30" ht="15.75" customHeight="1">
      <c r="B137" s="24"/>
      <c r="C137" s="79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</row>
    <row r="138" spans="2:30" ht="15.75" customHeight="1">
      <c r="B138" s="24"/>
      <c r="C138" s="79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</row>
    <row r="139" spans="2:30" ht="15.75" customHeight="1">
      <c r="B139" s="24"/>
      <c r="C139" s="79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</row>
    <row r="140" spans="2:30" ht="15.75" customHeight="1">
      <c r="B140" s="24"/>
      <c r="C140" s="79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</row>
    <row r="141" spans="2:30" ht="15.75" customHeight="1">
      <c r="B141" s="24"/>
      <c r="C141" s="79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</row>
    <row r="142" spans="2:30" ht="15.75" customHeight="1">
      <c r="B142" s="24"/>
      <c r="C142" s="79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</row>
    <row r="143" spans="2:30" ht="15.75" customHeight="1">
      <c r="B143" s="24"/>
      <c r="C143" s="79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</row>
    <row r="144" spans="2:30" ht="15.75" customHeight="1">
      <c r="B144" s="24"/>
      <c r="C144" s="79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</row>
    <row r="145" spans="2:30" ht="15.75" customHeight="1">
      <c r="B145" s="24"/>
      <c r="C145" s="79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</row>
    <row r="146" spans="2:30" ht="15.75" customHeight="1">
      <c r="B146" s="24"/>
      <c r="C146" s="79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</row>
    <row r="147" spans="2:30" ht="15.75" customHeight="1">
      <c r="B147" s="24"/>
      <c r="C147" s="79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</row>
    <row r="148" spans="2:30" ht="15.75" customHeight="1">
      <c r="B148" s="24"/>
      <c r="C148" s="79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</row>
    <row r="149" spans="2:30" ht="15.75" customHeight="1">
      <c r="B149" s="24"/>
      <c r="C149" s="79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</row>
    <row r="150" spans="2:30" ht="15.75" customHeight="1">
      <c r="B150" s="24"/>
      <c r="C150" s="79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</row>
    <row r="151" spans="2:30" ht="15.75" customHeight="1">
      <c r="B151" s="24"/>
      <c r="C151" s="79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</row>
    <row r="152" spans="2:30" ht="15.75" customHeight="1">
      <c r="B152" s="24"/>
      <c r="C152" s="79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</row>
    <row r="153" spans="2:30" ht="15.75" customHeight="1">
      <c r="B153" s="24"/>
      <c r="C153" s="79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</row>
    <row r="154" spans="2:30" ht="15.75" customHeight="1">
      <c r="B154" s="24"/>
      <c r="C154" s="79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</row>
    <row r="155" spans="2:30" ht="15.75" customHeight="1">
      <c r="B155" s="24"/>
      <c r="C155" s="79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</row>
    <row r="156" spans="2:30" ht="15.75" customHeight="1">
      <c r="B156" s="24"/>
      <c r="C156" s="79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</row>
    <row r="157" spans="2:30" ht="15.75" customHeight="1">
      <c r="B157" s="24"/>
      <c r="C157" s="79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</row>
    <row r="158" spans="2:30" ht="15.75" customHeight="1">
      <c r="B158" s="24"/>
      <c r="C158" s="79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</row>
    <row r="159" spans="2:30" ht="15.75" customHeight="1">
      <c r="B159" s="24"/>
      <c r="C159" s="79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</row>
    <row r="160" spans="2:30" ht="15.75" customHeight="1">
      <c r="B160" s="24"/>
      <c r="C160" s="79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</row>
    <row r="161" spans="2:30" ht="15.75" customHeight="1">
      <c r="B161" s="24"/>
      <c r="C161" s="79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</row>
    <row r="162" spans="2:30" ht="15.75" customHeight="1">
      <c r="B162" s="24"/>
      <c r="C162" s="79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</row>
    <row r="163" spans="2:30" ht="15.75" customHeight="1">
      <c r="B163" s="24"/>
      <c r="C163" s="79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</row>
    <row r="164" spans="2:30" ht="15.75" customHeight="1">
      <c r="B164" s="24"/>
      <c r="C164" s="79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</row>
    <row r="165" spans="2:30" ht="15.75" customHeight="1">
      <c r="B165" s="24"/>
      <c r="C165" s="79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</row>
    <row r="166" spans="2:30" ht="15.75" customHeight="1">
      <c r="B166" s="24"/>
      <c r="C166" s="79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</row>
    <row r="167" spans="2:30" ht="15.75" customHeight="1">
      <c r="B167" s="24"/>
      <c r="C167" s="79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</row>
    <row r="168" spans="2:30" ht="15.75" customHeight="1">
      <c r="B168" s="24"/>
      <c r="C168" s="79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</row>
    <row r="169" spans="2:30" ht="15.75" customHeight="1">
      <c r="B169" s="24"/>
      <c r="C169" s="79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</row>
    <row r="170" spans="2:30" ht="15.75" customHeight="1">
      <c r="B170" s="24"/>
      <c r="C170" s="79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</row>
    <row r="171" spans="2:30" ht="15.75" customHeight="1">
      <c r="B171" s="24"/>
      <c r="C171" s="79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</row>
    <row r="172" spans="2:30" ht="15.75" customHeight="1">
      <c r="B172" s="24"/>
      <c r="C172" s="79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</row>
    <row r="173" spans="2:30" ht="15.75" customHeight="1">
      <c r="B173" s="24"/>
      <c r="C173" s="79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</row>
    <row r="174" spans="2:30" ht="15.75" customHeight="1">
      <c r="B174" s="24"/>
      <c r="C174" s="79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</row>
    <row r="175" spans="2:30" ht="15.75" customHeight="1">
      <c r="B175" s="24"/>
      <c r="C175" s="79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</row>
    <row r="176" spans="2:30" ht="15.75" customHeight="1">
      <c r="B176" s="24"/>
      <c r="C176" s="79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</row>
    <row r="177" spans="2:30" ht="15.75" customHeight="1">
      <c r="B177" s="24"/>
      <c r="C177" s="79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</row>
    <row r="178" spans="2:30" ht="15.75" customHeight="1">
      <c r="B178" s="24"/>
      <c r="C178" s="79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</row>
    <row r="179" spans="2:30" ht="15.75" customHeight="1">
      <c r="B179" s="24"/>
      <c r="C179" s="79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</row>
    <row r="180" spans="2:30" ht="15.75" customHeight="1">
      <c r="B180" s="24"/>
      <c r="C180" s="79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</row>
    <row r="181" spans="2:30" ht="15.75" customHeight="1">
      <c r="B181" s="24"/>
      <c r="C181" s="79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</row>
    <row r="182" spans="2:30" ht="15.75" customHeight="1">
      <c r="B182" s="24"/>
      <c r="C182" s="79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</row>
    <row r="183" spans="2:30" ht="15.75" customHeight="1">
      <c r="B183" s="24"/>
      <c r="C183" s="79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</row>
    <row r="184" spans="2:30" ht="15.75" customHeight="1">
      <c r="B184" s="24"/>
      <c r="C184" s="79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</row>
    <row r="185" spans="2:30" ht="15.75" customHeight="1">
      <c r="B185" s="24"/>
      <c r="C185" s="79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</row>
    <row r="186" spans="2:30" ht="15.75" customHeight="1">
      <c r="B186" s="24"/>
      <c r="C186" s="79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</row>
    <row r="187" spans="2:30" ht="15.75" customHeight="1">
      <c r="B187" s="24"/>
      <c r="C187" s="79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</row>
    <row r="188" spans="2:30" ht="15.75" customHeight="1">
      <c r="B188" s="24"/>
      <c r="C188" s="79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</row>
    <row r="189" spans="2:30" ht="15.75" customHeight="1">
      <c r="B189" s="24"/>
      <c r="C189" s="79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</row>
    <row r="190" spans="2:30" ht="15.75" customHeight="1">
      <c r="B190" s="24"/>
      <c r="C190" s="79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</row>
    <row r="191" spans="2:30" ht="15.75" customHeight="1">
      <c r="B191" s="24"/>
      <c r="C191" s="79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</row>
    <row r="192" spans="2:30" ht="15.75" customHeight="1">
      <c r="B192" s="24"/>
      <c r="C192" s="79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</row>
    <row r="193" spans="2:30" ht="15.75" customHeight="1">
      <c r="B193" s="24"/>
      <c r="C193" s="79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</row>
    <row r="194" spans="2:30" ht="15.75" customHeight="1">
      <c r="B194" s="24"/>
      <c r="C194" s="79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</row>
    <row r="195" spans="2:30" ht="15.75" customHeight="1">
      <c r="B195" s="24"/>
      <c r="C195" s="79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</row>
    <row r="196" spans="2:30" ht="15.75" customHeight="1">
      <c r="B196" s="24"/>
      <c r="C196" s="79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</row>
    <row r="197" spans="2:30" ht="15.75" customHeight="1">
      <c r="B197" s="24"/>
      <c r="C197" s="79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</row>
    <row r="198" spans="2:30" ht="15.75" customHeight="1">
      <c r="B198" s="24"/>
      <c r="C198" s="79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</row>
    <row r="199" spans="2:30" ht="15.75" customHeight="1">
      <c r="B199" s="24"/>
      <c r="C199" s="79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</row>
    <row r="200" spans="2:30" ht="15.75" customHeight="1">
      <c r="B200" s="24"/>
      <c r="C200" s="79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</row>
    <row r="201" spans="2:30" ht="15.75" customHeight="1">
      <c r="B201" s="24"/>
      <c r="C201" s="79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</row>
    <row r="202" spans="2:30" ht="15.75" customHeight="1">
      <c r="B202" s="24"/>
      <c r="C202" s="79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</row>
    <row r="203" spans="2:30" ht="15.75" customHeight="1">
      <c r="B203" s="24"/>
      <c r="C203" s="79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</row>
    <row r="204" spans="2:30" ht="15.75" customHeight="1">
      <c r="B204" s="24"/>
      <c r="C204" s="79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</row>
    <row r="205" spans="2:30" ht="15.75" customHeight="1">
      <c r="B205" s="24"/>
      <c r="C205" s="79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</row>
    <row r="206" spans="2:30" ht="15.75" customHeight="1">
      <c r="B206" s="24"/>
      <c r="C206" s="79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</row>
    <row r="207" spans="2:30" ht="15.75" customHeight="1">
      <c r="B207" s="24"/>
      <c r="C207" s="79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</row>
    <row r="208" spans="2:30" ht="15.75" customHeight="1">
      <c r="B208" s="24"/>
      <c r="C208" s="79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</row>
    <row r="209" spans="2:30" ht="15.75" customHeight="1">
      <c r="B209" s="24"/>
      <c r="C209" s="79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</row>
    <row r="210" spans="2:30" ht="15.75" customHeight="1">
      <c r="B210" s="24"/>
      <c r="C210" s="79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</row>
    <row r="211" spans="2:30" ht="15.75" customHeight="1">
      <c r="B211" s="24"/>
      <c r="C211" s="79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</row>
    <row r="212" spans="2:30" ht="15.75" customHeight="1">
      <c r="B212" s="24"/>
      <c r="C212" s="79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</row>
    <row r="213" spans="2:30" ht="15.75" customHeight="1">
      <c r="B213" s="24"/>
      <c r="C213" s="79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</row>
    <row r="214" spans="2:30" ht="15.75" customHeight="1">
      <c r="B214" s="24"/>
      <c r="C214" s="79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</row>
    <row r="215" spans="2:30" ht="15.75" customHeight="1">
      <c r="B215" s="24"/>
      <c r="C215" s="79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</row>
    <row r="216" spans="2:30" ht="15.75" customHeight="1">
      <c r="B216" s="24"/>
      <c r="C216" s="79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</row>
    <row r="217" spans="2:30" ht="15.75" customHeight="1">
      <c r="B217" s="24"/>
      <c r="C217" s="79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</row>
    <row r="218" spans="2:30" ht="15.75" customHeight="1">
      <c r="B218" s="24"/>
      <c r="C218" s="79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</row>
    <row r="219" spans="2:30" ht="15.75" customHeight="1">
      <c r="B219" s="24"/>
      <c r="C219" s="79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</row>
    <row r="220" spans="2:30" ht="15.75" customHeight="1">
      <c r="B220" s="24"/>
      <c r="C220" s="79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</row>
    <row r="221" spans="2:30" ht="15.75" customHeight="1">
      <c r="B221" s="24"/>
      <c r="C221" s="79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</row>
    <row r="222" spans="2:30" ht="15.75" customHeight="1">
      <c r="B222" s="24"/>
      <c r="C222" s="79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</row>
    <row r="223" spans="2:30" ht="15.75" customHeight="1">
      <c r="B223" s="24"/>
      <c r="C223" s="79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</row>
    <row r="224" spans="2:30" ht="15.75" customHeight="1">
      <c r="B224" s="24"/>
      <c r="C224" s="79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</row>
    <row r="225" spans="2:30" ht="15.75" customHeight="1">
      <c r="B225" s="24"/>
      <c r="C225" s="79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</row>
    <row r="226" spans="2:30" ht="15.75" customHeight="1">
      <c r="B226" s="24"/>
      <c r="C226" s="79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</row>
    <row r="227" spans="2:30" ht="15.75" customHeight="1">
      <c r="B227" s="24"/>
      <c r="C227" s="79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</row>
    <row r="228" spans="2:30" ht="15.75" customHeight="1">
      <c r="B228" s="24"/>
      <c r="C228" s="79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</row>
    <row r="229" spans="2:30" ht="15.75" customHeight="1">
      <c r="B229" s="24"/>
      <c r="C229" s="79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</row>
    <row r="230" spans="2:30" ht="15.75" customHeight="1">
      <c r="B230" s="24"/>
      <c r="C230" s="79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</row>
    <row r="231" spans="2:30" ht="15.75" customHeight="1">
      <c r="B231" s="24"/>
      <c r="C231" s="79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</row>
    <row r="232" spans="2:30" ht="15.75" customHeight="1">
      <c r="B232" s="24"/>
      <c r="C232" s="79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</row>
    <row r="233" spans="2:30" ht="15.75" customHeight="1">
      <c r="B233" s="24"/>
      <c r="C233" s="79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</row>
    <row r="234" spans="2:30" ht="15.75" customHeight="1">
      <c r="B234" s="24"/>
      <c r="C234" s="79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</row>
    <row r="235" spans="2:30" ht="15.75" customHeight="1">
      <c r="B235" s="24"/>
      <c r="C235" s="79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</row>
    <row r="236" spans="2:30" ht="15.75" customHeight="1">
      <c r="B236" s="24"/>
      <c r="C236" s="79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</row>
    <row r="237" spans="2:30" ht="15.75" customHeight="1">
      <c r="B237" s="24"/>
      <c r="C237" s="79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</row>
    <row r="238" spans="2:30" ht="15.75" customHeight="1">
      <c r="C238" s="114"/>
    </row>
    <row r="239" spans="2:30" ht="15.75" customHeight="1">
      <c r="C239" s="114"/>
    </row>
    <row r="240" spans="2:30" ht="15.75" customHeight="1">
      <c r="C240" s="114"/>
    </row>
    <row r="241" spans="3:3" ht="15.75" customHeight="1">
      <c r="C241" s="114"/>
    </row>
    <row r="242" spans="3:3" ht="15.75" customHeight="1">
      <c r="C242" s="114"/>
    </row>
    <row r="243" spans="3:3" ht="15.75" customHeight="1">
      <c r="C243" s="114"/>
    </row>
    <row r="244" spans="3:3" ht="15.75" customHeight="1">
      <c r="C244" s="114"/>
    </row>
    <row r="245" spans="3:3" ht="15.75" customHeight="1">
      <c r="C245" s="114"/>
    </row>
    <row r="246" spans="3:3" ht="15.75" customHeight="1">
      <c r="C246" s="114"/>
    </row>
    <row r="247" spans="3:3" ht="15.75" customHeight="1">
      <c r="C247" s="114"/>
    </row>
    <row r="248" spans="3:3" ht="15.75" customHeight="1">
      <c r="C248" s="114"/>
    </row>
    <row r="249" spans="3:3" ht="15.75" customHeight="1">
      <c r="C249" s="114"/>
    </row>
    <row r="250" spans="3:3" ht="15.75" customHeight="1">
      <c r="C250" s="114"/>
    </row>
    <row r="251" spans="3:3" ht="15.75" customHeight="1">
      <c r="C251" s="114"/>
    </row>
    <row r="252" spans="3:3" ht="15.75" customHeight="1">
      <c r="C252" s="114"/>
    </row>
    <row r="253" spans="3:3" ht="15.75" customHeight="1">
      <c r="C253" s="114"/>
    </row>
    <row r="254" spans="3:3" ht="15.75" customHeight="1">
      <c r="C254" s="114"/>
    </row>
    <row r="255" spans="3:3" ht="15.75" customHeight="1">
      <c r="C255" s="114"/>
    </row>
    <row r="256" spans="3:3" ht="15.75" customHeight="1">
      <c r="C256" s="114"/>
    </row>
    <row r="257" spans="3:3" ht="15.75" customHeight="1">
      <c r="C257" s="114"/>
    </row>
    <row r="258" spans="3:3" ht="15.75" customHeight="1">
      <c r="C258" s="114"/>
    </row>
    <row r="259" spans="3:3" ht="15.75" customHeight="1">
      <c r="C259" s="114"/>
    </row>
    <row r="260" spans="3:3" ht="15.75" customHeight="1">
      <c r="C260" s="114"/>
    </row>
    <row r="261" spans="3:3" ht="15.75" customHeight="1">
      <c r="C261" s="114"/>
    </row>
    <row r="262" spans="3:3" ht="15.75" customHeight="1">
      <c r="C262" s="114"/>
    </row>
    <row r="263" spans="3:3" ht="15.75" customHeight="1">
      <c r="C263" s="114"/>
    </row>
    <row r="264" spans="3:3" ht="15.75" customHeight="1">
      <c r="C264" s="114"/>
    </row>
    <row r="265" spans="3:3" ht="15.75" customHeight="1">
      <c r="C265" s="114"/>
    </row>
    <row r="266" spans="3:3" ht="15.75" customHeight="1">
      <c r="C266" s="114"/>
    </row>
    <row r="267" spans="3:3" ht="15.75" customHeight="1">
      <c r="C267" s="114"/>
    </row>
    <row r="268" spans="3:3" ht="15.75" customHeight="1">
      <c r="C268" s="114"/>
    </row>
    <row r="269" spans="3:3" ht="15.75" customHeight="1">
      <c r="C269" s="114"/>
    </row>
    <row r="270" spans="3:3" ht="15.75" customHeight="1">
      <c r="C270" s="114"/>
    </row>
    <row r="271" spans="3:3" ht="15.75" customHeight="1">
      <c r="C271" s="114"/>
    </row>
    <row r="272" spans="3:3" ht="15.75" customHeight="1">
      <c r="C272" s="114"/>
    </row>
    <row r="273" spans="3:3" ht="15.75" customHeight="1">
      <c r="C273" s="114"/>
    </row>
    <row r="274" spans="3:3" ht="15.75" customHeight="1">
      <c r="C274" s="114"/>
    </row>
    <row r="275" spans="3:3" ht="15.75" customHeight="1">
      <c r="C275" s="114"/>
    </row>
    <row r="276" spans="3:3" ht="15.75" customHeight="1">
      <c r="C276" s="114"/>
    </row>
    <row r="277" spans="3:3" ht="15.75" customHeight="1">
      <c r="C277" s="114"/>
    </row>
    <row r="278" spans="3:3" ht="15.75" customHeight="1">
      <c r="C278" s="114"/>
    </row>
    <row r="279" spans="3:3" ht="15.75" customHeight="1">
      <c r="C279" s="114"/>
    </row>
    <row r="280" spans="3:3" ht="15.75" customHeight="1">
      <c r="C280" s="114"/>
    </row>
    <row r="281" spans="3:3" ht="15.75" customHeight="1">
      <c r="C281" s="114"/>
    </row>
    <row r="282" spans="3:3" ht="15.75" customHeight="1">
      <c r="C282" s="114"/>
    </row>
    <row r="283" spans="3:3" ht="15.75" customHeight="1">
      <c r="C283" s="114"/>
    </row>
    <row r="284" spans="3:3" ht="15.75" customHeight="1">
      <c r="C284" s="114"/>
    </row>
    <row r="285" spans="3:3" ht="15.75" customHeight="1">
      <c r="C285" s="114"/>
    </row>
    <row r="286" spans="3:3" ht="15.75" customHeight="1">
      <c r="C286" s="114"/>
    </row>
    <row r="287" spans="3:3" ht="15.75" customHeight="1">
      <c r="C287" s="114"/>
    </row>
    <row r="288" spans="3:3" ht="15.75" customHeight="1">
      <c r="C288" s="114"/>
    </row>
    <row r="289" spans="3:3" ht="15.75" customHeight="1">
      <c r="C289" s="114"/>
    </row>
    <row r="290" spans="3:3" ht="15.75" customHeight="1">
      <c r="C290" s="114"/>
    </row>
    <row r="291" spans="3:3" ht="15.75" customHeight="1">
      <c r="C291" s="114"/>
    </row>
    <row r="292" spans="3:3" ht="15.75" customHeight="1">
      <c r="C292" s="114"/>
    </row>
    <row r="293" spans="3:3" ht="15.75" customHeight="1">
      <c r="C293" s="114"/>
    </row>
    <row r="294" spans="3:3" ht="15.75" customHeight="1">
      <c r="C294" s="114"/>
    </row>
    <row r="295" spans="3:3" ht="15.75" customHeight="1">
      <c r="C295" s="114"/>
    </row>
    <row r="296" spans="3:3" ht="15.75" customHeight="1">
      <c r="C296" s="114"/>
    </row>
    <row r="297" spans="3:3" ht="15.75" customHeight="1">
      <c r="C297" s="114"/>
    </row>
    <row r="298" spans="3:3" ht="15.75" customHeight="1">
      <c r="C298" s="114"/>
    </row>
    <row r="299" spans="3:3" ht="15.75" customHeight="1">
      <c r="C299" s="114"/>
    </row>
    <row r="300" spans="3:3" ht="15.75" customHeight="1">
      <c r="C300" s="114"/>
    </row>
    <row r="301" spans="3:3" ht="15.75" customHeight="1">
      <c r="C301" s="114"/>
    </row>
    <row r="302" spans="3:3" ht="15.75" customHeight="1">
      <c r="C302" s="114"/>
    </row>
    <row r="303" spans="3:3" ht="15.75" customHeight="1">
      <c r="C303" s="114"/>
    </row>
    <row r="304" spans="3:3" ht="15.75" customHeight="1">
      <c r="C304" s="114"/>
    </row>
    <row r="305" spans="3:3" ht="15.75" customHeight="1">
      <c r="C305" s="114"/>
    </row>
    <row r="306" spans="3:3" ht="15.75" customHeight="1">
      <c r="C306" s="114"/>
    </row>
    <row r="307" spans="3:3" ht="15.75" customHeight="1">
      <c r="C307" s="114"/>
    </row>
    <row r="308" spans="3:3" ht="15.75" customHeight="1">
      <c r="C308" s="114"/>
    </row>
    <row r="309" spans="3:3" ht="15.75" customHeight="1">
      <c r="C309" s="114"/>
    </row>
    <row r="310" spans="3:3" ht="15.75" customHeight="1">
      <c r="C310" s="114"/>
    </row>
    <row r="311" spans="3:3" ht="15.75" customHeight="1">
      <c r="C311" s="114"/>
    </row>
    <row r="312" spans="3:3" ht="15.75" customHeight="1">
      <c r="C312" s="114"/>
    </row>
    <row r="313" spans="3:3" ht="15.75" customHeight="1">
      <c r="C313" s="114"/>
    </row>
    <row r="314" spans="3:3" ht="15.75" customHeight="1">
      <c r="C314" s="114"/>
    </row>
    <row r="315" spans="3:3" ht="15.75" customHeight="1">
      <c r="C315" s="114"/>
    </row>
    <row r="316" spans="3:3" ht="15.75" customHeight="1">
      <c r="C316" s="114"/>
    </row>
    <row r="317" spans="3:3" ht="15.75" customHeight="1">
      <c r="C317" s="114"/>
    </row>
    <row r="318" spans="3:3" ht="15.75" customHeight="1">
      <c r="C318" s="114"/>
    </row>
    <row r="319" spans="3:3" ht="15.75" customHeight="1">
      <c r="C319" s="114"/>
    </row>
    <row r="320" spans="3:3" ht="15.75" customHeight="1">
      <c r="C320" s="114"/>
    </row>
    <row r="321" spans="3:3" ht="15.75" customHeight="1">
      <c r="C321" s="114"/>
    </row>
    <row r="322" spans="3:3" ht="15.75" customHeight="1">
      <c r="C322" s="114"/>
    </row>
    <row r="323" spans="3:3" ht="15.75" customHeight="1">
      <c r="C323" s="114"/>
    </row>
    <row r="324" spans="3:3" ht="15.75" customHeight="1">
      <c r="C324" s="114"/>
    </row>
    <row r="325" spans="3:3" ht="15.75" customHeight="1">
      <c r="C325" s="114"/>
    </row>
    <row r="326" spans="3:3" ht="15.75" customHeight="1">
      <c r="C326" s="114"/>
    </row>
    <row r="327" spans="3:3" ht="15.75" customHeight="1">
      <c r="C327" s="114"/>
    </row>
    <row r="328" spans="3:3" ht="15.75" customHeight="1">
      <c r="C328" s="114"/>
    </row>
    <row r="329" spans="3:3" ht="15.75" customHeight="1">
      <c r="C329" s="114"/>
    </row>
    <row r="330" spans="3:3" ht="15.75" customHeight="1">
      <c r="C330" s="114"/>
    </row>
    <row r="331" spans="3:3" ht="15.75" customHeight="1">
      <c r="C331" s="114"/>
    </row>
    <row r="332" spans="3:3" ht="15.75" customHeight="1">
      <c r="C332" s="114"/>
    </row>
    <row r="333" spans="3:3" ht="15.75" customHeight="1">
      <c r="C333" s="114"/>
    </row>
    <row r="334" spans="3:3" ht="15.75" customHeight="1">
      <c r="C334" s="114"/>
    </row>
    <row r="335" spans="3:3" ht="15.75" customHeight="1">
      <c r="C335" s="114"/>
    </row>
    <row r="336" spans="3:3" ht="15.75" customHeight="1">
      <c r="C336" s="114"/>
    </row>
    <row r="337" spans="3:3" ht="15.75" customHeight="1">
      <c r="C337" s="114"/>
    </row>
    <row r="338" spans="3:3" ht="15.75" customHeight="1">
      <c r="C338" s="114"/>
    </row>
    <row r="339" spans="3:3" ht="15.75" customHeight="1">
      <c r="C339" s="114"/>
    </row>
    <row r="340" spans="3:3" ht="15.75" customHeight="1">
      <c r="C340" s="114"/>
    </row>
    <row r="341" spans="3:3" ht="15.75" customHeight="1">
      <c r="C341" s="114"/>
    </row>
    <row r="342" spans="3:3" ht="15.75" customHeight="1">
      <c r="C342" s="114"/>
    </row>
    <row r="343" spans="3:3" ht="15.75" customHeight="1">
      <c r="C343" s="114"/>
    </row>
    <row r="344" spans="3:3" ht="15.75" customHeight="1">
      <c r="C344" s="114"/>
    </row>
    <row r="345" spans="3:3" ht="15.75" customHeight="1">
      <c r="C345" s="114"/>
    </row>
    <row r="346" spans="3:3" ht="15.75" customHeight="1">
      <c r="C346" s="114"/>
    </row>
    <row r="347" spans="3:3" ht="15.75" customHeight="1">
      <c r="C347" s="114"/>
    </row>
    <row r="348" spans="3:3" ht="15.75" customHeight="1">
      <c r="C348" s="114"/>
    </row>
    <row r="349" spans="3:3" ht="15.75" customHeight="1">
      <c r="C349" s="114"/>
    </row>
    <row r="350" spans="3:3" ht="15.75" customHeight="1">
      <c r="C350" s="114"/>
    </row>
    <row r="351" spans="3:3" ht="15.75" customHeight="1">
      <c r="C351" s="114"/>
    </row>
    <row r="352" spans="3:3" ht="15.75" customHeight="1">
      <c r="C352" s="114"/>
    </row>
    <row r="353" spans="3:3" ht="15.75" customHeight="1">
      <c r="C353" s="114"/>
    </row>
    <row r="354" spans="3:3" ht="15.75" customHeight="1">
      <c r="C354" s="114"/>
    </row>
    <row r="355" spans="3:3" ht="15.75" customHeight="1">
      <c r="C355" s="114"/>
    </row>
    <row r="356" spans="3:3" ht="15.75" customHeight="1">
      <c r="C356" s="114"/>
    </row>
    <row r="357" spans="3:3" ht="15.75" customHeight="1">
      <c r="C357" s="114"/>
    </row>
    <row r="358" spans="3:3" ht="15.75" customHeight="1">
      <c r="C358" s="114"/>
    </row>
    <row r="359" spans="3:3" ht="15.75" customHeight="1">
      <c r="C359" s="114"/>
    </row>
    <row r="360" spans="3:3" ht="15.75" customHeight="1">
      <c r="C360" s="114"/>
    </row>
    <row r="361" spans="3:3" ht="15.75" customHeight="1">
      <c r="C361" s="114"/>
    </row>
    <row r="362" spans="3:3" ht="15.75" customHeight="1">
      <c r="C362" s="114"/>
    </row>
    <row r="363" spans="3:3" ht="15.75" customHeight="1">
      <c r="C363" s="114"/>
    </row>
    <row r="364" spans="3:3" ht="15.75" customHeight="1">
      <c r="C364" s="114"/>
    </row>
    <row r="365" spans="3:3" ht="15.75" customHeight="1">
      <c r="C365" s="114"/>
    </row>
    <row r="366" spans="3:3" ht="15.75" customHeight="1">
      <c r="C366" s="114"/>
    </row>
    <row r="367" spans="3:3" ht="15.75" customHeight="1">
      <c r="C367" s="114"/>
    </row>
    <row r="368" spans="3:3" ht="15.75" customHeight="1">
      <c r="C368" s="114"/>
    </row>
    <row r="369" spans="3:3" ht="15.75" customHeight="1">
      <c r="C369" s="114"/>
    </row>
    <row r="370" spans="3:3" ht="15.75" customHeight="1">
      <c r="C370" s="114"/>
    </row>
    <row r="371" spans="3:3" ht="15.75" customHeight="1">
      <c r="C371" s="114"/>
    </row>
    <row r="372" spans="3:3" ht="15.75" customHeight="1">
      <c r="C372" s="114"/>
    </row>
    <row r="373" spans="3:3" ht="15.75" customHeight="1">
      <c r="C373" s="114"/>
    </row>
    <row r="374" spans="3:3" ht="15.75" customHeight="1">
      <c r="C374" s="114"/>
    </row>
    <row r="375" spans="3:3" ht="15.75" customHeight="1">
      <c r="C375" s="114"/>
    </row>
    <row r="376" spans="3:3" ht="15.75" customHeight="1">
      <c r="C376" s="114"/>
    </row>
    <row r="377" spans="3:3" ht="15.75" customHeight="1">
      <c r="C377" s="114"/>
    </row>
    <row r="378" spans="3:3" ht="15.75" customHeight="1">
      <c r="C378" s="114"/>
    </row>
    <row r="379" spans="3:3" ht="15.75" customHeight="1">
      <c r="C379" s="114"/>
    </row>
    <row r="380" spans="3:3" ht="15.75" customHeight="1">
      <c r="C380" s="114"/>
    </row>
    <row r="381" spans="3:3" ht="15.75" customHeight="1">
      <c r="C381" s="114"/>
    </row>
    <row r="382" spans="3:3" ht="15.75" customHeight="1">
      <c r="C382" s="114"/>
    </row>
    <row r="383" spans="3:3" ht="15.75" customHeight="1">
      <c r="C383" s="114"/>
    </row>
    <row r="384" spans="3:3" ht="15.75" customHeight="1">
      <c r="C384" s="114"/>
    </row>
    <row r="385" spans="3:3" ht="15.75" customHeight="1">
      <c r="C385" s="114"/>
    </row>
    <row r="386" spans="3:3" ht="15.75" customHeight="1">
      <c r="C386" s="114"/>
    </row>
    <row r="387" spans="3:3" ht="15.75" customHeight="1">
      <c r="C387" s="114"/>
    </row>
    <row r="388" spans="3:3" ht="15.75" customHeight="1">
      <c r="C388" s="114"/>
    </row>
    <row r="389" spans="3:3" ht="15.75" customHeight="1">
      <c r="C389" s="114"/>
    </row>
    <row r="390" spans="3:3" ht="15.75" customHeight="1">
      <c r="C390" s="114"/>
    </row>
    <row r="391" spans="3:3" ht="15.75" customHeight="1">
      <c r="C391" s="114"/>
    </row>
    <row r="392" spans="3:3" ht="15.75" customHeight="1">
      <c r="C392" s="114"/>
    </row>
    <row r="393" spans="3:3" ht="15.75" customHeight="1">
      <c r="C393" s="114"/>
    </row>
    <row r="394" spans="3:3" ht="15.75" customHeight="1">
      <c r="C394" s="114"/>
    </row>
    <row r="395" spans="3:3" ht="15.75" customHeight="1">
      <c r="C395" s="114"/>
    </row>
    <row r="396" spans="3:3" ht="15.75" customHeight="1">
      <c r="C396" s="114"/>
    </row>
    <row r="397" spans="3:3" ht="15.75" customHeight="1">
      <c r="C397" s="114"/>
    </row>
    <row r="398" spans="3:3" ht="15.75" customHeight="1">
      <c r="C398" s="114"/>
    </row>
    <row r="399" spans="3:3" ht="15.75" customHeight="1">
      <c r="C399" s="114"/>
    </row>
    <row r="400" spans="3:3" ht="15.75" customHeight="1">
      <c r="C400" s="114"/>
    </row>
    <row r="401" spans="3:3" ht="15.75" customHeight="1">
      <c r="C401" s="114"/>
    </row>
    <row r="402" spans="3:3" ht="15.75" customHeight="1">
      <c r="C402" s="114"/>
    </row>
    <row r="403" spans="3:3" ht="15.75" customHeight="1">
      <c r="C403" s="114"/>
    </row>
    <row r="404" spans="3:3" ht="15.75" customHeight="1">
      <c r="C404" s="114"/>
    </row>
    <row r="405" spans="3:3" ht="15.75" customHeight="1">
      <c r="C405" s="114"/>
    </row>
    <row r="406" spans="3:3" ht="15.75" customHeight="1">
      <c r="C406" s="114"/>
    </row>
    <row r="407" spans="3:3" ht="15.75" customHeight="1">
      <c r="C407" s="114"/>
    </row>
    <row r="408" spans="3:3" ht="15.75" customHeight="1">
      <c r="C408" s="114"/>
    </row>
    <row r="409" spans="3:3" ht="15.75" customHeight="1">
      <c r="C409" s="114"/>
    </row>
    <row r="410" spans="3:3" ht="15.75" customHeight="1">
      <c r="C410" s="114"/>
    </row>
    <row r="411" spans="3:3" ht="15.75" customHeight="1">
      <c r="C411" s="114"/>
    </row>
    <row r="412" spans="3:3" ht="15.75" customHeight="1">
      <c r="C412" s="114"/>
    </row>
    <row r="413" spans="3:3" ht="15.75" customHeight="1">
      <c r="C413" s="114"/>
    </row>
    <row r="414" spans="3:3" ht="15.75" customHeight="1">
      <c r="C414" s="114"/>
    </row>
    <row r="415" spans="3:3" ht="15.75" customHeight="1">
      <c r="C415" s="114"/>
    </row>
    <row r="416" spans="3:3" ht="15.75" customHeight="1">
      <c r="C416" s="114"/>
    </row>
    <row r="417" spans="3:3" ht="15.75" customHeight="1">
      <c r="C417" s="114"/>
    </row>
    <row r="418" spans="3:3" ht="15.75" customHeight="1">
      <c r="C418" s="114"/>
    </row>
    <row r="419" spans="3:3" ht="15.75" customHeight="1">
      <c r="C419" s="114"/>
    </row>
    <row r="420" spans="3:3" ht="15.75" customHeight="1">
      <c r="C420" s="114"/>
    </row>
    <row r="421" spans="3:3" ht="15.75" customHeight="1">
      <c r="C421" s="114"/>
    </row>
    <row r="422" spans="3:3" ht="15.75" customHeight="1">
      <c r="C422" s="114"/>
    </row>
    <row r="423" spans="3:3" ht="15.75" customHeight="1">
      <c r="C423" s="114"/>
    </row>
    <row r="424" spans="3:3" ht="15.75" customHeight="1">
      <c r="C424" s="114"/>
    </row>
    <row r="425" spans="3:3" ht="15.75" customHeight="1">
      <c r="C425" s="114"/>
    </row>
    <row r="426" spans="3:3" ht="15.75" customHeight="1">
      <c r="C426" s="114"/>
    </row>
    <row r="427" spans="3:3" ht="15.75" customHeight="1">
      <c r="C427" s="114"/>
    </row>
    <row r="428" spans="3:3" ht="15.75" customHeight="1">
      <c r="C428" s="114"/>
    </row>
    <row r="429" spans="3:3" ht="15.75" customHeight="1">
      <c r="C429" s="114"/>
    </row>
    <row r="430" spans="3:3" ht="15.75" customHeight="1">
      <c r="C430" s="114"/>
    </row>
    <row r="431" spans="3:3" ht="15.75" customHeight="1">
      <c r="C431" s="114"/>
    </row>
    <row r="432" spans="3:3" ht="15.75" customHeight="1">
      <c r="C432" s="114"/>
    </row>
    <row r="433" spans="3:3" ht="15.75" customHeight="1">
      <c r="C433" s="114"/>
    </row>
    <row r="434" spans="3:3" ht="15.75" customHeight="1">
      <c r="C434" s="114"/>
    </row>
    <row r="435" spans="3:3" ht="15.75" customHeight="1">
      <c r="C435" s="114"/>
    </row>
    <row r="436" spans="3:3" ht="15.75" customHeight="1">
      <c r="C436" s="114"/>
    </row>
    <row r="437" spans="3:3" ht="15.75" customHeight="1">
      <c r="C437" s="114"/>
    </row>
    <row r="438" spans="3:3" ht="15.75" customHeight="1">
      <c r="C438" s="114"/>
    </row>
    <row r="439" spans="3:3" ht="15.75" customHeight="1">
      <c r="C439" s="114"/>
    </row>
    <row r="440" spans="3:3" ht="15.75" customHeight="1">
      <c r="C440" s="114"/>
    </row>
    <row r="441" spans="3:3" ht="15.75" customHeight="1">
      <c r="C441" s="114"/>
    </row>
    <row r="442" spans="3:3" ht="15.75" customHeight="1">
      <c r="C442" s="114"/>
    </row>
    <row r="443" spans="3:3" ht="15.75" customHeight="1">
      <c r="C443" s="114"/>
    </row>
    <row r="444" spans="3:3" ht="15.75" customHeight="1">
      <c r="C444" s="114"/>
    </row>
    <row r="445" spans="3:3" ht="15.75" customHeight="1">
      <c r="C445" s="114"/>
    </row>
    <row r="446" spans="3:3" ht="15.75" customHeight="1">
      <c r="C446" s="114"/>
    </row>
    <row r="447" spans="3:3" ht="15.75" customHeight="1">
      <c r="C447" s="114"/>
    </row>
    <row r="448" spans="3:3" ht="15.75" customHeight="1">
      <c r="C448" s="114"/>
    </row>
    <row r="449" spans="3:3" ht="15.75" customHeight="1">
      <c r="C449" s="114"/>
    </row>
    <row r="450" spans="3:3" ht="15.75" customHeight="1">
      <c r="C450" s="114"/>
    </row>
    <row r="451" spans="3:3" ht="15.75" customHeight="1">
      <c r="C451" s="114"/>
    </row>
    <row r="452" spans="3:3" ht="15.75" customHeight="1">
      <c r="C452" s="114"/>
    </row>
    <row r="453" spans="3:3" ht="15.75" customHeight="1">
      <c r="C453" s="114"/>
    </row>
    <row r="454" spans="3:3" ht="15.75" customHeight="1">
      <c r="C454" s="114"/>
    </row>
    <row r="455" spans="3:3" ht="15.75" customHeight="1">
      <c r="C455" s="114"/>
    </row>
    <row r="456" spans="3:3" ht="15.75" customHeight="1">
      <c r="C456" s="114"/>
    </row>
    <row r="457" spans="3:3" ht="15.75" customHeight="1">
      <c r="C457" s="114"/>
    </row>
    <row r="458" spans="3:3" ht="15.75" customHeight="1">
      <c r="C458" s="114"/>
    </row>
    <row r="459" spans="3:3" ht="15.75" customHeight="1">
      <c r="C459" s="114"/>
    </row>
    <row r="460" spans="3:3" ht="15.75" customHeight="1">
      <c r="C460" s="114"/>
    </row>
    <row r="461" spans="3:3" ht="15.75" customHeight="1">
      <c r="C461" s="114"/>
    </row>
    <row r="462" spans="3:3" ht="15.75" customHeight="1">
      <c r="C462" s="114"/>
    </row>
    <row r="463" spans="3:3" ht="15.75" customHeight="1">
      <c r="C463" s="114"/>
    </row>
    <row r="464" spans="3:3" ht="15.75" customHeight="1">
      <c r="C464" s="114"/>
    </row>
    <row r="465" spans="3:3" ht="15.75" customHeight="1">
      <c r="C465" s="114"/>
    </row>
    <row r="466" spans="3:3" ht="15.75" customHeight="1">
      <c r="C466" s="114"/>
    </row>
    <row r="467" spans="3:3" ht="15.75" customHeight="1">
      <c r="C467" s="114"/>
    </row>
    <row r="468" spans="3:3" ht="15.75" customHeight="1">
      <c r="C468" s="114"/>
    </row>
    <row r="469" spans="3:3" ht="15.75" customHeight="1">
      <c r="C469" s="114"/>
    </row>
    <row r="470" spans="3:3" ht="15.75" customHeight="1">
      <c r="C470" s="114"/>
    </row>
    <row r="471" spans="3:3" ht="15.75" customHeight="1">
      <c r="C471" s="114"/>
    </row>
    <row r="472" spans="3:3" ht="15.75" customHeight="1">
      <c r="C472" s="114"/>
    </row>
    <row r="473" spans="3:3" ht="15.75" customHeight="1">
      <c r="C473" s="114"/>
    </row>
    <row r="474" spans="3:3" ht="15.75" customHeight="1">
      <c r="C474" s="114"/>
    </row>
    <row r="475" spans="3:3" ht="15.75" customHeight="1">
      <c r="C475" s="114"/>
    </row>
    <row r="476" spans="3:3" ht="15.75" customHeight="1">
      <c r="C476" s="114"/>
    </row>
    <row r="477" spans="3:3" ht="15.75" customHeight="1">
      <c r="C477" s="114"/>
    </row>
    <row r="478" spans="3:3" ht="15.75" customHeight="1">
      <c r="C478" s="114"/>
    </row>
    <row r="479" spans="3:3" ht="15.75" customHeight="1">
      <c r="C479" s="114"/>
    </row>
    <row r="480" spans="3:3" ht="15.75" customHeight="1">
      <c r="C480" s="114"/>
    </row>
    <row r="481" spans="3:3" ht="15.75" customHeight="1">
      <c r="C481" s="114"/>
    </row>
    <row r="482" spans="3:3" ht="15.75" customHeight="1">
      <c r="C482" s="114"/>
    </row>
    <row r="483" spans="3:3" ht="15.75" customHeight="1">
      <c r="C483" s="114"/>
    </row>
    <row r="484" spans="3:3" ht="15.75" customHeight="1">
      <c r="C484" s="114"/>
    </row>
    <row r="485" spans="3:3" ht="15.75" customHeight="1">
      <c r="C485" s="114"/>
    </row>
    <row r="486" spans="3:3" ht="15.75" customHeight="1">
      <c r="C486" s="114"/>
    </row>
    <row r="487" spans="3:3" ht="15.75" customHeight="1">
      <c r="C487" s="114"/>
    </row>
    <row r="488" spans="3:3" ht="15.75" customHeight="1">
      <c r="C488" s="114"/>
    </row>
    <row r="489" spans="3:3" ht="15.75" customHeight="1">
      <c r="C489" s="114"/>
    </row>
    <row r="490" spans="3:3" ht="15.75" customHeight="1">
      <c r="C490" s="114"/>
    </row>
    <row r="491" spans="3:3" ht="15.75" customHeight="1">
      <c r="C491" s="114"/>
    </row>
    <row r="492" spans="3:3" ht="15.75" customHeight="1">
      <c r="C492" s="114"/>
    </row>
    <row r="493" spans="3:3" ht="15.75" customHeight="1">
      <c r="C493" s="114"/>
    </row>
    <row r="494" spans="3:3" ht="15.75" customHeight="1">
      <c r="C494" s="114"/>
    </row>
    <row r="495" spans="3:3" ht="15.75" customHeight="1">
      <c r="C495" s="114"/>
    </row>
    <row r="496" spans="3:3" ht="15.75" customHeight="1">
      <c r="C496" s="114"/>
    </row>
    <row r="497" spans="3:3" ht="15.75" customHeight="1">
      <c r="C497" s="114"/>
    </row>
    <row r="498" spans="3:3" ht="15.75" customHeight="1">
      <c r="C498" s="114"/>
    </row>
    <row r="499" spans="3:3" ht="15.75" customHeight="1">
      <c r="C499" s="114"/>
    </row>
    <row r="500" spans="3:3" ht="15.75" customHeight="1">
      <c r="C500" s="114"/>
    </row>
    <row r="501" spans="3:3" ht="15.75" customHeight="1">
      <c r="C501" s="114"/>
    </row>
    <row r="502" spans="3:3" ht="15.75" customHeight="1">
      <c r="C502" s="114"/>
    </row>
    <row r="503" spans="3:3" ht="15.75" customHeight="1">
      <c r="C503" s="114"/>
    </row>
    <row r="504" spans="3:3" ht="15.75" customHeight="1">
      <c r="C504" s="114"/>
    </row>
    <row r="505" spans="3:3" ht="15.75" customHeight="1">
      <c r="C505" s="114"/>
    </row>
    <row r="506" spans="3:3" ht="15.75" customHeight="1">
      <c r="C506" s="114"/>
    </row>
    <row r="507" spans="3:3" ht="15.75" customHeight="1">
      <c r="C507" s="114"/>
    </row>
    <row r="508" spans="3:3" ht="15.75" customHeight="1">
      <c r="C508" s="114"/>
    </row>
    <row r="509" spans="3:3" ht="15.75" customHeight="1">
      <c r="C509" s="114"/>
    </row>
    <row r="510" spans="3:3" ht="15.75" customHeight="1">
      <c r="C510" s="114"/>
    </row>
    <row r="511" spans="3:3" ht="15.75" customHeight="1">
      <c r="C511" s="114"/>
    </row>
    <row r="512" spans="3:3" ht="15.75" customHeight="1">
      <c r="C512" s="114"/>
    </row>
    <row r="513" spans="3:3" ht="15.75" customHeight="1">
      <c r="C513" s="114"/>
    </row>
    <row r="514" spans="3:3" ht="15.75" customHeight="1">
      <c r="C514" s="114"/>
    </row>
    <row r="515" spans="3:3" ht="15.75" customHeight="1">
      <c r="C515" s="114"/>
    </row>
    <row r="516" spans="3:3" ht="15.75" customHeight="1">
      <c r="C516" s="114"/>
    </row>
    <row r="517" spans="3:3" ht="15.75" customHeight="1">
      <c r="C517" s="114"/>
    </row>
    <row r="518" spans="3:3" ht="15.75" customHeight="1">
      <c r="C518" s="114"/>
    </row>
    <row r="519" spans="3:3" ht="15.75" customHeight="1">
      <c r="C519" s="114"/>
    </row>
    <row r="520" spans="3:3" ht="15.75" customHeight="1">
      <c r="C520" s="114"/>
    </row>
    <row r="521" spans="3:3" ht="15.75" customHeight="1">
      <c r="C521" s="114"/>
    </row>
    <row r="522" spans="3:3" ht="15.75" customHeight="1">
      <c r="C522" s="114"/>
    </row>
    <row r="523" spans="3:3" ht="15.75" customHeight="1">
      <c r="C523" s="114"/>
    </row>
    <row r="524" spans="3:3" ht="15.75" customHeight="1">
      <c r="C524" s="114"/>
    </row>
    <row r="525" spans="3:3" ht="15.75" customHeight="1">
      <c r="C525" s="114"/>
    </row>
    <row r="526" spans="3:3" ht="15.75" customHeight="1">
      <c r="C526" s="114"/>
    </row>
    <row r="527" spans="3:3" ht="15.75" customHeight="1">
      <c r="C527" s="114"/>
    </row>
    <row r="528" spans="3:3" ht="15.75" customHeight="1">
      <c r="C528" s="114"/>
    </row>
    <row r="529" spans="3:3" ht="15.75" customHeight="1">
      <c r="C529" s="114"/>
    </row>
    <row r="530" spans="3:3" ht="15.75" customHeight="1">
      <c r="C530" s="114"/>
    </row>
    <row r="531" spans="3:3" ht="15.75" customHeight="1">
      <c r="C531" s="114"/>
    </row>
    <row r="532" spans="3:3" ht="15.75" customHeight="1">
      <c r="C532" s="114"/>
    </row>
    <row r="533" spans="3:3" ht="15.75" customHeight="1">
      <c r="C533" s="114"/>
    </row>
    <row r="534" spans="3:3" ht="15.75" customHeight="1">
      <c r="C534" s="114"/>
    </row>
    <row r="535" spans="3:3" ht="15.75" customHeight="1">
      <c r="C535" s="114"/>
    </row>
    <row r="536" spans="3:3" ht="15.75" customHeight="1">
      <c r="C536" s="114"/>
    </row>
    <row r="537" spans="3:3" ht="15.75" customHeight="1">
      <c r="C537" s="114"/>
    </row>
    <row r="538" spans="3:3" ht="15.75" customHeight="1">
      <c r="C538" s="114"/>
    </row>
    <row r="539" spans="3:3" ht="15.75" customHeight="1">
      <c r="C539" s="114"/>
    </row>
    <row r="540" spans="3:3" ht="15.75" customHeight="1">
      <c r="C540" s="114"/>
    </row>
    <row r="541" spans="3:3" ht="15.75" customHeight="1">
      <c r="C541" s="114"/>
    </row>
    <row r="542" spans="3:3" ht="15.75" customHeight="1">
      <c r="C542" s="114"/>
    </row>
    <row r="543" spans="3:3" ht="15.75" customHeight="1">
      <c r="C543" s="114"/>
    </row>
    <row r="544" spans="3:3" ht="15.75" customHeight="1">
      <c r="C544" s="114"/>
    </row>
    <row r="545" spans="3:3" ht="15.75" customHeight="1">
      <c r="C545" s="114"/>
    </row>
    <row r="546" spans="3:3" ht="15.75" customHeight="1">
      <c r="C546" s="114"/>
    </row>
    <row r="547" spans="3:3" ht="15.75" customHeight="1">
      <c r="C547" s="114"/>
    </row>
    <row r="548" spans="3:3" ht="15.75" customHeight="1">
      <c r="C548" s="114"/>
    </row>
    <row r="549" spans="3:3" ht="15.75" customHeight="1">
      <c r="C549" s="114"/>
    </row>
    <row r="550" spans="3:3" ht="15.75" customHeight="1">
      <c r="C550" s="114"/>
    </row>
    <row r="551" spans="3:3" ht="15.75" customHeight="1">
      <c r="C551" s="114"/>
    </row>
    <row r="552" spans="3:3" ht="15.75" customHeight="1">
      <c r="C552" s="114"/>
    </row>
    <row r="553" spans="3:3" ht="15.75" customHeight="1">
      <c r="C553" s="114"/>
    </row>
    <row r="554" spans="3:3" ht="15.75" customHeight="1">
      <c r="C554" s="114"/>
    </row>
    <row r="555" spans="3:3" ht="15.75" customHeight="1">
      <c r="C555" s="114"/>
    </row>
    <row r="556" spans="3:3" ht="15.75" customHeight="1">
      <c r="C556" s="114"/>
    </row>
    <row r="557" spans="3:3" ht="15.75" customHeight="1">
      <c r="C557" s="114"/>
    </row>
    <row r="558" spans="3:3" ht="15.75" customHeight="1">
      <c r="C558" s="114"/>
    </row>
    <row r="559" spans="3:3" ht="15.75" customHeight="1">
      <c r="C559" s="114"/>
    </row>
    <row r="560" spans="3:3" ht="15.75" customHeight="1">
      <c r="C560" s="114"/>
    </row>
    <row r="561" spans="3:3" ht="15.75" customHeight="1">
      <c r="C561" s="114"/>
    </row>
    <row r="562" spans="3:3" ht="15.75" customHeight="1">
      <c r="C562" s="114"/>
    </row>
    <row r="563" spans="3:3" ht="15.75" customHeight="1">
      <c r="C563" s="114"/>
    </row>
    <row r="564" spans="3:3" ht="15.75" customHeight="1">
      <c r="C564" s="114"/>
    </row>
    <row r="565" spans="3:3" ht="15.75" customHeight="1">
      <c r="C565" s="114"/>
    </row>
    <row r="566" spans="3:3" ht="15.75" customHeight="1">
      <c r="C566" s="114"/>
    </row>
    <row r="567" spans="3:3" ht="15.75" customHeight="1">
      <c r="C567" s="114"/>
    </row>
    <row r="568" spans="3:3" ht="15.75" customHeight="1">
      <c r="C568" s="114"/>
    </row>
    <row r="569" spans="3:3" ht="15.75" customHeight="1">
      <c r="C569" s="114"/>
    </row>
    <row r="570" spans="3:3" ht="15.75" customHeight="1">
      <c r="C570" s="114"/>
    </row>
    <row r="571" spans="3:3" ht="15.75" customHeight="1">
      <c r="C571" s="114"/>
    </row>
    <row r="572" spans="3:3" ht="15.75" customHeight="1">
      <c r="C572" s="114"/>
    </row>
    <row r="573" spans="3:3" ht="15.75" customHeight="1">
      <c r="C573" s="114"/>
    </row>
    <row r="574" spans="3:3" ht="15.75" customHeight="1">
      <c r="C574" s="114"/>
    </row>
    <row r="575" spans="3:3" ht="15.75" customHeight="1">
      <c r="C575" s="114"/>
    </row>
    <row r="576" spans="3:3" ht="15.75" customHeight="1">
      <c r="C576" s="114"/>
    </row>
    <row r="577" spans="3:3" ht="15.75" customHeight="1">
      <c r="C577" s="114"/>
    </row>
    <row r="578" spans="3:3" ht="15.75" customHeight="1">
      <c r="C578" s="114"/>
    </row>
    <row r="579" spans="3:3" ht="15.75" customHeight="1">
      <c r="C579" s="114"/>
    </row>
    <row r="580" spans="3:3" ht="15.75" customHeight="1">
      <c r="C580" s="114"/>
    </row>
    <row r="581" spans="3:3" ht="15.75" customHeight="1">
      <c r="C581" s="114"/>
    </row>
    <row r="582" spans="3:3" ht="15.75" customHeight="1">
      <c r="C582" s="114"/>
    </row>
    <row r="583" spans="3:3" ht="15.75" customHeight="1">
      <c r="C583" s="114"/>
    </row>
    <row r="584" spans="3:3" ht="15.75" customHeight="1">
      <c r="C584" s="114"/>
    </row>
    <row r="585" spans="3:3" ht="15.75" customHeight="1">
      <c r="C585" s="114"/>
    </row>
    <row r="586" spans="3:3" ht="15.75" customHeight="1">
      <c r="C586" s="114"/>
    </row>
    <row r="587" spans="3:3" ht="15.75" customHeight="1">
      <c r="C587" s="114"/>
    </row>
    <row r="588" spans="3:3" ht="15.75" customHeight="1">
      <c r="C588" s="114"/>
    </row>
    <row r="589" spans="3:3" ht="15.75" customHeight="1">
      <c r="C589" s="114"/>
    </row>
    <row r="590" spans="3:3" ht="15.75" customHeight="1">
      <c r="C590" s="114"/>
    </row>
    <row r="591" spans="3:3" ht="15.75" customHeight="1">
      <c r="C591" s="114"/>
    </row>
    <row r="592" spans="3:3" ht="15.75" customHeight="1">
      <c r="C592" s="114"/>
    </row>
    <row r="593" spans="3:3" ht="15.75" customHeight="1">
      <c r="C593" s="114"/>
    </row>
    <row r="594" spans="3:3" ht="15.75" customHeight="1">
      <c r="C594" s="114"/>
    </row>
    <row r="595" spans="3:3" ht="15.75" customHeight="1">
      <c r="C595" s="114"/>
    </row>
    <row r="596" spans="3:3" ht="15.75" customHeight="1">
      <c r="C596" s="114"/>
    </row>
    <row r="597" spans="3:3" ht="15.75" customHeight="1">
      <c r="C597" s="114"/>
    </row>
    <row r="598" spans="3:3" ht="15.75" customHeight="1">
      <c r="C598" s="114"/>
    </row>
    <row r="599" spans="3:3" ht="15.75" customHeight="1">
      <c r="C599" s="114"/>
    </row>
    <row r="600" spans="3:3" ht="15.75" customHeight="1">
      <c r="C600" s="114"/>
    </row>
    <row r="601" spans="3:3" ht="15.75" customHeight="1">
      <c r="C601" s="114"/>
    </row>
    <row r="602" spans="3:3" ht="15.75" customHeight="1">
      <c r="C602" s="114"/>
    </row>
    <row r="603" spans="3:3" ht="15.75" customHeight="1">
      <c r="C603" s="114"/>
    </row>
    <row r="604" spans="3:3" ht="15.75" customHeight="1">
      <c r="C604" s="114"/>
    </row>
    <row r="605" spans="3:3" ht="15.75" customHeight="1">
      <c r="C605" s="114"/>
    </row>
    <row r="606" spans="3:3" ht="15.75" customHeight="1">
      <c r="C606" s="114"/>
    </row>
    <row r="607" spans="3:3" ht="15.75" customHeight="1">
      <c r="C607" s="114"/>
    </row>
    <row r="608" spans="3:3" ht="15.75" customHeight="1">
      <c r="C608" s="114"/>
    </row>
    <row r="609" spans="3:3" ht="15.75" customHeight="1">
      <c r="C609" s="114"/>
    </row>
    <row r="610" spans="3:3" ht="15.75" customHeight="1">
      <c r="C610" s="114"/>
    </row>
    <row r="611" spans="3:3" ht="15.75" customHeight="1">
      <c r="C611" s="114"/>
    </row>
    <row r="612" spans="3:3" ht="15.75" customHeight="1">
      <c r="C612" s="114"/>
    </row>
    <row r="613" spans="3:3" ht="15.75" customHeight="1">
      <c r="C613" s="114"/>
    </row>
    <row r="614" spans="3:3" ht="15.75" customHeight="1">
      <c r="C614" s="114"/>
    </row>
    <row r="615" spans="3:3" ht="15.75" customHeight="1">
      <c r="C615" s="114"/>
    </row>
    <row r="616" spans="3:3" ht="15.75" customHeight="1">
      <c r="C616" s="114"/>
    </row>
    <row r="617" spans="3:3" ht="15.75" customHeight="1">
      <c r="C617" s="114"/>
    </row>
    <row r="618" spans="3:3" ht="15.75" customHeight="1">
      <c r="C618" s="114"/>
    </row>
    <row r="619" spans="3:3" ht="15.75" customHeight="1">
      <c r="C619" s="114"/>
    </row>
    <row r="620" spans="3:3" ht="15.75" customHeight="1">
      <c r="C620" s="114"/>
    </row>
    <row r="621" spans="3:3" ht="15.75" customHeight="1">
      <c r="C621" s="114"/>
    </row>
    <row r="622" spans="3:3" ht="15.75" customHeight="1">
      <c r="C622" s="114"/>
    </row>
    <row r="623" spans="3:3" ht="15.75" customHeight="1">
      <c r="C623" s="114"/>
    </row>
    <row r="624" spans="3:3" ht="15.75" customHeight="1">
      <c r="C624" s="114"/>
    </row>
    <row r="625" spans="3:3" ht="15.75" customHeight="1">
      <c r="C625" s="114"/>
    </row>
    <row r="626" spans="3:3" ht="15.75" customHeight="1">
      <c r="C626" s="114"/>
    </row>
    <row r="627" spans="3:3" ht="15.75" customHeight="1">
      <c r="C627" s="114"/>
    </row>
    <row r="628" spans="3:3" ht="15.75" customHeight="1">
      <c r="C628" s="114"/>
    </row>
    <row r="629" spans="3:3" ht="15.75" customHeight="1">
      <c r="C629" s="114"/>
    </row>
    <row r="630" spans="3:3" ht="15.75" customHeight="1">
      <c r="C630" s="114"/>
    </row>
    <row r="631" spans="3:3" ht="15.75" customHeight="1">
      <c r="C631" s="114"/>
    </row>
    <row r="632" spans="3:3" ht="15.75" customHeight="1">
      <c r="C632" s="114"/>
    </row>
    <row r="633" spans="3:3" ht="15.75" customHeight="1">
      <c r="C633" s="114"/>
    </row>
    <row r="634" spans="3:3" ht="15.75" customHeight="1">
      <c r="C634" s="114"/>
    </row>
    <row r="635" spans="3:3" ht="15.75" customHeight="1">
      <c r="C635" s="114"/>
    </row>
    <row r="636" spans="3:3" ht="15.75" customHeight="1">
      <c r="C636" s="114"/>
    </row>
    <row r="637" spans="3:3" ht="15.75" customHeight="1">
      <c r="C637" s="114"/>
    </row>
    <row r="638" spans="3:3" ht="15.75" customHeight="1">
      <c r="C638" s="114"/>
    </row>
    <row r="639" spans="3:3" ht="15.75" customHeight="1">
      <c r="C639" s="114"/>
    </row>
    <row r="640" spans="3:3" ht="15.75" customHeight="1">
      <c r="C640" s="114"/>
    </row>
    <row r="641" spans="3:3" ht="15.75" customHeight="1">
      <c r="C641" s="114"/>
    </row>
    <row r="642" spans="3:3" ht="15.75" customHeight="1">
      <c r="C642" s="114"/>
    </row>
    <row r="643" spans="3:3" ht="15.75" customHeight="1">
      <c r="C643" s="114"/>
    </row>
    <row r="644" spans="3:3" ht="15.75" customHeight="1">
      <c r="C644" s="114"/>
    </row>
    <row r="645" spans="3:3" ht="15.75" customHeight="1">
      <c r="C645" s="114"/>
    </row>
    <row r="646" spans="3:3" ht="15.75" customHeight="1">
      <c r="C646" s="114"/>
    </row>
    <row r="647" spans="3:3" ht="15.75" customHeight="1">
      <c r="C647" s="114"/>
    </row>
    <row r="648" spans="3:3" ht="15.75" customHeight="1">
      <c r="C648" s="114"/>
    </row>
    <row r="649" spans="3:3" ht="15.75" customHeight="1">
      <c r="C649" s="114"/>
    </row>
    <row r="650" spans="3:3" ht="15.75" customHeight="1">
      <c r="C650" s="114"/>
    </row>
    <row r="651" spans="3:3" ht="15.75" customHeight="1">
      <c r="C651" s="114"/>
    </row>
    <row r="652" spans="3:3" ht="15.75" customHeight="1">
      <c r="C652" s="114"/>
    </row>
    <row r="653" spans="3:3" ht="15.75" customHeight="1">
      <c r="C653" s="114"/>
    </row>
    <row r="654" spans="3:3" ht="15.75" customHeight="1">
      <c r="C654" s="114"/>
    </row>
    <row r="655" spans="3:3" ht="15.75" customHeight="1">
      <c r="C655" s="114"/>
    </row>
    <row r="656" spans="3:3" ht="15.75" customHeight="1">
      <c r="C656" s="114"/>
    </row>
    <row r="657" spans="3:3" ht="15.75" customHeight="1">
      <c r="C657" s="114"/>
    </row>
    <row r="658" spans="3:3" ht="15.75" customHeight="1">
      <c r="C658" s="114"/>
    </row>
    <row r="659" spans="3:3" ht="15.75" customHeight="1">
      <c r="C659" s="114"/>
    </row>
    <row r="660" spans="3:3" ht="15.75" customHeight="1">
      <c r="C660" s="114"/>
    </row>
    <row r="661" spans="3:3" ht="15.75" customHeight="1">
      <c r="C661" s="114"/>
    </row>
    <row r="662" spans="3:3" ht="15.75" customHeight="1">
      <c r="C662" s="114"/>
    </row>
    <row r="663" spans="3:3" ht="15.75" customHeight="1">
      <c r="C663" s="114"/>
    </row>
    <row r="664" spans="3:3" ht="15.75" customHeight="1">
      <c r="C664" s="114"/>
    </row>
    <row r="665" spans="3:3" ht="15.75" customHeight="1">
      <c r="C665" s="114"/>
    </row>
    <row r="666" spans="3:3" ht="15.75" customHeight="1">
      <c r="C666" s="114"/>
    </row>
    <row r="667" spans="3:3" ht="15.75" customHeight="1">
      <c r="C667" s="114"/>
    </row>
    <row r="668" spans="3:3" ht="15.75" customHeight="1">
      <c r="C668" s="114"/>
    </row>
    <row r="669" spans="3:3" ht="15.75" customHeight="1">
      <c r="C669" s="114"/>
    </row>
    <row r="670" spans="3:3" ht="15.75" customHeight="1">
      <c r="C670" s="114"/>
    </row>
    <row r="671" spans="3:3" ht="15.75" customHeight="1">
      <c r="C671" s="114"/>
    </row>
    <row r="672" spans="3:3" ht="15.75" customHeight="1">
      <c r="C672" s="114"/>
    </row>
    <row r="673" spans="3:3" ht="15.75" customHeight="1">
      <c r="C673" s="114"/>
    </row>
    <row r="674" spans="3:3" ht="15.75" customHeight="1">
      <c r="C674" s="114"/>
    </row>
    <row r="675" spans="3:3" ht="15.75" customHeight="1">
      <c r="C675" s="114"/>
    </row>
    <row r="676" spans="3:3" ht="15.75" customHeight="1">
      <c r="C676" s="114"/>
    </row>
    <row r="677" spans="3:3" ht="15.75" customHeight="1">
      <c r="C677" s="114"/>
    </row>
    <row r="678" spans="3:3" ht="15.75" customHeight="1">
      <c r="C678" s="114"/>
    </row>
    <row r="679" spans="3:3" ht="15.75" customHeight="1">
      <c r="C679" s="114"/>
    </row>
    <row r="680" spans="3:3" ht="15.75" customHeight="1">
      <c r="C680" s="114"/>
    </row>
    <row r="681" spans="3:3" ht="15.75" customHeight="1">
      <c r="C681" s="114"/>
    </row>
    <row r="682" spans="3:3" ht="15.75" customHeight="1">
      <c r="C682" s="114"/>
    </row>
    <row r="683" spans="3:3" ht="15.75" customHeight="1">
      <c r="C683" s="114"/>
    </row>
    <row r="684" spans="3:3" ht="15.75" customHeight="1">
      <c r="C684" s="114"/>
    </row>
    <row r="685" spans="3:3" ht="15.75" customHeight="1">
      <c r="C685" s="114"/>
    </row>
    <row r="686" spans="3:3" ht="15.75" customHeight="1">
      <c r="C686" s="114"/>
    </row>
    <row r="687" spans="3:3" ht="15.75" customHeight="1">
      <c r="C687" s="114"/>
    </row>
    <row r="688" spans="3:3" ht="15.75" customHeight="1">
      <c r="C688" s="114"/>
    </row>
    <row r="689" spans="3:3" ht="15.75" customHeight="1">
      <c r="C689" s="114"/>
    </row>
    <row r="690" spans="3:3" ht="15.75" customHeight="1">
      <c r="C690" s="114"/>
    </row>
    <row r="691" spans="3:3" ht="15.75" customHeight="1">
      <c r="C691" s="114"/>
    </row>
    <row r="692" spans="3:3" ht="15.75" customHeight="1">
      <c r="C692" s="114"/>
    </row>
    <row r="693" spans="3:3" ht="15.75" customHeight="1">
      <c r="C693" s="114"/>
    </row>
    <row r="694" spans="3:3" ht="15.75" customHeight="1">
      <c r="C694" s="114"/>
    </row>
    <row r="695" spans="3:3" ht="15.75" customHeight="1">
      <c r="C695" s="114"/>
    </row>
    <row r="696" spans="3:3" ht="15.75" customHeight="1">
      <c r="C696" s="114"/>
    </row>
    <row r="697" spans="3:3" ht="15.75" customHeight="1">
      <c r="C697" s="114"/>
    </row>
    <row r="698" spans="3:3" ht="15.75" customHeight="1">
      <c r="C698" s="114"/>
    </row>
    <row r="699" spans="3:3" ht="15.75" customHeight="1">
      <c r="C699" s="114"/>
    </row>
    <row r="700" spans="3:3" ht="15.75" customHeight="1">
      <c r="C700" s="114"/>
    </row>
    <row r="701" spans="3:3" ht="15.75" customHeight="1">
      <c r="C701" s="114"/>
    </row>
    <row r="702" spans="3:3" ht="15.75" customHeight="1">
      <c r="C702" s="114"/>
    </row>
    <row r="703" spans="3:3" ht="15.75" customHeight="1">
      <c r="C703" s="114"/>
    </row>
    <row r="704" spans="3:3" ht="15.75" customHeight="1">
      <c r="C704" s="114"/>
    </row>
    <row r="705" spans="3:3" ht="15.75" customHeight="1">
      <c r="C705" s="114"/>
    </row>
    <row r="706" spans="3:3" ht="15.75" customHeight="1">
      <c r="C706" s="114"/>
    </row>
    <row r="707" spans="3:3" ht="15.75" customHeight="1">
      <c r="C707" s="114"/>
    </row>
    <row r="708" spans="3:3" ht="15.75" customHeight="1">
      <c r="C708" s="114"/>
    </row>
    <row r="709" spans="3:3" ht="15.75" customHeight="1">
      <c r="C709" s="114"/>
    </row>
    <row r="710" spans="3:3" ht="15.75" customHeight="1">
      <c r="C710" s="114"/>
    </row>
    <row r="711" spans="3:3" ht="15.75" customHeight="1">
      <c r="C711" s="114"/>
    </row>
    <row r="712" spans="3:3" ht="15.75" customHeight="1">
      <c r="C712" s="114"/>
    </row>
    <row r="713" spans="3:3" ht="15.75" customHeight="1">
      <c r="C713" s="114"/>
    </row>
    <row r="714" spans="3:3" ht="15.75" customHeight="1">
      <c r="C714" s="114"/>
    </row>
    <row r="715" spans="3:3" ht="15.75" customHeight="1">
      <c r="C715" s="114"/>
    </row>
    <row r="716" spans="3:3" ht="15.75" customHeight="1">
      <c r="C716" s="114"/>
    </row>
    <row r="717" spans="3:3" ht="15.75" customHeight="1">
      <c r="C717" s="114"/>
    </row>
    <row r="718" spans="3:3" ht="15.75" customHeight="1">
      <c r="C718" s="114"/>
    </row>
    <row r="719" spans="3:3" ht="15.75" customHeight="1">
      <c r="C719" s="114"/>
    </row>
    <row r="720" spans="3:3" ht="15.75" customHeight="1">
      <c r="C720" s="114"/>
    </row>
    <row r="721" spans="3:3" ht="15.75" customHeight="1">
      <c r="C721" s="114"/>
    </row>
    <row r="722" spans="3:3" ht="15.75" customHeight="1">
      <c r="C722" s="114"/>
    </row>
    <row r="723" spans="3:3" ht="15.75" customHeight="1">
      <c r="C723" s="114"/>
    </row>
    <row r="724" spans="3:3" ht="15.75" customHeight="1">
      <c r="C724" s="114"/>
    </row>
    <row r="725" spans="3:3" ht="15.75" customHeight="1">
      <c r="C725" s="114"/>
    </row>
    <row r="726" spans="3:3" ht="15.75" customHeight="1">
      <c r="C726" s="114"/>
    </row>
    <row r="727" spans="3:3" ht="15.75" customHeight="1">
      <c r="C727" s="114"/>
    </row>
    <row r="728" spans="3:3" ht="15.75" customHeight="1">
      <c r="C728" s="114"/>
    </row>
    <row r="729" spans="3:3" ht="15.75" customHeight="1">
      <c r="C729" s="114"/>
    </row>
    <row r="730" spans="3:3" ht="15.75" customHeight="1">
      <c r="C730" s="114"/>
    </row>
    <row r="731" spans="3:3" ht="15.75" customHeight="1">
      <c r="C731" s="114"/>
    </row>
    <row r="732" spans="3:3" ht="15.75" customHeight="1">
      <c r="C732" s="114"/>
    </row>
    <row r="733" spans="3:3" ht="15.75" customHeight="1">
      <c r="C733" s="114"/>
    </row>
    <row r="734" spans="3:3" ht="15.75" customHeight="1">
      <c r="C734" s="114"/>
    </row>
    <row r="735" spans="3:3" ht="15.75" customHeight="1">
      <c r="C735" s="114"/>
    </row>
    <row r="736" spans="3:3" ht="15.75" customHeight="1">
      <c r="C736" s="114"/>
    </row>
    <row r="737" spans="3:3" ht="15.75" customHeight="1">
      <c r="C737" s="114"/>
    </row>
    <row r="738" spans="3:3" ht="15.75" customHeight="1">
      <c r="C738" s="114"/>
    </row>
    <row r="739" spans="3:3" ht="15.75" customHeight="1">
      <c r="C739" s="114"/>
    </row>
    <row r="740" spans="3:3" ht="15.75" customHeight="1">
      <c r="C740" s="114"/>
    </row>
    <row r="741" spans="3:3" ht="15.75" customHeight="1">
      <c r="C741" s="114"/>
    </row>
    <row r="742" spans="3:3" ht="15.75" customHeight="1">
      <c r="C742" s="114"/>
    </row>
    <row r="743" spans="3:3" ht="15.75" customHeight="1">
      <c r="C743" s="114"/>
    </row>
    <row r="744" spans="3:3" ht="15.75" customHeight="1">
      <c r="C744" s="114"/>
    </row>
    <row r="745" spans="3:3" ht="15.75" customHeight="1">
      <c r="C745" s="114"/>
    </row>
    <row r="746" spans="3:3" ht="15.75" customHeight="1">
      <c r="C746" s="114"/>
    </row>
    <row r="747" spans="3:3" ht="15.75" customHeight="1">
      <c r="C747" s="114"/>
    </row>
    <row r="748" spans="3:3" ht="15.75" customHeight="1">
      <c r="C748" s="114"/>
    </row>
    <row r="749" spans="3:3" ht="15.75" customHeight="1">
      <c r="C749" s="114"/>
    </row>
    <row r="750" spans="3:3" ht="15.75" customHeight="1">
      <c r="C750" s="114"/>
    </row>
    <row r="751" spans="3:3" ht="15.75" customHeight="1">
      <c r="C751" s="114"/>
    </row>
    <row r="752" spans="3:3" ht="15.75" customHeight="1">
      <c r="C752" s="114"/>
    </row>
    <row r="753" spans="3:3" ht="15.75" customHeight="1">
      <c r="C753" s="114"/>
    </row>
    <row r="754" spans="3:3" ht="15.75" customHeight="1">
      <c r="C754" s="114"/>
    </row>
    <row r="755" spans="3:3" ht="15.75" customHeight="1">
      <c r="C755" s="114"/>
    </row>
    <row r="756" spans="3:3" ht="15.75" customHeight="1">
      <c r="C756" s="114"/>
    </row>
    <row r="757" spans="3:3" ht="15.75" customHeight="1">
      <c r="C757" s="114"/>
    </row>
    <row r="758" spans="3:3" ht="15.75" customHeight="1">
      <c r="C758" s="114"/>
    </row>
    <row r="759" spans="3:3" ht="15.75" customHeight="1">
      <c r="C759" s="114"/>
    </row>
    <row r="760" spans="3:3" ht="15.75" customHeight="1">
      <c r="C760" s="114"/>
    </row>
    <row r="761" spans="3:3" ht="15.75" customHeight="1">
      <c r="C761" s="114"/>
    </row>
    <row r="762" spans="3:3" ht="15.75" customHeight="1">
      <c r="C762" s="114"/>
    </row>
    <row r="763" spans="3:3" ht="15.75" customHeight="1">
      <c r="C763" s="114"/>
    </row>
    <row r="764" spans="3:3" ht="15.75" customHeight="1">
      <c r="C764" s="114"/>
    </row>
    <row r="765" spans="3:3" ht="15.75" customHeight="1">
      <c r="C765" s="114"/>
    </row>
    <row r="766" spans="3:3" ht="15.75" customHeight="1">
      <c r="C766" s="114"/>
    </row>
    <row r="767" spans="3:3" ht="15.75" customHeight="1">
      <c r="C767" s="114"/>
    </row>
    <row r="768" spans="3:3" ht="15.75" customHeight="1">
      <c r="C768" s="114"/>
    </row>
    <row r="769" spans="3:3" ht="15.75" customHeight="1">
      <c r="C769" s="114"/>
    </row>
    <row r="770" spans="3:3" ht="15.75" customHeight="1">
      <c r="C770" s="114"/>
    </row>
    <row r="771" spans="3:3" ht="15.75" customHeight="1">
      <c r="C771" s="114"/>
    </row>
    <row r="772" spans="3:3" ht="15.75" customHeight="1">
      <c r="C772" s="114"/>
    </row>
    <row r="773" spans="3:3" ht="15.75" customHeight="1">
      <c r="C773" s="114"/>
    </row>
    <row r="774" spans="3:3" ht="15.75" customHeight="1">
      <c r="C774" s="114"/>
    </row>
    <row r="775" spans="3:3" ht="15.75" customHeight="1">
      <c r="C775" s="114"/>
    </row>
    <row r="776" spans="3:3" ht="15.75" customHeight="1">
      <c r="C776" s="114"/>
    </row>
    <row r="777" spans="3:3" ht="15.75" customHeight="1">
      <c r="C777" s="114"/>
    </row>
    <row r="778" spans="3:3" ht="15.75" customHeight="1">
      <c r="C778" s="114"/>
    </row>
    <row r="779" spans="3:3" ht="15.75" customHeight="1">
      <c r="C779" s="114"/>
    </row>
    <row r="780" spans="3:3" ht="15.75" customHeight="1">
      <c r="C780" s="114"/>
    </row>
    <row r="781" spans="3:3" ht="15.75" customHeight="1">
      <c r="C781" s="114"/>
    </row>
    <row r="782" spans="3:3" ht="15.75" customHeight="1">
      <c r="C782" s="114"/>
    </row>
    <row r="783" spans="3:3" ht="15.75" customHeight="1">
      <c r="C783" s="114"/>
    </row>
    <row r="784" spans="3:3" ht="15.75" customHeight="1">
      <c r="C784" s="114"/>
    </row>
    <row r="785" spans="3:3" ht="15.75" customHeight="1">
      <c r="C785" s="114"/>
    </row>
    <row r="786" spans="3:3" ht="15.75" customHeight="1">
      <c r="C786" s="114"/>
    </row>
    <row r="787" spans="3:3" ht="15.75" customHeight="1">
      <c r="C787" s="114"/>
    </row>
    <row r="788" spans="3:3" ht="15.75" customHeight="1">
      <c r="C788" s="114"/>
    </row>
    <row r="789" spans="3:3" ht="15.75" customHeight="1">
      <c r="C789" s="114"/>
    </row>
    <row r="790" spans="3:3" ht="15.75" customHeight="1">
      <c r="C790" s="114"/>
    </row>
    <row r="791" spans="3:3" ht="15.75" customHeight="1">
      <c r="C791" s="114"/>
    </row>
    <row r="792" spans="3:3" ht="15.75" customHeight="1">
      <c r="C792" s="114"/>
    </row>
    <row r="793" spans="3:3" ht="15.75" customHeight="1">
      <c r="C793" s="114"/>
    </row>
    <row r="794" spans="3:3" ht="15.75" customHeight="1">
      <c r="C794" s="114"/>
    </row>
    <row r="795" spans="3:3" ht="15.75" customHeight="1">
      <c r="C795" s="114"/>
    </row>
    <row r="796" spans="3:3" ht="15.75" customHeight="1">
      <c r="C796" s="114"/>
    </row>
    <row r="797" spans="3:3" ht="15.75" customHeight="1">
      <c r="C797" s="114"/>
    </row>
    <row r="798" spans="3:3" ht="15.75" customHeight="1">
      <c r="C798" s="114"/>
    </row>
    <row r="799" spans="3:3" ht="15.75" customHeight="1">
      <c r="C799" s="114"/>
    </row>
    <row r="800" spans="3:3" ht="15.75" customHeight="1">
      <c r="C800" s="114"/>
    </row>
    <row r="801" spans="3:3" ht="15.75" customHeight="1">
      <c r="C801" s="114"/>
    </row>
    <row r="802" spans="3:3" ht="15.75" customHeight="1">
      <c r="C802" s="114"/>
    </row>
    <row r="803" spans="3:3" ht="15.75" customHeight="1">
      <c r="C803" s="114"/>
    </row>
    <row r="804" spans="3:3" ht="15.75" customHeight="1">
      <c r="C804" s="114"/>
    </row>
    <row r="805" spans="3:3" ht="15.75" customHeight="1">
      <c r="C805" s="114"/>
    </row>
    <row r="806" spans="3:3" ht="15.75" customHeight="1">
      <c r="C806" s="114"/>
    </row>
    <row r="807" spans="3:3" ht="15.75" customHeight="1">
      <c r="C807" s="114"/>
    </row>
    <row r="808" spans="3:3" ht="15.75" customHeight="1">
      <c r="C808" s="114"/>
    </row>
    <row r="809" spans="3:3" ht="15.75" customHeight="1">
      <c r="C809" s="114"/>
    </row>
    <row r="810" spans="3:3" ht="15.75" customHeight="1">
      <c r="C810" s="114"/>
    </row>
    <row r="811" spans="3:3" ht="15.75" customHeight="1">
      <c r="C811" s="114"/>
    </row>
    <row r="812" spans="3:3" ht="15.75" customHeight="1">
      <c r="C812" s="114"/>
    </row>
    <row r="813" spans="3:3" ht="15.75" customHeight="1">
      <c r="C813" s="114"/>
    </row>
    <row r="814" spans="3:3" ht="15.75" customHeight="1">
      <c r="C814" s="114"/>
    </row>
    <row r="815" spans="3:3" ht="15.75" customHeight="1">
      <c r="C815" s="114"/>
    </row>
    <row r="816" spans="3:3" ht="15.75" customHeight="1">
      <c r="C816" s="114"/>
    </row>
    <row r="817" spans="3:3" ht="15.75" customHeight="1">
      <c r="C817" s="114"/>
    </row>
    <row r="818" spans="3:3" ht="15.75" customHeight="1">
      <c r="C818" s="114"/>
    </row>
    <row r="819" spans="3:3" ht="15.75" customHeight="1">
      <c r="C819" s="114"/>
    </row>
    <row r="820" spans="3:3" ht="15.75" customHeight="1">
      <c r="C820" s="114"/>
    </row>
    <row r="821" spans="3:3" ht="15.75" customHeight="1">
      <c r="C821" s="114"/>
    </row>
    <row r="822" spans="3:3" ht="15.75" customHeight="1">
      <c r="C822" s="114"/>
    </row>
    <row r="823" spans="3:3" ht="15.75" customHeight="1">
      <c r="C823" s="114"/>
    </row>
    <row r="824" spans="3:3" ht="15.75" customHeight="1">
      <c r="C824" s="114"/>
    </row>
    <row r="825" spans="3:3" ht="15.75" customHeight="1">
      <c r="C825" s="114"/>
    </row>
    <row r="826" spans="3:3" ht="15.75" customHeight="1">
      <c r="C826" s="114"/>
    </row>
    <row r="827" spans="3:3" ht="15.75" customHeight="1">
      <c r="C827" s="114"/>
    </row>
    <row r="828" spans="3:3" ht="15.75" customHeight="1">
      <c r="C828" s="114"/>
    </row>
    <row r="829" spans="3:3" ht="15.75" customHeight="1">
      <c r="C829" s="114"/>
    </row>
    <row r="830" spans="3:3" ht="15.75" customHeight="1">
      <c r="C830" s="114"/>
    </row>
    <row r="831" spans="3:3" ht="15.75" customHeight="1">
      <c r="C831" s="114"/>
    </row>
    <row r="832" spans="3:3" ht="15.75" customHeight="1">
      <c r="C832" s="114"/>
    </row>
    <row r="833" spans="3:3" ht="15.75" customHeight="1">
      <c r="C833" s="114"/>
    </row>
    <row r="834" spans="3:3" ht="15.75" customHeight="1">
      <c r="C834" s="114"/>
    </row>
    <row r="835" spans="3:3" ht="15.75" customHeight="1">
      <c r="C835" s="114"/>
    </row>
    <row r="836" spans="3:3" ht="15.75" customHeight="1">
      <c r="C836" s="114"/>
    </row>
    <row r="837" spans="3:3" ht="15.75" customHeight="1">
      <c r="C837" s="114"/>
    </row>
    <row r="838" spans="3:3" ht="15.75" customHeight="1">
      <c r="C838" s="114"/>
    </row>
    <row r="839" spans="3:3" ht="15.75" customHeight="1">
      <c r="C839" s="114"/>
    </row>
    <row r="840" spans="3:3" ht="15.75" customHeight="1">
      <c r="C840" s="114"/>
    </row>
    <row r="841" spans="3:3" ht="15.75" customHeight="1">
      <c r="C841" s="114"/>
    </row>
    <row r="842" spans="3:3" ht="15.75" customHeight="1">
      <c r="C842" s="114"/>
    </row>
    <row r="843" spans="3:3" ht="15.75" customHeight="1">
      <c r="C843" s="114"/>
    </row>
    <row r="844" spans="3:3" ht="15.75" customHeight="1">
      <c r="C844" s="114"/>
    </row>
    <row r="845" spans="3:3" ht="15.75" customHeight="1">
      <c r="C845" s="114"/>
    </row>
    <row r="846" spans="3:3" ht="15.75" customHeight="1">
      <c r="C846" s="114"/>
    </row>
    <row r="847" spans="3:3" ht="15.75" customHeight="1">
      <c r="C847" s="114"/>
    </row>
    <row r="848" spans="3:3" ht="15.75" customHeight="1">
      <c r="C848" s="114"/>
    </row>
    <row r="849" spans="3:3" ht="15.75" customHeight="1">
      <c r="C849" s="114"/>
    </row>
    <row r="850" spans="3:3" ht="15.75" customHeight="1">
      <c r="C850" s="114"/>
    </row>
    <row r="851" spans="3:3" ht="15.75" customHeight="1">
      <c r="C851" s="114"/>
    </row>
    <row r="852" spans="3:3" ht="15.75" customHeight="1">
      <c r="C852" s="114"/>
    </row>
    <row r="853" spans="3:3" ht="15.75" customHeight="1">
      <c r="C853" s="114"/>
    </row>
    <row r="854" spans="3:3" ht="15.75" customHeight="1">
      <c r="C854" s="114"/>
    </row>
    <row r="855" spans="3:3" ht="15.75" customHeight="1">
      <c r="C855" s="114"/>
    </row>
    <row r="856" spans="3:3" ht="15.75" customHeight="1">
      <c r="C856" s="114"/>
    </row>
    <row r="857" spans="3:3" ht="15.75" customHeight="1">
      <c r="C857" s="114"/>
    </row>
    <row r="858" spans="3:3" ht="15.75" customHeight="1">
      <c r="C858" s="114"/>
    </row>
    <row r="859" spans="3:3" ht="15.75" customHeight="1">
      <c r="C859" s="114"/>
    </row>
    <row r="860" spans="3:3" ht="15.75" customHeight="1">
      <c r="C860" s="114"/>
    </row>
    <row r="861" spans="3:3" ht="15.75" customHeight="1">
      <c r="C861" s="114"/>
    </row>
    <row r="862" spans="3:3" ht="15.75" customHeight="1">
      <c r="C862" s="114"/>
    </row>
    <row r="863" spans="3:3" ht="15.75" customHeight="1">
      <c r="C863" s="114"/>
    </row>
    <row r="864" spans="3:3" ht="15.75" customHeight="1">
      <c r="C864" s="114"/>
    </row>
    <row r="865" spans="3:3" ht="15.75" customHeight="1">
      <c r="C865" s="114"/>
    </row>
    <row r="866" spans="3:3" ht="15.75" customHeight="1">
      <c r="C866" s="114"/>
    </row>
    <row r="867" spans="3:3" ht="15.75" customHeight="1">
      <c r="C867" s="114"/>
    </row>
    <row r="868" spans="3:3" ht="15.75" customHeight="1">
      <c r="C868" s="114"/>
    </row>
    <row r="869" spans="3:3" ht="15.75" customHeight="1">
      <c r="C869" s="114"/>
    </row>
    <row r="870" spans="3:3" ht="15.75" customHeight="1">
      <c r="C870" s="114"/>
    </row>
    <row r="871" spans="3:3" ht="15.75" customHeight="1">
      <c r="C871" s="114"/>
    </row>
    <row r="872" spans="3:3" ht="15.75" customHeight="1">
      <c r="C872" s="114"/>
    </row>
    <row r="873" spans="3:3" ht="15.75" customHeight="1">
      <c r="C873" s="114"/>
    </row>
    <row r="874" spans="3:3" ht="15.75" customHeight="1">
      <c r="C874" s="114"/>
    </row>
    <row r="875" spans="3:3" ht="15.75" customHeight="1">
      <c r="C875" s="114"/>
    </row>
    <row r="876" spans="3:3" ht="15.75" customHeight="1">
      <c r="C876" s="114"/>
    </row>
    <row r="877" spans="3:3" ht="15.75" customHeight="1">
      <c r="C877" s="114"/>
    </row>
    <row r="878" spans="3:3" ht="15.75" customHeight="1">
      <c r="C878" s="114"/>
    </row>
    <row r="879" spans="3:3" ht="15.75" customHeight="1">
      <c r="C879" s="114"/>
    </row>
    <row r="880" spans="3:3" ht="15.75" customHeight="1">
      <c r="C880" s="114"/>
    </row>
    <row r="881" spans="3:3" ht="15.75" customHeight="1">
      <c r="C881" s="114"/>
    </row>
    <row r="882" spans="3:3" ht="15.75" customHeight="1">
      <c r="C882" s="114"/>
    </row>
    <row r="883" spans="3:3" ht="15.75" customHeight="1">
      <c r="C883" s="114"/>
    </row>
    <row r="884" spans="3:3" ht="15.75" customHeight="1">
      <c r="C884" s="114"/>
    </row>
    <row r="885" spans="3:3" ht="15.75" customHeight="1">
      <c r="C885" s="114"/>
    </row>
    <row r="886" spans="3:3" ht="15.75" customHeight="1">
      <c r="C886" s="114"/>
    </row>
    <row r="887" spans="3:3" ht="15.75" customHeight="1">
      <c r="C887" s="114"/>
    </row>
    <row r="888" spans="3:3" ht="15.75" customHeight="1">
      <c r="C888" s="114"/>
    </row>
    <row r="889" spans="3:3" ht="15.75" customHeight="1">
      <c r="C889" s="114"/>
    </row>
    <row r="890" spans="3:3" ht="15.75" customHeight="1">
      <c r="C890" s="114"/>
    </row>
    <row r="891" spans="3:3" ht="15.75" customHeight="1">
      <c r="C891" s="114"/>
    </row>
    <row r="892" spans="3:3" ht="15.75" customHeight="1">
      <c r="C892" s="114"/>
    </row>
    <row r="893" spans="3:3" ht="15.75" customHeight="1">
      <c r="C893" s="114"/>
    </row>
    <row r="894" spans="3:3" ht="15.75" customHeight="1">
      <c r="C894" s="114"/>
    </row>
    <row r="895" spans="3:3" ht="15.75" customHeight="1">
      <c r="C895" s="114"/>
    </row>
    <row r="896" spans="3:3" ht="15.75" customHeight="1">
      <c r="C896" s="114"/>
    </row>
    <row r="897" spans="3:3" ht="15.75" customHeight="1">
      <c r="C897" s="114"/>
    </row>
    <row r="898" spans="3:3" ht="15.75" customHeight="1">
      <c r="C898" s="114"/>
    </row>
    <row r="899" spans="3:3" ht="15.75" customHeight="1">
      <c r="C899" s="114"/>
    </row>
    <row r="900" spans="3:3" ht="15.75" customHeight="1">
      <c r="C900" s="114"/>
    </row>
    <row r="901" spans="3:3" ht="15.75" customHeight="1">
      <c r="C901" s="114"/>
    </row>
    <row r="902" spans="3:3" ht="15.75" customHeight="1">
      <c r="C902" s="114"/>
    </row>
    <row r="903" spans="3:3" ht="15.75" customHeight="1">
      <c r="C903" s="114"/>
    </row>
    <row r="904" spans="3:3" ht="15.75" customHeight="1">
      <c r="C904" s="114"/>
    </row>
    <row r="905" spans="3:3" ht="15.75" customHeight="1">
      <c r="C905" s="114"/>
    </row>
    <row r="906" spans="3:3" ht="15.75" customHeight="1">
      <c r="C906" s="114"/>
    </row>
    <row r="907" spans="3:3" ht="15.75" customHeight="1">
      <c r="C907" s="114"/>
    </row>
    <row r="908" spans="3:3" ht="15.75" customHeight="1">
      <c r="C908" s="114"/>
    </row>
    <row r="909" spans="3:3" ht="15.75" customHeight="1">
      <c r="C909" s="114"/>
    </row>
    <row r="910" spans="3:3" ht="15.75" customHeight="1">
      <c r="C910" s="114"/>
    </row>
    <row r="911" spans="3:3" ht="15.75" customHeight="1">
      <c r="C911" s="114"/>
    </row>
    <row r="912" spans="3:3" ht="15.75" customHeight="1">
      <c r="C912" s="114"/>
    </row>
    <row r="913" spans="3:3" ht="15.75" customHeight="1">
      <c r="C913" s="114"/>
    </row>
    <row r="914" spans="3:3" ht="15.75" customHeight="1">
      <c r="C914" s="114"/>
    </row>
    <row r="915" spans="3:3" ht="15.75" customHeight="1">
      <c r="C915" s="114"/>
    </row>
    <row r="916" spans="3:3" ht="15.75" customHeight="1">
      <c r="C916" s="114"/>
    </row>
    <row r="917" spans="3:3" ht="15.75" customHeight="1">
      <c r="C917" s="114"/>
    </row>
    <row r="918" spans="3:3" ht="15.75" customHeight="1">
      <c r="C918" s="114"/>
    </row>
    <row r="919" spans="3:3" ht="15.75" customHeight="1">
      <c r="C919" s="114"/>
    </row>
    <row r="920" spans="3:3" ht="15.75" customHeight="1">
      <c r="C920" s="114"/>
    </row>
    <row r="921" spans="3:3" ht="15.75" customHeight="1">
      <c r="C921" s="114"/>
    </row>
    <row r="922" spans="3:3" ht="15.75" customHeight="1">
      <c r="C922" s="114"/>
    </row>
    <row r="923" spans="3:3" ht="15.75" customHeight="1">
      <c r="C923" s="114"/>
    </row>
    <row r="924" spans="3:3" ht="15.75" customHeight="1">
      <c r="C924" s="114"/>
    </row>
    <row r="925" spans="3:3" ht="15.75" customHeight="1">
      <c r="C925" s="114"/>
    </row>
    <row r="926" spans="3:3" ht="15.75" customHeight="1">
      <c r="C926" s="114"/>
    </row>
    <row r="927" spans="3:3" ht="15.75" customHeight="1">
      <c r="C927" s="114"/>
    </row>
    <row r="928" spans="3:3" ht="15.75" customHeight="1">
      <c r="C928" s="114"/>
    </row>
    <row r="929" spans="3:3" ht="15.75" customHeight="1">
      <c r="C929" s="114"/>
    </row>
    <row r="930" spans="3:3" ht="15.75" customHeight="1">
      <c r="C930" s="114"/>
    </row>
    <row r="931" spans="3:3" ht="15.75" customHeight="1">
      <c r="C931" s="114"/>
    </row>
    <row r="932" spans="3:3" ht="15.75" customHeight="1">
      <c r="C932" s="114"/>
    </row>
    <row r="933" spans="3:3" ht="15.75" customHeight="1">
      <c r="C933" s="114"/>
    </row>
    <row r="934" spans="3:3" ht="15.75" customHeight="1">
      <c r="C934" s="114"/>
    </row>
    <row r="935" spans="3:3" ht="15.75" customHeight="1">
      <c r="C935" s="114"/>
    </row>
    <row r="936" spans="3:3" ht="15.75" customHeight="1">
      <c r="C936" s="114"/>
    </row>
    <row r="937" spans="3:3" ht="15.75" customHeight="1">
      <c r="C937" s="114"/>
    </row>
    <row r="938" spans="3:3" ht="15.75" customHeight="1">
      <c r="C938" s="114"/>
    </row>
    <row r="939" spans="3:3" ht="15.75" customHeight="1">
      <c r="C939" s="114"/>
    </row>
    <row r="940" spans="3:3" ht="15.75" customHeight="1">
      <c r="C940" s="114"/>
    </row>
    <row r="941" spans="3:3" ht="15.75" customHeight="1">
      <c r="C941" s="114"/>
    </row>
    <row r="942" spans="3:3" ht="15.75" customHeight="1">
      <c r="C942" s="114"/>
    </row>
    <row r="943" spans="3:3" ht="15.75" customHeight="1">
      <c r="C943" s="114"/>
    </row>
    <row r="944" spans="3:3" ht="15.75" customHeight="1">
      <c r="C944" s="114"/>
    </row>
    <row r="945" spans="3:3" ht="15.75" customHeight="1">
      <c r="C945" s="114"/>
    </row>
    <row r="946" spans="3:3" ht="15.75" customHeight="1">
      <c r="C946" s="114"/>
    </row>
    <row r="947" spans="3:3" ht="15.75" customHeight="1">
      <c r="C947" s="114"/>
    </row>
    <row r="948" spans="3:3" ht="15.75" customHeight="1">
      <c r="C948" s="114"/>
    </row>
    <row r="949" spans="3:3" ht="15.75" customHeight="1">
      <c r="C949" s="114"/>
    </row>
    <row r="950" spans="3:3" ht="15.75" customHeight="1">
      <c r="C950" s="114"/>
    </row>
    <row r="951" spans="3:3" ht="15.75" customHeight="1">
      <c r="C951" s="114"/>
    </row>
    <row r="952" spans="3:3" ht="15.75" customHeight="1">
      <c r="C952" s="114"/>
    </row>
    <row r="953" spans="3:3" ht="15.75" customHeight="1">
      <c r="C953" s="114"/>
    </row>
    <row r="954" spans="3:3" ht="15.75" customHeight="1">
      <c r="C954" s="114"/>
    </row>
    <row r="955" spans="3:3" ht="15.75" customHeight="1">
      <c r="C955" s="114"/>
    </row>
    <row r="956" spans="3:3" ht="15.75" customHeight="1">
      <c r="C956" s="114"/>
    </row>
    <row r="957" spans="3:3" ht="15.75" customHeight="1">
      <c r="C957" s="114"/>
    </row>
    <row r="958" spans="3:3" ht="15.75" customHeight="1">
      <c r="C958" s="114"/>
    </row>
    <row r="959" spans="3:3" ht="15.75" customHeight="1">
      <c r="C959" s="114"/>
    </row>
    <row r="960" spans="3:3" ht="15.75" customHeight="1">
      <c r="C960" s="114"/>
    </row>
    <row r="961" spans="3:3" ht="15.75" customHeight="1">
      <c r="C961" s="114"/>
    </row>
    <row r="962" spans="3:3" ht="15.75" customHeight="1">
      <c r="C962" s="114"/>
    </row>
    <row r="963" spans="3:3" ht="15.75" customHeight="1">
      <c r="C963" s="114"/>
    </row>
    <row r="964" spans="3:3" ht="15.75" customHeight="1">
      <c r="C964" s="114"/>
    </row>
    <row r="965" spans="3:3" ht="15.75" customHeight="1">
      <c r="C965" s="114"/>
    </row>
    <row r="966" spans="3:3" ht="15.75" customHeight="1">
      <c r="C966" s="114"/>
    </row>
    <row r="967" spans="3:3" ht="15.75" customHeight="1">
      <c r="C967" s="114"/>
    </row>
    <row r="968" spans="3:3" ht="15.75" customHeight="1">
      <c r="C968" s="114"/>
    </row>
    <row r="969" spans="3:3" ht="15.75" customHeight="1">
      <c r="C969" s="114"/>
    </row>
    <row r="970" spans="3:3" ht="15.75" customHeight="1">
      <c r="C970" s="114"/>
    </row>
    <row r="971" spans="3:3" ht="15.75" customHeight="1">
      <c r="C971" s="114"/>
    </row>
    <row r="972" spans="3:3" ht="15.75" customHeight="1">
      <c r="C972" s="114"/>
    </row>
    <row r="973" spans="3:3" ht="15.75" customHeight="1">
      <c r="C973" s="114"/>
    </row>
    <row r="974" spans="3:3" ht="15.75" customHeight="1">
      <c r="C974" s="114"/>
    </row>
    <row r="975" spans="3:3" ht="15.75" customHeight="1">
      <c r="C975" s="114"/>
    </row>
    <row r="976" spans="3:3" ht="15.75" customHeight="1">
      <c r="C976" s="114"/>
    </row>
    <row r="977" spans="3:3" ht="15.75" customHeight="1">
      <c r="C977" s="114"/>
    </row>
    <row r="978" spans="3:3" ht="15.75" customHeight="1">
      <c r="C978" s="114"/>
    </row>
    <row r="979" spans="3:3" ht="15.75" customHeight="1">
      <c r="C979" s="114"/>
    </row>
    <row r="980" spans="3:3" ht="15.75" customHeight="1">
      <c r="C980" s="114"/>
    </row>
    <row r="981" spans="3:3" ht="15.75" customHeight="1">
      <c r="C981" s="114"/>
    </row>
    <row r="982" spans="3:3" ht="15.75" customHeight="1">
      <c r="C982" s="114"/>
    </row>
    <row r="983" spans="3:3" ht="15.75" customHeight="1">
      <c r="C983" s="114"/>
    </row>
    <row r="984" spans="3:3" ht="15.75" customHeight="1">
      <c r="C984" s="114"/>
    </row>
    <row r="985" spans="3:3" ht="15.75" customHeight="1">
      <c r="C985" s="114"/>
    </row>
    <row r="986" spans="3:3" ht="15.75" customHeight="1">
      <c r="C986" s="114"/>
    </row>
    <row r="987" spans="3:3" ht="15.75" customHeight="1">
      <c r="C987" s="114"/>
    </row>
    <row r="988" spans="3:3" ht="15.75" customHeight="1">
      <c r="C988" s="114"/>
    </row>
    <row r="989" spans="3:3" ht="15.75" customHeight="1">
      <c r="C989" s="114"/>
    </row>
    <row r="990" spans="3:3" ht="15.75" customHeight="1">
      <c r="C990" s="114"/>
    </row>
    <row r="991" spans="3:3" ht="15.75" customHeight="1">
      <c r="C991" s="114"/>
    </row>
    <row r="992" spans="3:3" ht="15.75" customHeight="1">
      <c r="C992" s="114"/>
    </row>
    <row r="993" spans="3:3" ht="15.75" customHeight="1">
      <c r="C993" s="114"/>
    </row>
    <row r="994" spans="3:3" ht="15.75" customHeight="1">
      <c r="C994" s="114"/>
    </row>
    <row r="995" spans="3:3" ht="15.75" customHeight="1">
      <c r="C995" s="114"/>
    </row>
    <row r="996" spans="3:3" ht="15.75" customHeight="1">
      <c r="C996" s="114"/>
    </row>
    <row r="997" spans="3:3" ht="15.75" customHeight="1">
      <c r="C997" s="114"/>
    </row>
    <row r="998" spans="3:3" ht="15.75" customHeight="1">
      <c r="C998" s="114"/>
    </row>
    <row r="999" spans="3:3" ht="15.75" customHeight="1">
      <c r="C999" s="114"/>
    </row>
    <row r="1000" spans="3:3" ht="15.75" customHeight="1">
      <c r="C1000" s="114"/>
    </row>
  </sheetData>
  <pageMargins left="0.28680981595092025" right="0.44325153374233128" top="0" bottom="0.11809815950920247" header="0" footer="0"/>
  <pageSetup scale="8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outlinePr summaryBelow="0" summaryRight="0"/>
  </sheetPr>
  <dimension ref="B1:J1000"/>
  <sheetViews>
    <sheetView topLeftCell="A2" workbookViewId="0">
      <selection activeCell="I9" sqref="I9"/>
    </sheetView>
  </sheetViews>
  <sheetFormatPr baseColWidth="10" defaultColWidth="12.5703125" defaultRowHeight="15" customHeight="1"/>
  <cols>
    <col min="1" max="1" width="12.42578125" customWidth="1"/>
    <col min="2" max="2" width="24.42578125" customWidth="1"/>
    <col min="3" max="3" width="12.42578125" customWidth="1"/>
    <col min="4" max="4" width="10" customWidth="1"/>
    <col min="5" max="5" width="12.42578125" customWidth="1"/>
    <col min="6" max="6" width="10" customWidth="1"/>
    <col min="7" max="7" width="12.42578125" customWidth="1"/>
    <col min="8" max="8" width="10" customWidth="1"/>
    <col min="9" max="9" width="19" customWidth="1"/>
    <col min="10" max="26" width="12.42578125" customWidth="1"/>
  </cols>
  <sheetData>
    <row r="1" spans="2:10" ht="15.75" customHeight="1"/>
    <row r="2" spans="2:10" ht="69" customHeight="1"/>
    <row r="3" spans="2:10" ht="30.75" customHeight="1">
      <c r="B3" s="44" t="s">
        <v>20</v>
      </c>
      <c r="C3" s="45"/>
      <c r="D3" s="45"/>
      <c r="E3" s="45"/>
      <c r="F3" s="45"/>
      <c r="G3" s="45"/>
      <c r="H3" s="45"/>
      <c r="I3" s="45"/>
      <c r="J3" s="45"/>
    </row>
    <row r="4" spans="2:10" ht="15.75" customHeight="1"/>
    <row r="5" spans="2:10" ht="15.75" customHeight="1">
      <c r="B5" s="46" t="s">
        <v>21</v>
      </c>
      <c r="C5" s="47" t="s">
        <v>22</v>
      </c>
      <c r="D5" s="47" t="s">
        <v>23</v>
      </c>
      <c r="E5" s="47" t="s">
        <v>24</v>
      </c>
      <c r="F5" s="47" t="s">
        <v>23</v>
      </c>
      <c r="G5" s="47" t="s">
        <v>25</v>
      </c>
      <c r="H5" s="47" t="s">
        <v>23</v>
      </c>
      <c r="I5" s="47" t="s">
        <v>26</v>
      </c>
      <c r="J5" s="47" t="s">
        <v>23</v>
      </c>
    </row>
    <row r="6" spans="2:10" ht="6.75" customHeight="1">
      <c r="B6" s="5"/>
      <c r="C6" s="5"/>
      <c r="D6" s="5"/>
      <c r="E6" s="5"/>
      <c r="F6" s="5"/>
      <c r="G6" s="5"/>
      <c r="H6" s="5"/>
      <c r="I6" s="5"/>
      <c r="J6" s="5"/>
    </row>
    <row r="7" spans="2:10" ht="15.75" customHeight="1">
      <c r="B7" s="48" t="s">
        <v>27</v>
      </c>
      <c r="C7" s="49">
        <f>'[1]Estado de Resultados'!$AT$12</f>
        <v>1560840.85</v>
      </c>
      <c r="D7" s="50">
        <v>1</v>
      </c>
      <c r="E7" s="49">
        <f>'[1]Estado de Resultados'!$BB$25</f>
        <v>838971.41</v>
      </c>
      <c r="F7" s="50">
        <v>1</v>
      </c>
      <c r="G7" s="49">
        <f>'[1]Estado de Resultados'!$BJ$25</f>
        <v>1576125.46</v>
      </c>
      <c r="H7" s="50">
        <v>1</v>
      </c>
      <c r="I7" s="49">
        <f t="shared" ref="I7:I14" si="0">C7+E7+G7</f>
        <v>3975937.72</v>
      </c>
      <c r="J7" s="51">
        <v>1</v>
      </c>
    </row>
    <row r="8" spans="2:10" ht="15.75" customHeight="1">
      <c r="B8" s="52" t="s">
        <v>28</v>
      </c>
      <c r="C8" s="53">
        <f>'[1]Estado de Resultados'!$AT$33</f>
        <v>1340591.05</v>
      </c>
      <c r="D8" s="54">
        <f>C8/C7</f>
        <v>0.85889028980757387</v>
      </c>
      <c r="E8" s="53">
        <f>'[1]Estado de Resultados'!$BB$33</f>
        <v>862553.77</v>
      </c>
      <c r="F8" s="54">
        <f>E8/E7</f>
        <v>1.0281086574809504</v>
      </c>
      <c r="G8" s="53">
        <f>'[1]Estado de Resultados'!$BJ$33</f>
        <v>1181420.71</v>
      </c>
      <c r="H8" s="54">
        <f>G8/G7</f>
        <v>0.74957275926498901</v>
      </c>
      <c r="I8" s="53">
        <f t="shared" si="0"/>
        <v>3384565.5300000003</v>
      </c>
      <c r="J8" s="55">
        <f>I8/I7</f>
        <v>0.85126220991208079</v>
      </c>
    </row>
    <row r="9" spans="2:10" ht="15.75" customHeight="1">
      <c r="B9" s="56" t="s">
        <v>29</v>
      </c>
      <c r="C9" s="57">
        <f>C7-C8</f>
        <v>220249.80000000005</v>
      </c>
      <c r="D9" s="58">
        <f>C9/C7</f>
        <v>0.1411097101924261</v>
      </c>
      <c r="E9" s="57">
        <f>E7-E8</f>
        <v>-23582.359999999986</v>
      </c>
      <c r="F9" s="58">
        <f>E9/E7</f>
        <v>-2.8108657480950375E-2</v>
      </c>
      <c r="G9" s="57">
        <f>G7-G8</f>
        <v>394704.75</v>
      </c>
      <c r="H9" s="58">
        <f>G9/G7</f>
        <v>0.25042724073501105</v>
      </c>
      <c r="I9" s="57">
        <f t="shared" si="0"/>
        <v>591372.19000000006</v>
      </c>
      <c r="J9" s="59">
        <f>I9/I7</f>
        <v>0.14873779008791918</v>
      </c>
    </row>
    <row r="10" spans="2:10" ht="15.75" customHeight="1">
      <c r="B10" s="52" t="s">
        <v>30</v>
      </c>
      <c r="C10" s="53">
        <v>178140.99</v>
      </c>
      <c r="D10" s="54">
        <f>C10/C7</f>
        <v>0.11413142473814673</v>
      </c>
      <c r="E10" s="53">
        <v>216288.53</v>
      </c>
      <c r="F10" s="54">
        <f>E10/E7</f>
        <v>0.25780202688909265</v>
      </c>
      <c r="G10" s="53">
        <v>255714.86</v>
      </c>
      <c r="H10" s="54">
        <f>G10/G7</f>
        <v>0.16224270623735751</v>
      </c>
      <c r="I10" s="53">
        <f t="shared" si="0"/>
        <v>650144.38</v>
      </c>
      <c r="J10" s="55">
        <f>I10/I7</f>
        <v>0.16351975956001644</v>
      </c>
    </row>
    <row r="11" spans="2:10" ht="15.75" customHeight="1">
      <c r="B11" s="56" t="s">
        <v>975</v>
      </c>
      <c r="C11" s="57">
        <f>C9-C10</f>
        <v>42108.810000000056</v>
      </c>
      <c r="D11" s="58">
        <f>C11/C7</f>
        <v>2.6978285454279372E-2</v>
      </c>
      <c r="E11" s="57">
        <f>E9-E10</f>
        <v>-239870.88999999998</v>
      </c>
      <c r="F11" s="58">
        <f>E11/E7</f>
        <v>-0.28591068437004302</v>
      </c>
      <c r="G11" s="57">
        <f>G9-G10</f>
        <v>138989.89000000001</v>
      </c>
      <c r="H11" s="58">
        <f>G11/G7</f>
        <v>8.8184534497653511E-2</v>
      </c>
      <c r="I11" s="57">
        <f t="shared" si="0"/>
        <v>-58772.189999999915</v>
      </c>
      <c r="J11" s="59">
        <f>I11/I7</f>
        <v>-1.4781969472097242E-2</v>
      </c>
    </row>
    <row r="12" spans="2:10" ht="15.75" customHeight="1">
      <c r="B12" s="52" t="s">
        <v>31</v>
      </c>
      <c r="C12" s="53">
        <v>1257</v>
      </c>
      <c r="D12" s="54">
        <f>C12/C7</f>
        <v>8.0533514996099698E-4</v>
      </c>
      <c r="E12" s="53">
        <v>4532.17</v>
      </c>
      <c r="F12" s="54">
        <f>E12/E7</f>
        <v>5.4020553572856553E-3</v>
      </c>
      <c r="G12" s="53">
        <v>4871.3599999999997</v>
      </c>
      <c r="H12" s="54">
        <f>G12/G7</f>
        <v>3.0907184254228086E-3</v>
      </c>
      <c r="I12" s="53">
        <f t="shared" si="0"/>
        <v>10660.529999999999</v>
      </c>
      <c r="J12" s="55">
        <f>I12/I7</f>
        <v>2.6812618181554409E-3</v>
      </c>
    </row>
    <row r="13" spans="2:10" ht="15.75" customHeight="1">
      <c r="B13" s="60" t="s">
        <v>32</v>
      </c>
      <c r="C13" s="61">
        <v>0</v>
      </c>
      <c r="D13" s="62">
        <f>C13/C7</f>
        <v>0</v>
      </c>
      <c r="E13" s="61">
        <v>0</v>
      </c>
      <c r="F13" s="62">
        <f>E13/E7</f>
        <v>0</v>
      </c>
      <c r="G13" s="61">
        <v>0</v>
      </c>
      <c r="H13" s="62">
        <f>G13/G7</f>
        <v>0</v>
      </c>
      <c r="I13" s="61">
        <f t="shared" si="0"/>
        <v>0</v>
      </c>
      <c r="J13" s="63">
        <f>I13/I7</f>
        <v>0</v>
      </c>
    </row>
    <row r="14" spans="2:10" ht="15.75" customHeight="1">
      <c r="B14" s="64" t="s">
        <v>33</v>
      </c>
      <c r="C14" s="65">
        <f>C11-C12-C13</f>
        <v>40851.810000000056</v>
      </c>
      <c r="D14" s="66">
        <f>C14/C7</f>
        <v>2.6172950304318376E-2</v>
      </c>
      <c r="E14" s="65">
        <f>E11-E12-E13</f>
        <v>-244403.06</v>
      </c>
      <c r="F14" s="66">
        <f>E14/E7</f>
        <v>-0.29131273972732874</v>
      </c>
      <c r="G14" s="65">
        <f>G11-G12-G13</f>
        <v>134118.53000000003</v>
      </c>
      <c r="H14" s="66">
        <f>G14/G7</f>
        <v>8.509381607223071E-2</v>
      </c>
      <c r="I14" s="65">
        <f t="shared" si="0"/>
        <v>-69432.719999999914</v>
      </c>
      <c r="J14" s="67">
        <f>I14/I7</f>
        <v>-1.7463231290252682E-2</v>
      </c>
    </row>
    <row r="15" spans="2:10" ht="15.75" customHeight="1"/>
    <row r="16" spans="2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5558B"/>
    <outlinePr summaryBelow="0" summaryRight="0"/>
  </sheetPr>
  <dimension ref="B1:B1000"/>
  <sheetViews>
    <sheetView topLeftCell="A6" workbookViewId="0">
      <selection activeCell="B20" sqref="B20"/>
    </sheetView>
  </sheetViews>
  <sheetFormatPr baseColWidth="10" defaultColWidth="12.5703125" defaultRowHeight="15" customHeight="1"/>
  <cols>
    <col min="1" max="1" width="12.42578125" customWidth="1"/>
    <col min="2" max="2" width="97" customWidth="1"/>
    <col min="3" max="26" width="12.42578125" customWidth="1"/>
  </cols>
  <sheetData>
    <row r="1" spans="2:2" ht="15.75" customHeight="1"/>
    <row r="2" spans="2:2" ht="75" customHeight="1"/>
    <row r="3" spans="2:2" ht="15.75" customHeight="1"/>
    <row r="4" spans="2:2" ht="24" customHeight="1">
      <c r="B4" s="2" t="s">
        <v>34</v>
      </c>
    </row>
    <row r="5" spans="2:2" ht="42.75" customHeight="1">
      <c r="B5" s="68" t="s">
        <v>35</v>
      </c>
    </row>
    <row r="6" spans="2:2" ht="15.75" customHeight="1"/>
    <row r="7" spans="2:2" ht="15.75" customHeight="1"/>
    <row r="8" spans="2:2" ht="18" customHeight="1">
      <c r="B8" s="69" t="s">
        <v>36</v>
      </c>
    </row>
    <row r="9" spans="2:2" ht="15.75" customHeight="1">
      <c r="B9" s="70" t="s">
        <v>986</v>
      </c>
    </row>
    <row r="10" spans="2:2" ht="15.75" customHeight="1">
      <c r="B10" s="70" t="s">
        <v>976</v>
      </c>
    </row>
    <row r="11" spans="2:2" ht="15.75" customHeight="1">
      <c r="B11" s="70" t="s">
        <v>985</v>
      </c>
    </row>
    <row r="12" spans="2:2" ht="15.75" customHeight="1">
      <c r="B12" s="248" t="s">
        <v>987</v>
      </c>
    </row>
    <row r="13" spans="2:2" ht="15.75" customHeight="1">
      <c r="B13" s="248" t="s">
        <v>988</v>
      </c>
    </row>
    <row r="14" spans="2:2" ht="15.75" customHeight="1">
      <c r="B14" s="69" t="s">
        <v>37</v>
      </c>
    </row>
    <row r="15" spans="2:2" ht="15.75" customHeight="1">
      <c r="B15" s="70" t="s">
        <v>989</v>
      </c>
    </row>
    <row r="16" spans="2:2" ht="15.75" customHeight="1">
      <c r="B16" s="70" t="s">
        <v>994</v>
      </c>
    </row>
    <row r="17" spans="2:2" ht="15.75" customHeight="1">
      <c r="B17" s="70" t="s">
        <v>990</v>
      </c>
    </row>
    <row r="18" spans="2:2" ht="15.75" customHeight="1">
      <c r="B18" s="70" t="s">
        <v>991</v>
      </c>
    </row>
    <row r="19" spans="2:2" ht="15.75" customHeight="1">
      <c r="B19" s="70"/>
    </row>
    <row r="20" spans="2:2" ht="15.75" customHeight="1">
      <c r="B20" s="69" t="s">
        <v>38</v>
      </c>
    </row>
    <row r="21" spans="2:2" ht="15.75" customHeight="1">
      <c r="B21" s="70" t="s">
        <v>992</v>
      </c>
    </row>
    <row r="22" spans="2:2" ht="15.75" customHeight="1">
      <c r="B22" s="70" t="s">
        <v>993</v>
      </c>
    </row>
    <row r="23" spans="2:2" ht="15.75" customHeight="1">
      <c r="B23" s="70" t="s">
        <v>998</v>
      </c>
    </row>
    <row r="24" spans="2:2" ht="15.75" customHeight="1">
      <c r="B24" s="70"/>
    </row>
    <row r="25" spans="2:2" ht="15.75" customHeight="1">
      <c r="B25" s="70"/>
    </row>
    <row r="26" spans="2:2" ht="15.75" customHeight="1"/>
    <row r="27" spans="2:2" ht="15.75" customHeight="1"/>
    <row r="28" spans="2:2" ht="15.75" customHeight="1"/>
    <row r="29" spans="2:2" ht="15.75" customHeight="1"/>
    <row r="30" spans="2:2" ht="15.75" customHeight="1"/>
    <row r="31" spans="2:2" ht="15.75" customHeight="1"/>
    <row r="32" spans="2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outlinePr summaryBelow="0" summaryRight="0"/>
  </sheetPr>
  <dimension ref="B1:B1000"/>
  <sheetViews>
    <sheetView topLeftCell="A20" workbookViewId="0">
      <selection activeCell="B39" sqref="B39"/>
    </sheetView>
  </sheetViews>
  <sheetFormatPr baseColWidth="10" defaultColWidth="12.5703125" defaultRowHeight="15" customHeight="1"/>
  <cols>
    <col min="1" max="1" width="12.42578125" customWidth="1"/>
    <col min="2" max="2" width="84.85546875" customWidth="1"/>
    <col min="3" max="26" width="12.42578125" customWidth="1"/>
  </cols>
  <sheetData>
    <row r="1" spans="2:2" ht="15.75" customHeight="1"/>
    <row r="2" spans="2:2" ht="69" customHeight="1"/>
    <row r="3" spans="2:2" ht="15.75" customHeight="1"/>
    <row r="4" spans="2:2" ht="27" customHeight="1">
      <c r="B4" s="2" t="s">
        <v>39</v>
      </c>
    </row>
    <row r="5" spans="2:2" ht="15.75" customHeight="1"/>
    <row r="6" spans="2:2" ht="15.75" customHeight="1">
      <c r="B6" s="69" t="s">
        <v>40</v>
      </c>
    </row>
    <row r="7" spans="2:2" ht="15.75" customHeight="1">
      <c r="B7" s="249" t="s">
        <v>504</v>
      </c>
    </row>
    <row r="8" spans="2:2" ht="15.75" customHeight="1">
      <c r="B8" s="250"/>
    </row>
    <row r="9" spans="2:2" ht="15.75" customHeight="1">
      <c r="B9" s="251" t="s">
        <v>999</v>
      </c>
    </row>
    <row r="10" spans="2:2" ht="15.75" customHeight="1">
      <c r="B10" s="250"/>
    </row>
    <row r="11" spans="2:2" ht="15.75" customHeight="1">
      <c r="B11" s="251" t="s">
        <v>1000</v>
      </c>
    </row>
    <row r="12" spans="2:2" ht="15.75" customHeight="1">
      <c r="B12" s="250"/>
    </row>
    <row r="13" spans="2:2" ht="15.75" customHeight="1">
      <c r="B13" s="251" t="s">
        <v>1001</v>
      </c>
    </row>
    <row r="14" spans="2:2" ht="15.75" customHeight="1">
      <c r="B14" s="250"/>
    </row>
    <row r="15" spans="2:2" ht="15.75" customHeight="1">
      <c r="B15" s="251" t="s">
        <v>1002</v>
      </c>
    </row>
    <row r="16" spans="2:2" ht="15.75" customHeight="1">
      <c r="B16" s="251" t="s">
        <v>1003</v>
      </c>
    </row>
    <row r="17" spans="2:2" ht="15.75" customHeight="1">
      <c r="B17" s="70"/>
    </row>
    <row r="18" spans="2:2" ht="15.75" customHeight="1">
      <c r="B18" s="69" t="s">
        <v>41</v>
      </c>
    </row>
    <row r="19" spans="2:2" ht="15.75" customHeight="1">
      <c r="B19" s="251" t="s">
        <v>1004</v>
      </c>
    </row>
    <row r="20" spans="2:2" ht="15.75" customHeight="1">
      <c r="B20" s="250"/>
    </row>
    <row r="21" spans="2:2" ht="15.75" customHeight="1">
      <c r="B21" s="251" t="s">
        <v>1005</v>
      </c>
    </row>
    <row r="22" spans="2:2" ht="15.75" customHeight="1">
      <c r="B22" s="252"/>
    </row>
    <row r="23" spans="2:2" ht="15.75" customHeight="1">
      <c r="B23" s="253" t="s">
        <v>1006</v>
      </c>
    </row>
    <row r="24" spans="2:2" ht="15.75" customHeight="1">
      <c r="B24" s="252"/>
    </row>
    <row r="25" spans="2:2" ht="15.75" customHeight="1">
      <c r="B25" s="253" t="s">
        <v>1007</v>
      </c>
    </row>
    <row r="26" spans="2:2" ht="15.75" customHeight="1">
      <c r="B26" s="252"/>
    </row>
    <row r="27" spans="2:2" ht="15.75" customHeight="1">
      <c r="B27" s="253" t="s">
        <v>1008</v>
      </c>
    </row>
    <row r="28" spans="2:2" ht="15.75" customHeight="1">
      <c r="B28" s="252"/>
    </row>
    <row r="29" spans="2:2" ht="15.75" customHeight="1">
      <c r="B29" s="253" t="s">
        <v>1009</v>
      </c>
    </row>
    <row r="30" spans="2:2" ht="15.75" customHeight="1"/>
    <row r="31" spans="2:2" ht="15.75" customHeight="1"/>
    <row r="32" spans="2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otectedRanges>
    <protectedRange sqref="B7:B15" name="Rango1"/>
    <protectedRange sqref="B16" name="Rango1_1"/>
    <protectedRange sqref="B19:B29" name="Rango1_2"/>
  </protectedRange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5558B"/>
  </sheetPr>
  <dimension ref="B1:P1000"/>
  <sheetViews>
    <sheetView topLeftCell="A12" zoomScale="62" zoomScaleNormal="62" workbookViewId="0">
      <selection activeCell="I13" sqref="I13"/>
    </sheetView>
  </sheetViews>
  <sheetFormatPr baseColWidth="10" defaultColWidth="12.5703125" defaultRowHeight="15" customHeight="1"/>
  <cols>
    <col min="1" max="1" width="18" customWidth="1"/>
    <col min="2" max="26" width="16.140625" customWidth="1"/>
  </cols>
  <sheetData>
    <row r="1" spans="2:14" ht="94.5" customHeight="1"/>
    <row r="2" spans="2:14" ht="94.5" customHeight="1">
      <c r="B2" s="71"/>
      <c r="C2" s="3"/>
      <c r="D2" s="72" t="s">
        <v>42</v>
      </c>
      <c r="E2" s="3"/>
      <c r="F2" s="71"/>
      <c r="G2" s="71"/>
      <c r="J2" s="73" t="s">
        <v>43</v>
      </c>
    </row>
    <row r="3" spans="2:14" ht="94.5" customHeight="1">
      <c r="I3" s="5"/>
      <c r="J3" s="254" t="s">
        <v>1011</v>
      </c>
    </row>
    <row r="4" spans="2:14" ht="19.5" customHeight="1">
      <c r="I4" s="5"/>
      <c r="J4" s="74" t="s">
        <v>44</v>
      </c>
    </row>
    <row r="5" spans="2:14" ht="24.75" customHeight="1" thickBot="1">
      <c r="I5" s="75"/>
      <c r="J5" s="76" t="s">
        <v>45</v>
      </c>
      <c r="K5" s="75"/>
    </row>
    <row r="6" spans="2:14" ht="94.5" customHeight="1" thickBot="1">
      <c r="I6" s="264" t="s">
        <v>1014</v>
      </c>
      <c r="J6" s="265"/>
      <c r="K6" s="255" t="s">
        <v>1010</v>
      </c>
    </row>
    <row r="7" spans="2:14" ht="94.5" customHeight="1" thickBot="1">
      <c r="I7" s="77">
        <v>2024</v>
      </c>
      <c r="J7" s="77">
        <v>2025</v>
      </c>
      <c r="K7" s="77">
        <v>2026</v>
      </c>
    </row>
    <row r="8" spans="2:14" ht="28.5" customHeight="1">
      <c r="I8" s="78"/>
      <c r="J8" s="79" t="s">
        <v>46</v>
      </c>
      <c r="K8" s="78"/>
    </row>
    <row r="9" spans="2:14" ht="27.75" customHeight="1" thickBot="1">
      <c r="H9" s="75"/>
      <c r="I9" s="75"/>
      <c r="J9" s="76" t="s">
        <v>47</v>
      </c>
      <c r="K9" s="75"/>
      <c r="L9" s="75"/>
    </row>
    <row r="10" spans="2:14" ht="94.5" customHeight="1" thickBot="1">
      <c r="H10" s="261" t="s">
        <v>1012</v>
      </c>
      <c r="I10" s="262"/>
      <c r="J10" s="262"/>
      <c r="K10" s="262"/>
      <c r="L10" s="263"/>
    </row>
    <row r="11" spans="2:14" ht="30.75" customHeight="1">
      <c r="H11" s="5"/>
      <c r="I11" s="5"/>
      <c r="J11" s="80" t="s">
        <v>48</v>
      </c>
      <c r="K11" s="5"/>
      <c r="L11" s="5"/>
    </row>
    <row r="12" spans="2:14" ht="24.75" customHeight="1" thickBot="1">
      <c r="H12" s="75"/>
      <c r="I12" s="75"/>
      <c r="J12" s="76" t="s">
        <v>49</v>
      </c>
      <c r="K12" s="75"/>
      <c r="L12" s="75"/>
    </row>
    <row r="13" spans="2:14" ht="237" thickBot="1">
      <c r="H13" s="256" t="s">
        <v>1015</v>
      </c>
      <c r="I13" s="256" t="s">
        <v>1016</v>
      </c>
      <c r="J13" s="256" t="s">
        <v>1013</v>
      </c>
      <c r="K13" s="81">
        <v>4</v>
      </c>
      <c r="L13" s="81">
        <v>5</v>
      </c>
    </row>
    <row r="14" spans="2:14" ht="25.5" customHeight="1">
      <c r="H14" s="82"/>
      <c r="I14" s="257"/>
      <c r="J14" s="80" t="s">
        <v>50</v>
      </c>
      <c r="K14" s="82"/>
      <c r="L14" s="82"/>
    </row>
    <row r="15" spans="2:14" ht="25.5" customHeight="1" thickBot="1">
      <c r="F15" s="75"/>
      <c r="G15" s="75"/>
      <c r="H15" s="75"/>
      <c r="I15" s="75"/>
      <c r="J15" s="83" t="s">
        <v>51</v>
      </c>
      <c r="K15" s="75"/>
      <c r="L15" s="75"/>
      <c r="M15" s="75"/>
      <c r="N15" s="75"/>
    </row>
    <row r="16" spans="2:14" ht="94.5" customHeight="1">
      <c r="F16" s="84" t="s">
        <v>52</v>
      </c>
      <c r="H16" s="270" t="s">
        <v>53</v>
      </c>
      <c r="I16" s="267"/>
      <c r="J16" s="268"/>
      <c r="L16" s="266" t="s">
        <v>54</v>
      </c>
      <c r="M16" s="267"/>
      <c r="N16" s="268"/>
    </row>
    <row r="17" spans="4:16" ht="94.5" customHeight="1">
      <c r="F17" s="85" t="s">
        <v>55</v>
      </c>
      <c r="H17" s="266" t="s">
        <v>56</v>
      </c>
      <c r="I17" s="267"/>
      <c r="J17" s="268"/>
      <c r="L17" s="266" t="s">
        <v>57</v>
      </c>
      <c r="M17" s="267"/>
      <c r="N17" s="268"/>
    </row>
    <row r="18" spans="4:16" ht="94.5" customHeight="1">
      <c r="F18" s="84" t="s">
        <v>58</v>
      </c>
      <c r="H18" s="270" t="s">
        <v>59</v>
      </c>
      <c r="I18" s="267"/>
      <c r="J18" s="268"/>
      <c r="L18" s="270" t="s">
        <v>60</v>
      </c>
      <c r="M18" s="267"/>
      <c r="N18" s="268"/>
    </row>
    <row r="19" spans="4:16" ht="94.5" customHeight="1">
      <c r="F19" s="85" t="s">
        <v>61</v>
      </c>
      <c r="H19" s="266" t="s">
        <v>62</v>
      </c>
      <c r="I19" s="267"/>
      <c r="J19" s="268"/>
      <c r="L19" s="266" t="s">
        <v>63</v>
      </c>
      <c r="M19" s="267"/>
      <c r="N19" s="268"/>
    </row>
    <row r="20" spans="4:16" ht="24.75" customHeight="1">
      <c r="J20" s="86" t="s">
        <v>64</v>
      </c>
    </row>
    <row r="21" spans="4:16" ht="24.75" customHeight="1">
      <c r="D21" s="75"/>
      <c r="E21" s="75"/>
      <c r="F21" s="75"/>
      <c r="G21" s="75"/>
      <c r="H21" s="75"/>
      <c r="I21" s="75"/>
      <c r="J21" s="83" t="s">
        <v>65</v>
      </c>
      <c r="K21" s="75"/>
      <c r="L21" s="75"/>
      <c r="M21" s="75"/>
      <c r="N21" s="75"/>
      <c r="O21" s="75"/>
      <c r="P21" s="75"/>
    </row>
    <row r="22" spans="4:16" ht="94.5" customHeight="1">
      <c r="F22" s="84" t="s">
        <v>66</v>
      </c>
      <c r="H22" s="269" t="s">
        <v>67</v>
      </c>
      <c r="I22" s="267"/>
      <c r="J22" s="267"/>
      <c r="K22" s="267"/>
      <c r="L22" s="267"/>
      <c r="M22" s="267"/>
      <c r="N22" s="268"/>
    </row>
    <row r="23" spans="4:16" ht="94.5" customHeight="1">
      <c r="F23" s="85" t="s">
        <v>68</v>
      </c>
      <c r="H23" s="269" t="s">
        <v>67</v>
      </c>
      <c r="I23" s="267"/>
      <c r="J23" s="267"/>
      <c r="K23" s="267"/>
      <c r="L23" s="267"/>
      <c r="M23" s="267"/>
      <c r="N23" s="268"/>
    </row>
    <row r="24" spans="4:16" ht="94.5" customHeight="1">
      <c r="F24" s="84" t="s">
        <v>69</v>
      </c>
      <c r="H24" s="269" t="s">
        <v>67</v>
      </c>
      <c r="I24" s="267"/>
      <c r="J24" s="267"/>
      <c r="K24" s="267"/>
      <c r="L24" s="267"/>
      <c r="M24" s="267"/>
      <c r="N24" s="268"/>
    </row>
    <row r="25" spans="4:16" ht="94.5" customHeight="1"/>
    <row r="26" spans="4:16" ht="94.5" customHeight="1"/>
    <row r="27" spans="4:16" ht="94.5" customHeight="1"/>
    <row r="28" spans="4:16" ht="94.5" customHeight="1"/>
    <row r="29" spans="4:16" ht="94.5" customHeight="1"/>
    <row r="30" spans="4:16" ht="94.5" customHeight="1"/>
    <row r="31" spans="4:16" ht="94.5" customHeight="1"/>
    <row r="32" spans="4:16" ht="94.5" customHeight="1"/>
    <row r="33" ht="94.5" customHeight="1"/>
    <row r="34" ht="94.5" customHeight="1"/>
    <row r="35" ht="94.5" customHeight="1"/>
    <row r="36" ht="94.5" customHeight="1"/>
    <row r="37" ht="94.5" customHeight="1"/>
    <row r="38" ht="94.5" customHeight="1"/>
    <row r="39" ht="94.5" customHeight="1"/>
    <row r="40" ht="94.5" customHeight="1"/>
    <row r="41" ht="94.5" customHeight="1"/>
    <row r="42" ht="94.5" customHeight="1"/>
    <row r="43" ht="94.5" customHeight="1"/>
    <row r="44" ht="94.5" customHeight="1"/>
    <row r="45" ht="94.5" customHeight="1"/>
    <row r="46" ht="94.5" customHeight="1"/>
    <row r="47" ht="94.5" customHeight="1"/>
    <row r="48" ht="94.5" customHeight="1"/>
    <row r="49" ht="94.5" customHeight="1"/>
    <row r="50" ht="94.5" customHeight="1"/>
    <row r="51" ht="94.5" customHeight="1"/>
    <row r="52" ht="94.5" customHeight="1"/>
    <row r="53" ht="94.5" customHeight="1"/>
    <row r="54" ht="94.5" customHeight="1"/>
    <row r="55" ht="94.5" customHeight="1"/>
    <row r="56" ht="94.5" customHeight="1"/>
    <row r="57" ht="94.5" customHeight="1"/>
    <row r="58" ht="94.5" customHeight="1"/>
    <row r="59" ht="94.5" customHeight="1"/>
    <row r="60" ht="94.5" customHeight="1"/>
    <row r="61" ht="94.5" customHeight="1"/>
    <row r="62" ht="94.5" customHeight="1"/>
    <row r="63" ht="94.5" customHeight="1"/>
    <row r="64" ht="94.5" customHeight="1"/>
    <row r="65" ht="94.5" customHeight="1"/>
    <row r="66" ht="94.5" customHeight="1"/>
    <row r="67" ht="94.5" customHeight="1"/>
    <row r="68" ht="94.5" customHeight="1"/>
    <row r="69" ht="94.5" customHeight="1"/>
    <row r="70" ht="94.5" customHeight="1"/>
    <row r="71" ht="94.5" customHeight="1"/>
    <row r="72" ht="94.5" customHeight="1"/>
    <row r="73" ht="94.5" customHeight="1"/>
    <row r="74" ht="94.5" customHeight="1"/>
    <row r="75" ht="94.5" customHeight="1"/>
    <row r="76" ht="94.5" customHeight="1"/>
    <row r="77" ht="94.5" customHeight="1"/>
    <row r="78" ht="94.5" customHeight="1"/>
    <row r="79" ht="94.5" customHeight="1"/>
    <row r="80" ht="94.5" customHeight="1"/>
    <row r="81" ht="94.5" customHeight="1"/>
    <row r="82" ht="94.5" customHeight="1"/>
    <row r="83" ht="94.5" customHeight="1"/>
    <row r="84" ht="94.5" customHeight="1"/>
    <row r="85" ht="94.5" customHeight="1"/>
    <row r="86" ht="94.5" customHeight="1"/>
    <row r="87" ht="94.5" customHeight="1"/>
    <row r="88" ht="94.5" customHeight="1"/>
    <row r="89" ht="94.5" customHeight="1"/>
    <row r="90" ht="94.5" customHeight="1"/>
    <row r="91" ht="94.5" customHeight="1"/>
    <row r="92" ht="94.5" customHeight="1"/>
    <row r="93" ht="94.5" customHeight="1"/>
    <row r="94" ht="94.5" customHeight="1"/>
    <row r="95" ht="94.5" customHeight="1"/>
    <row r="96" ht="94.5" customHeight="1"/>
    <row r="97" ht="94.5" customHeight="1"/>
    <row r="98" ht="94.5" customHeight="1"/>
    <row r="99" ht="94.5" customHeight="1"/>
    <row r="100" ht="94.5" customHeight="1"/>
    <row r="101" ht="94.5" customHeight="1"/>
    <row r="102" ht="94.5" customHeight="1"/>
    <row r="103" ht="94.5" customHeight="1"/>
    <row r="104" ht="94.5" customHeight="1"/>
    <row r="105" ht="94.5" customHeight="1"/>
    <row r="106" ht="94.5" customHeight="1"/>
    <row r="107" ht="94.5" customHeight="1"/>
    <row r="108" ht="94.5" customHeight="1"/>
    <row r="109" ht="94.5" customHeight="1"/>
    <row r="110" ht="94.5" customHeight="1"/>
    <row r="111" ht="94.5" customHeight="1"/>
    <row r="112" ht="94.5" customHeight="1"/>
    <row r="113" ht="94.5" customHeight="1"/>
    <row r="114" ht="94.5" customHeight="1"/>
    <row r="115" ht="94.5" customHeight="1"/>
    <row r="116" ht="94.5" customHeight="1"/>
    <row r="117" ht="94.5" customHeight="1"/>
    <row r="118" ht="94.5" customHeight="1"/>
    <row r="119" ht="94.5" customHeight="1"/>
    <row r="120" ht="94.5" customHeight="1"/>
    <row r="121" ht="94.5" customHeight="1"/>
    <row r="122" ht="94.5" customHeight="1"/>
    <row r="123" ht="94.5" customHeight="1"/>
    <row r="124" ht="94.5" customHeight="1"/>
    <row r="125" ht="94.5" customHeight="1"/>
    <row r="126" ht="94.5" customHeight="1"/>
    <row r="127" ht="94.5" customHeight="1"/>
    <row r="128" ht="94.5" customHeight="1"/>
    <row r="129" ht="94.5" customHeight="1"/>
    <row r="130" ht="94.5" customHeight="1"/>
    <row r="131" ht="94.5" customHeight="1"/>
    <row r="132" ht="94.5" customHeight="1"/>
    <row r="133" ht="94.5" customHeight="1"/>
    <row r="134" ht="94.5" customHeight="1"/>
    <row r="135" ht="94.5" customHeight="1"/>
    <row r="136" ht="94.5" customHeight="1"/>
    <row r="137" ht="94.5" customHeight="1"/>
    <row r="138" ht="94.5" customHeight="1"/>
    <row r="139" ht="94.5" customHeight="1"/>
    <row r="140" ht="94.5" customHeight="1"/>
    <row r="141" ht="94.5" customHeight="1"/>
    <row r="142" ht="94.5" customHeight="1"/>
    <row r="143" ht="94.5" customHeight="1"/>
    <row r="144" ht="94.5" customHeight="1"/>
    <row r="145" ht="94.5" customHeight="1"/>
    <row r="146" ht="94.5" customHeight="1"/>
    <row r="147" ht="94.5" customHeight="1"/>
    <row r="148" ht="94.5" customHeight="1"/>
    <row r="149" ht="94.5" customHeight="1"/>
    <row r="150" ht="94.5" customHeight="1"/>
    <row r="151" ht="94.5" customHeight="1"/>
    <row r="152" ht="94.5" customHeight="1"/>
    <row r="153" ht="94.5" customHeight="1"/>
    <row r="154" ht="94.5" customHeight="1"/>
    <row r="155" ht="94.5" customHeight="1"/>
    <row r="156" ht="94.5" customHeight="1"/>
    <row r="157" ht="94.5" customHeight="1"/>
    <row r="158" ht="94.5" customHeight="1"/>
    <row r="159" ht="94.5" customHeight="1"/>
    <row r="160" ht="94.5" customHeight="1"/>
    <row r="161" ht="94.5" customHeight="1"/>
    <row r="162" ht="94.5" customHeight="1"/>
    <row r="163" ht="94.5" customHeight="1"/>
    <row r="164" ht="94.5" customHeight="1"/>
    <row r="165" ht="94.5" customHeight="1"/>
    <row r="166" ht="94.5" customHeight="1"/>
    <row r="167" ht="94.5" customHeight="1"/>
    <row r="168" ht="94.5" customHeight="1"/>
    <row r="169" ht="94.5" customHeight="1"/>
    <row r="170" ht="94.5" customHeight="1"/>
    <row r="171" ht="94.5" customHeight="1"/>
    <row r="172" ht="94.5" customHeight="1"/>
    <row r="173" ht="94.5" customHeight="1"/>
    <row r="174" ht="94.5" customHeight="1"/>
    <row r="175" ht="94.5" customHeight="1"/>
    <row r="176" ht="94.5" customHeight="1"/>
    <row r="177" ht="94.5" customHeight="1"/>
    <row r="178" ht="94.5" customHeight="1"/>
    <row r="179" ht="94.5" customHeight="1"/>
    <row r="180" ht="94.5" customHeight="1"/>
    <row r="181" ht="94.5" customHeight="1"/>
    <row r="182" ht="94.5" customHeight="1"/>
    <row r="183" ht="94.5" customHeight="1"/>
    <row r="184" ht="94.5" customHeight="1"/>
    <row r="185" ht="94.5" customHeight="1"/>
    <row r="186" ht="94.5" customHeight="1"/>
    <row r="187" ht="94.5" customHeight="1"/>
    <row r="188" ht="94.5" customHeight="1"/>
    <row r="189" ht="94.5" customHeight="1"/>
    <row r="190" ht="94.5" customHeight="1"/>
    <row r="191" ht="94.5" customHeight="1"/>
    <row r="192" ht="94.5" customHeight="1"/>
    <row r="193" ht="94.5" customHeight="1"/>
    <row r="194" ht="94.5" customHeight="1"/>
    <row r="195" ht="94.5" customHeight="1"/>
    <row r="196" ht="94.5" customHeight="1"/>
    <row r="197" ht="94.5" customHeight="1"/>
    <row r="198" ht="94.5" customHeight="1"/>
    <row r="199" ht="94.5" customHeight="1"/>
    <row r="200" ht="94.5" customHeight="1"/>
    <row r="201" ht="94.5" customHeight="1"/>
    <row r="202" ht="94.5" customHeight="1"/>
    <row r="203" ht="94.5" customHeight="1"/>
    <row r="204" ht="94.5" customHeight="1"/>
    <row r="205" ht="94.5" customHeight="1"/>
    <row r="206" ht="94.5" customHeight="1"/>
    <row r="207" ht="94.5" customHeight="1"/>
    <row r="208" ht="94.5" customHeight="1"/>
    <row r="209" ht="94.5" customHeight="1"/>
    <row r="210" ht="94.5" customHeight="1"/>
    <row r="211" ht="94.5" customHeight="1"/>
    <row r="212" ht="94.5" customHeight="1"/>
    <row r="213" ht="94.5" customHeight="1"/>
    <row r="214" ht="94.5" customHeight="1"/>
    <row r="215" ht="94.5" customHeight="1"/>
    <row r="216" ht="94.5" customHeight="1"/>
    <row r="217" ht="94.5" customHeight="1"/>
    <row r="218" ht="94.5" customHeight="1"/>
    <row r="219" ht="94.5" customHeight="1"/>
    <row r="220" ht="94.5" customHeight="1"/>
    <row r="221" ht="94.5" customHeight="1"/>
    <row r="222" ht="94.5" customHeight="1"/>
    <row r="223" ht="94.5" customHeight="1"/>
    <row r="224" ht="94.5" customHeight="1"/>
    <row r="225" ht="94.5" customHeight="1"/>
    <row r="226" ht="94.5" customHeight="1"/>
    <row r="227" ht="94.5" customHeight="1"/>
    <row r="228" ht="94.5" customHeight="1"/>
    <row r="229" ht="94.5" customHeight="1"/>
    <row r="230" ht="94.5" customHeight="1"/>
    <row r="231" ht="94.5" customHeight="1"/>
    <row r="232" ht="94.5" customHeight="1"/>
    <row r="233" ht="94.5" customHeight="1"/>
    <row r="234" ht="94.5" customHeight="1"/>
    <row r="235" ht="94.5" customHeight="1"/>
    <row r="236" ht="94.5" customHeight="1"/>
    <row r="237" ht="94.5" customHeight="1"/>
    <row r="238" ht="94.5" customHeight="1"/>
    <row r="239" ht="94.5" customHeight="1"/>
    <row r="240" ht="94.5" customHeight="1"/>
    <row r="241" ht="94.5" customHeight="1"/>
    <row r="242" ht="94.5" customHeight="1"/>
    <row r="243" ht="94.5" customHeight="1"/>
    <row r="244" ht="94.5" customHeight="1"/>
    <row r="245" ht="94.5" customHeight="1"/>
    <row r="246" ht="94.5" customHeight="1"/>
    <row r="247" ht="94.5" customHeight="1"/>
    <row r="248" ht="94.5" customHeight="1"/>
    <row r="249" ht="94.5" customHeight="1"/>
    <row r="250" ht="94.5" customHeight="1"/>
    <row r="251" ht="94.5" customHeight="1"/>
    <row r="252" ht="94.5" customHeight="1"/>
    <row r="253" ht="94.5" customHeight="1"/>
    <row r="254" ht="94.5" customHeight="1"/>
    <row r="255" ht="94.5" customHeight="1"/>
    <row r="256" ht="94.5" customHeight="1"/>
    <row r="257" ht="94.5" customHeight="1"/>
    <row r="258" ht="94.5" customHeight="1"/>
    <row r="259" ht="94.5" customHeight="1"/>
    <row r="260" ht="94.5" customHeight="1"/>
    <row r="261" ht="94.5" customHeight="1"/>
    <row r="262" ht="94.5" customHeight="1"/>
    <row r="263" ht="94.5" customHeight="1"/>
    <row r="264" ht="94.5" customHeight="1"/>
    <row r="265" ht="94.5" customHeight="1"/>
    <row r="266" ht="94.5" customHeight="1"/>
    <row r="267" ht="94.5" customHeight="1"/>
    <row r="268" ht="94.5" customHeight="1"/>
    <row r="269" ht="94.5" customHeight="1"/>
    <row r="270" ht="94.5" customHeight="1"/>
    <row r="271" ht="94.5" customHeight="1"/>
    <row r="272" ht="94.5" customHeight="1"/>
    <row r="273" ht="94.5" customHeight="1"/>
    <row r="274" ht="94.5" customHeight="1"/>
    <row r="275" ht="94.5" customHeight="1"/>
    <row r="276" ht="94.5" customHeight="1"/>
    <row r="277" ht="94.5" customHeight="1"/>
    <row r="278" ht="94.5" customHeight="1"/>
    <row r="279" ht="94.5" customHeight="1"/>
    <row r="280" ht="94.5" customHeight="1"/>
    <row r="281" ht="94.5" customHeight="1"/>
    <row r="282" ht="94.5" customHeight="1"/>
    <row r="283" ht="94.5" customHeight="1"/>
    <row r="284" ht="94.5" customHeight="1"/>
    <row r="285" ht="94.5" customHeight="1"/>
    <row r="286" ht="94.5" customHeight="1"/>
    <row r="287" ht="94.5" customHeight="1"/>
    <row r="288" ht="94.5" customHeight="1"/>
    <row r="289" ht="94.5" customHeight="1"/>
    <row r="290" ht="94.5" customHeight="1"/>
    <row r="291" ht="94.5" customHeight="1"/>
    <row r="292" ht="94.5" customHeight="1"/>
    <row r="293" ht="94.5" customHeight="1"/>
    <row r="294" ht="94.5" customHeight="1"/>
    <row r="295" ht="94.5" customHeight="1"/>
    <row r="296" ht="94.5" customHeight="1"/>
    <row r="297" ht="94.5" customHeight="1"/>
    <row r="298" ht="94.5" customHeight="1"/>
    <row r="299" ht="94.5" customHeight="1"/>
    <row r="300" ht="94.5" customHeight="1"/>
    <row r="301" ht="94.5" customHeight="1"/>
    <row r="302" ht="94.5" customHeight="1"/>
    <row r="303" ht="94.5" customHeight="1"/>
    <row r="304" ht="94.5" customHeight="1"/>
    <row r="305" ht="94.5" customHeight="1"/>
    <row r="306" ht="94.5" customHeight="1"/>
    <row r="307" ht="94.5" customHeight="1"/>
    <row r="308" ht="94.5" customHeight="1"/>
    <row r="309" ht="94.5" customHeight="1"/>
    <row r="310" ht="94.5" customHeight="1"/>
    <row r="311" ht="94.5" customHeight="1"/>
    <row r="312" ht="94.5" customHeight="1"/>
    <row r="313" ht="94.5" customHeight="1"/>
    <row r="314" ht="94.5" customHeight="1"/>
    <row r="315" ht="94.5" customHeight="1"/>
    <row r="316" ht="94.5" customHeight="1"/>
    <row r="317" ht="94.5" customHeight="1"/>
    <row r="318" ht="94.5" customHeight="1"/>
    <row r="319" ht="94.5" customHeight="1"/>
    <row r="320" ht="94.5" customHeight="1"/>
    <row r="321" ht="94.5" customHeight="1"/>
    <row r="322" ht="94.5" customHeight="1"/>
    <row r="323" ht="94.5" customHeight="1"/>
    <row r="324" ht="94.5" customHeight="1"/>
    <row r="325" ht="94.5" customHeight="1"/>
    <row r="326" ht="94.5" customHeight="1"/>
    <row r="327" ht="94.5" customHeight="1"/>
    <row r="328" ht="94.5" customHeight="1"/>
    <row r="329" ht="94.5" customHeight="1"/>
    <row r="330" ht="94.5" customHeight="1"/>
    <row r="331" ht="94.5" customHeight="1"/>
    <row r="332" ht="94.5" customHeight="1"/>
    <row r="333" ht="94.5" customHeight="1"/>
    <row r="334" ht="94.5" customHeight="1"/>
    <row r="335" ht="94.5" customHeight="1"/>
    <row r="336" ht="94.5" customHeight="1"/>
    <row r="337" ht="94.5" customHeight="1"/>
    <row r="338" ht="94.5" customHeight="1"/>
    <row r="339" ht="94.5" customHeight="1"/>
    <row r="340" ht="94.5" customHeight="1"/>
    <row r="341" ht="94.5" customHeight="1"/>
    <row r="342" ht="94.5" customHeight="1"/>
    <row r="343" ht="94.5" customHeight="1"/>
    <row r="344" ht="94.5" customHeight="1"/>
    <row r="345" ht="94.5" customHeight="1"/>
    <row r="346" ht="94.5" customHeight="1"/>
    <row r="347" ht="94.5" customHeight="1"/>
    <row r="348" ht="94.5" customHeight="1"/>
    <row r="349" ht="94.5" customHeight="1"/>
    <row r="350" ht="94.5" customHeight="1"/>
    <row r="351" ht="94.5" customHeight="1"/>
    <row r="352" ht="94.5" customHeight="1"/>
    <row r="353" ht="94.5" customHeight="1"/>
    <row r="354" ht="94.5" customHeight="1"/>
    <row r="355" ht="94.5" customHeight="1"/>
    <row r="356" ht="94.5" customHeight="1"/>
    <row r="357" ht="94.5" customHeight="1"/>
    <row r="358" ht="94.5" customHeight="1"/>
    <row r="359" ht="94.5" customHeight="1"/>
    <row r="360" ht="94.5" customHeight="1"/>
    <row r="361" ht="94.5" customHeight="1"/>
    <row r="362" ht="94.5" customHeight="1"/>
    <row r="363" ht="94.5" customHeight="1"/>
    <row r="364" ht="94.5" customHeight="1"/>
    <row r="365" ht="94.5" customHeight="1"/>
    <row r="366" ht="94.5" customHeight="1"/>
    <row r="367" ht="94.5" customHeight="1"/>
    <row r="368" ht="94.5" customHeight="1"/>
    <row r="369" ht="94.5" customHeight="1"/>
    <row r="370" ht="94.5" customHeight="1"/>
    <row r="371" ht="94.5" customHeight="1"/>
    <row r="372" ht="94.5" customHeight="1"/>
    <row r="373" ht="94.5" customHeight="1"/>
    <row r="374" ht="94.5" customHeight="1"/>
    <row r="375" ht="94.5" customHeight="1"/>
    <row r="376" ht="94.5" customHeight="1"/>
    <row r="377" ht="94.5" customHeight="1"/>
    <row r="378" ht="94.5" customHeight="1"/>
    <row r="379" ht="94.5" customHeight="1"/>
    <row r="380" ht="94.5" customHeight="1"/>
    <row r="381" ht="94.5" customHeight="1"/>
    <row r="382" ht="94.5" customHeight="1"/>
    <row r="383" ht="94.5" customHeight="1"/>
    <row r="384" ht="94.5" customHeight="1"/>
    <row r="385" ht="94.5" customHeight="1"/>
    <row r="386" ht="94.5" customHeight="1"/>
    <row r="387" ht="94.5" customHeight="1"/>
    <row r="388" ht="94.5" customHeight="1"/>
    <row r="389" ht="94.5" customHeight="1"/>
    <row r="390" ht="94.5" customHeight="1"/>
    <row r="391" ht="94.5" customHeight="1"/>
    <row r="392" ht="94.5" customHeight="1"/>
    <row r="393" ht="94.5" customHeight="1"/>
    <row r="394" ht="94.5" customHeight="1"/>
    <row r="395" ht="94.5" customHeight="1"/>
    <row r="396" ht="94.5" customHeight="1"/>
    <row r="397" ht="94.5" customHeight="1"/>
    <row r="398" ht="94.5" customHeight="1"/>
    <row r="399" ht="94.5" customHeight="1"/>
    <row r="400" ht="94.5" customHeight="1"/>
    <row r="401" ht="94.5" customHeight="1"/>
    <row r="402" ht="94.5" customHeight="1"/>
    <row r="403" ht="94.5" customHeight="1"/>
    <row r="404" ht="94.5" customHeight="1"/>
    <row r="405" ht="94.5" customHeight="1"/>
    <row r="406" ht="94.5" customHeight="1"/>
    <row r="407" ht="94.5" customHeight="1"/>
    <row r="408" ht="94.5" customHeight="1"/>
    <row r="409" ht="94.5" customHeight="1"/>
    <row r="410" ht="94.5" customHeight="1"/>
    <row r="411" ht="94.5" customHeight="1"/>
    <row r="412" ht="94.5" customHeight="1"/>
    <row r="413" ht="94.5" customHeight="1"/>
    <row r="414" ht="94.5" customHeight="1"/>
    <row r="415" ht="94.5" customHeight="1"/>
    <row r="416" ht="94.5" customHeight="1"/>
    <row r="417" ht="94.5" customHeight="1"/>
    <row r="418" ht="94.5" customHeight="1"/>
    <row r="419" ht="94.5" customHeight="1"/>
    <row r="420" ht="94.5" customHeight="1"/>
    <row r="421" ht="94.5" customHeight="1"/>
    <row r="422" ht="94.5" customHeight="1"/>
    <row r="423" ht="94.5" customHeight="1"/>
    <row r="424" ht="94.5" customHeight="1"/>
    <row r="425" ht="94.5" customHeight="1"/>
    <row r="426" ht="94.5" customHeight="1"/>
    <row r="427" ht="94.5" customHeight="1"/>
    <row r="428" ht="94.5" customHeight="1"/>
    <row r="429" ht="94.5" customHeight="1"/>
    <row r="430" ht="94.5" customHeight="1"/>
    <row r="431" ht="94.5" customHeight="1"/>
    <row r="432" ht="94.5" customHeight="1"/>
    <row r="433" ht="94.5" customHeight="1"/>
    <row r="434" ht="94.5" customHeight="1"/>
    <row r="435" ht="94.5" customHeight="1"/>
    <row r="436" ht="94.5" customHeight="1"/>
    <row r="437" ht="94.5" customHeight="1"/>
    <row r="438" ht="94.5" customHeight="1"/>
    <row r="439" ht="94.5" customHeight="1"/>
    <row r="440" ht="94.5" customHeight="1"/>
    <row r="441" ht="94.5" customHeight="1"/>
    <row r="442" ht="94.5" customHeight="1"/>
    <row r="443" ht="94.5" customHeight="1"/>
    <row r="444" ht="94.5" customHeight="1"/>
    <row r="445" ht="94.5" customHeight="1"/>
    <row r="446" ht="94.5" customHeight="1"/>
    <row r="447" ht="94.5" customHeight="1"/>
    <row r="448" ht="94.5" customHeight="1"/>
    <row r="449" ht="94.5" customHeight="1"/>
    <row r="450" ht="94.5" customHeight="1"/>
    <row r="451" ht="94.5" customHeight="1"/>
    <row r="452" ht="94.5" customHeight="1"/>
    <row r="453" ht="94.5" customHeight="1"/>
    <row r="454" ht="94.5" customHeight="1"/>
    <row r="455" ht="94.5" customHeight="1"/>
    <row r="456" ht="94.5" customHeight="1"/>
    <row r="457" ht="94.5" customHeight="1"/>
    <row r="458" ht="94.5" customHeight="1"/>
    <row r="459" ht="94.5" customHeight="1"/>
    <row r="460" ht="94.5" customHeight="1"/>
    <row r="461" ht="94.5" customHeight="1"/>
    <row r="462" ht="94.5" customHeight="1"/>
    <row r="463" ht="94.5" customHeight="1"/>
    <row r="464" ht="94.5" customHeight="1"/>
    <row r="465" ht="94.5" customHeight="1"/>
    <row r="466" ht="94.5" customHeight="1"/>
    <row r="467" ht="94.5" customHeight="1"/>
    <row r="468" ht="94.5" customHeight="1"/>
    <row r="469" ht="94.5" customHeight="1"/>
    <row r="470" ht="94.5" customHeight="1"/>
    <row r="471" ht="94.5" customHeight="1"/>
    <row r="472" ht="94.5" customHeight="1"/>
    <row r="473" ht="94.5" customHeight="1"/>
    <row r="474" ht="94.5" customHeight="1"/>
    <row r="475" ht="94.5" customHeight="1"/>
    <row r="476" ht="94.5" customHeight="1"/>
    <row r="477" ht="94.5" customHeight="1"/>
    <row r="478" ht="94.5" customHeight="1"/>
    <row r="479" ht="94.5" customHeight="1"/>
    <row r="480" ht="94.5" customHeight="1"/>
    <row r="481" ht="94.5" customHeight="1"/>
    <row r="482" ht="94.5" customHeight="1"/>
    <row r="483" ht="94.5" customHeight="1"/>
    <row r="484" ht="94.5" customHeight="1"/>
    <row r="485" ht="94.5" customHeight="1"/>
    <row r="486" ht="94.5" customHeight="1"/>
    <row r="487" ht="94.5" customHeight="1"/>
    <row r="488" ht="94.5" customHeight="1"/>
    <row r="489" ht="94.5" customHeight="1"/>
    <row r="490" ht="94.5" customHeight="1"/>
    <row r="491" ht="94.5" customHeight="1"/>
    <row r="492" ht="94.5" customHeight="1"/>
    <row r="493" ht="94.5" customHeight="1"/>
    <row r="494" ht="94.5" customHeight="1"/>
    <row r="495" ht="94.5" customHeight="1"/>
    <row r="496" ht="94.5" customHeight="1"/>
    <row r="497" ht="94.5" customHeight="1"/>
    <row r="498" ht="94.5" customHeight="1"/>
    <row r="499" ht="94.5" customHeight="1"/>
    <row r="500" ht="94.5" customHeight="1"/>
    <row r="501" ht="94.5" customHeight="1"/>
    <row r="502" ht="94.5" customHeight="1"/>
    <row r="503" ht="94.5" customHeight="1"/>
    <row r="504" ht="94.5" customHeight="1"/>
    <row r="505" ht="94.5" customHeight="1"/>
    <row r="506" ht="94.5" customHeight="1"/>
    <row r="507" ht="94.5" customHeight="1"/>
    <row r="508" ht="94.5" customHeight="1"/>
    <row r="509" ht="94.5" customHeight="1"/>
    <row r="510" ht="94.5" customHeight="1"/>
    <row r="511" ht="94.5" customHeight="1"/>
    <row r="512" ht="94.5" customHeight="1"/>
    <row r="513" ht="94.5" customHeight="1"/>
    <row r="514" ht="94.5" customHeight="1"/>
    <row r="515" ht="94.5" customHeight="1"/>
    <row r="516" ht="94.5" customHeight="1"/>
    <row r="517" ht="94.5" customHeight="1"/>
    <row r="518" ht="94.5" customHeight="1"/>
    <row r="519" ht="94.5" customHeight="1"/>
    <row r="520" ht="94.5" customHeight="1"/>
    <row r="521" ht="94.5" customHeight="1"/>
    <row r="522" ht="94.5" customHeight="1"/>
    <row r="523" ht="94.5" customHeight="1"/>
    <row r="524" ht="94.5" customHeight="1"/>
    <row r="525" ht="94.5" customHeight="1"/>
    <row r="526" ht="94.5" customHeight="1"/>
    <row r="527" ht="94.5" customHeight="1"/>
    <row r="528" ht="94.5" customHeight="1"/>
    <row r="529" ht="94.5" customHeight="1"/>
    <row r="530" ht="94.5" customHeight="1"/>
    <row r="531" ht="94.5" customHeight="1"/>
    <row r="532" ht="94.5" customHeight="1"/>
    <row r="533" ht="94.5" customHeight="1"/>
    <row r="534" ht="94.5" customHeight="1"/>
    <row r="535" ht="94.5" customHeight="1"/>
    <row r="536" ht="94.5" customHeight="1"/>
    <row r="537" ht="94.5" customHeight="1"/>
    <row r="538" ht="94.5" customHeight="1"/>
    <row r="539" ht="94.5" customHeight="1"/>
    <row r="540" ht="94.5" customHeight="1"/>
    <row r="541" ht="94.5" customHeight="1"/>
    <row r="542" ht="94.5" customHeight="1"/>
    <row r="543" ht="94.5" customHeight="1"/>
    <row r="544" ht="94.5" customHeight="1"/>
    <row r="545" ht="94.5" customHeight="1"/>
    <row r="546" ht="94.5" customHeight="1"/>
    <row r="547" ht="94.5" customHeight="1"/>
    <row r="548" ht="94.5" customHeight="1"/>
    <row r="549" ht="94.5" customHeight="1"/>
    <row r="550" ht="94.5" customHeight="1"/>
    <row r="551" ht="94.5" customHeight="1"/>
    <row r="552" ht="94.5" customHeight="1"/>
    <row r="553" ht="94.5" customHeight="1"/>
    <row r="554" ht="94.5" customHeight="1"/>
    <row r="555" ht="94.5" customHeight="1"/>
    <row r="556" ht="94.5" customHeight="1"/>
    <row r="557" ht="94.5" customHeight="1"/>
    <row r="558" ht="94.5" customHeight="1"/>
    <row r="559" ht="94.5" customHeight="1"/>
    <row r="560" ht="94.5" customHeight="1"/>
    <row r="561" ht="94.5" customHeight="1"/>
    <row r="562" ht="94.5" customHeight="1"/>
    <row r="563" ht="94.5" customHeight="1"/>
    <row r="564" ht="94.5" customHeight="1"/>
    <row r="565" ht="94.5" customHeight="1"/>
    <row r="566" ht="94.5" customHeight="1"/>
    <row r="567" ht="94.5" customHeight="1"/>
    <row r="568" ht="94.5" customHeight="1"/>
    <row r="569" ht="94.5" customHeight="1"/>
    <row r="570" ht="94.5" customHeight="1"/>
    <row r="571" ht="94.5" customHeight="1"/>
    <row r="572" ht="94.5" customHeight="1"/>
    <row r="573" ht="94.5" customHeight="1"/>
    <row r="574" ht="94.5" customHeight="1"/>
    <row r="575" ht="94.5" customHeight="1"/>
    <row r="576" ht="94.5" customHeight="1"/>
    <row r="577" ht="94.5" customHeight="1"/>
    <row r="578" ht="94.5" customHeight="1"/>
    <row r="579" ht="94.5" customHeight="1"/>
    <row r="580" ht="94.5" customHeight="1"/>
    <row r="581" ht="94.5" customHeight="1"/>
    <row r="582" ht="94.5" customHeight="1"/>
    <row r="583" ht="94.5" customHeight="1"/>
    <row r="584" ht="94.5" customHeight="1"/>
    <row r="585" ht="94.5" customHeight="1"/>
    <row r="586" ht="94.5" customHeight="1"/>
    <row r="587" ht="94.5" customHeight="1"/>
    <row r="588" ht="94.5" customHeight="1"/>
    <row r="589" ht="94.5" customHeight="1"/>
    <row r="590" ht="94.5" customHeight="1"/>
    <row r="591" ht="94.5" customHeight="1"/>
    <row r="592" ht="94.5" customHeight="1"/>
    <row r="593" ht="94.5" customHeight="1"/>
    <row r="594" ht="94.5" customHeight="1"/>
    <row r="595" ht="94.5" customHeight="1"/>
    <row r="596" ht="94.5" customHeight="1"/>
    <row r="597" ht="94.5" customHeight="1"/>
    <row r="598" ht="94.5" customHeight="1"/>
    <row r="599" ht="94.5" customHeight="1"/>
    <row r="600" ht="94.5" customHeight="1"/>
    <row r="601" ht="94.5" customHeight="1"/>
    <row r="602" ht="94.5" customHeight="1"/>
    <row r="603" ht="94.5" customHeight="1"/>
    <row r="604" ht="94.5" customHeight="1"/>
    <row r="605" ht="94.5" customHeight="1"/>
    <row r="606" ht="94.5" customHeight="1"/>
    <row r="607" ht="94.5" customHeight="1"/>
    <row r="608" ht="94.5" customHeight="1"/>
    <row r="609" ht="94.5" customHeight="1"/>
    <row r="610" ht="94.5" customHeight="1"/>
    <row r="611" ht="94.5" customHeight="1"/>
    <row r="612" ht="94.5" customHeight="1"/>
    <row r="613" ht="94.5" customHeight="1"/>
    <row r="614" ht="94.5" customHeight="1"/>
    <row r="615" ht="94.5" customHeight="1"/>
    <row r="616" ht="94.5" customHeight="1"/>
    <row r="617" ht="94.5" customHeight="1"/>
    <row r="618" ht="94.5" customHeight="1"/>
    <row r="619" ht="94.5" customHeight="1"/>
    <row r="620" ht="94.5" customHeight="1"/>
    <row r="621" ht="94.5" customHeight="1"/>
    <row r="622" ht="94.5" customHeight="1"/>
    <row r="623" ht="94.5" customHeight="1"/>
    <row r="624" ht="94.5" customHeight="1"/>
    <row r="625" ht="94.5" customHeight="1"/>
    <row r="626" ht="94.5" customHeight="1"/>
    <row r="627" ht="94.5" customHeight="1"/>
    <row r="628" ht="94.5" customHeight="1"/>
    <row r="629" ht="94.5" customHeight="1"/>
    <row r="630" ht="94.5" customHeight="1"/>
    <row r="631" ht="94.5" customHeight="1"/>
    <row r="632" ht="94.5" customHeight="1"/>
    <row r="633" ht="94.5" customHeight="1"/>
    <row r="634" ht="94.5" customHeight="1"/>
    <row r="635" ht="94.5" customHeight="1"/>
    <row r="636" ht="94.5" customHeight="1"/>
    <row r="637" ht="94.5" customHeight="1"/>
    <row r="638" ht="94.5" customHeight="1"/>
    <row r="639" ht="94.5" customHeight="1"/>
    <row r="640" ht="94.5" customHeight="1"/>
    <row r="641" ht="94.5" customHeight="1"/>
    <row r="642" ht="94.5" customHeight="1"/>
    <row r="643" ht="94.5" customHeight="1"/>
    <row r="644" ht="94.5" customHeight="1"/>
    <row r="645" ht="94.5" customHeight="1"/>
    <row r="646" ht="94.5" customHeight="1"/>
    <row r="647" ht="94.5" customHeight="1"/>
    <row r="648" ht="94.5" customHeight="1"/>
    <row r="649" ht="94.5" customHeight="1"/>
    <row r="650" ht="94.5" customHeight="1"/>
    <row r="651" ht="94.5" customHeight="1"/>
    <row r="652" ht="94.5" customHeight="1"/>
    <row r="653" ht="94.5" customHeight="1"/>
    <row r="654" ht="94.5" customHeight="1"/>
    <row r="655" ht="94.5" customHeight="1"/>
    <row r="656" ht="94.5" customHeight="1"/>
    <row r="657" ht="94.5" customHeight="1"/>
    <row r="658" ht="94.5" customHeight="1"/>
    <row r="659" ht="94.5" customHeight="1"/>
    <row r="660" ht="94.5" customHeight="1"/>
    <row r="661" ht="94.5" customHeight="1"/>
    <row r="662" ht="94.5" customHeight="1"/>
    <row r="663" ht="94.5" customHeight="1"/>
    <row r="664" ht="94.5" customHeight="1"/>
    <row r="665" ht="94.5" customHeight="1"/>
    <row r="666" ht="94.5" customHeight="1"/>
    <row r="667" ht="94.5" customHeight="1"/>
    <row r="668" ht="94.5" customHeight="1"/>
    <row r="669" ht="94.5" customHeight="1"/>
    <row r="670" ht="94.5" customHeight="1"/>
    <row r="671" ht="94.5" customHeight="1"/>
    <row r="672" ht="94.5" customHeight="1"/>
    <row r="673" ht="94.5" customHeight="1"/>
    <row r="674" ht="94.5" customHeight="1"/>
    <row r="675" ht="94.5" customHeight="1"/>
    <row r="676" ht="94.5" customHeight="1"/>
    <row r="677" ht="94.5" customHeight="1"/>
    <row r="678" ht="94.5" customHeight="1"/>
    <row r="679" ht="94.5" customHeight="1"/>
    <row r="680" ht="94.5" customHeight="1"/>
    <row r="681" ht="94.5" customHeight="1"/>
    <row r="682" ht="94.5" customHeight="1"/>
    <row r="683" ht="94.5" customHeight="1"/>
    <row r="684" ht="94.5" customHeight="1"/>
    <row r="685" ht="94.5" customHeight="1"/>
    <row r="686" ht="94.5" customHeight="1"/>
    <row r="687" ht="94.5" customHeight="1"/>
    <row r="688" ht="94.5" customHeight="1"/>
    <row r="689" ht="94.5" customHeight="1"/>
    <row r="690" ht="94.5" customHeight="1"/>
    <row r="691" ht="94.5" customHeight="1"/>
    <row r="692" ht="94.5" customHeight="1"/>
    <row r="693" ht="94.5" customHeight="1"/>
    <row r="694" ht="94.5" customHeight="1"/>
    <row r="695" ht="94.5" customHeight="1"/>
    <row r="696" ht="94.5" customHeight="1"/>
    <row r="697" ht="94.5" customHeight="1"/>
    <row r="698" ht="94.5" customHeight="1"/>
    <row r="699" ht="94.5" customHeight="1"/>
    <row r="700" ht="94.5" customHeight="1"/>
    <row r="701" ht="94.5" customHeight="1"/>
    <row r="702" ht="94.5" customHeight="1"/>
    <row r="703" ht="94.5" customHeight="1"/>
    <row r="704" ht="94.5" customHeight="1"/>
    <row r="705" ht="94.5" customHeight="1"/>
    <row r="706" ht="94.5" customHeight="1"/>
    <row r="707" ht="94.5" customHeight="1"/>
    <row r="708" ht="94.5" customHeight="1"/>
    <row r="709" ht="94.5" customHeight="1"/>
    <row r="710" ht="94.5" customHeight="1"/>
    <row r="711" ht="94.5" customHeight="1"/>
    <row r="712" ht="94.5" customHeight="1"/>
    <row r="713" ht="94.5" customHeight="1"/>
    <row r="714" ht="94.5" customHeight="1"/>
    <row r="715" ht="94.5" customHeight="1"/>
    <row r="716" ht="94.5" customHeight="1"/>
    <row r="717" ht="94.5" customHeight="1"/>
    <row r="718" ht="94.5" customHeight="1"/>
    <row r="719" ht="94.5" customHeight="1"/>
    <row r="720" ht="94.5" customHeight="1"/>
    <row r="721" ht="94.5" customHeight="1"/>
    <row r="722" ht="94.5" customHeight="1"/>
    <row r="723" ht="94.5" customHeight="1"/>
    <row r="724" ht="94.5" customHeight="1"/>
    <row r="725" ht="94.5" customHeight="1"/>
    <row r="726" ht="94.5" customHeight="1"/>
    <row r="727" ht="94.5" customHeight="1"/>
    <row r="728" ht="94.5" customHeight="1"/>
    <row r="729" ht="94.5" customHeight="1"/>
    <row r="730" ht="94.5" customHeight="1"/>
    <row r="731" ht="94.5" customHeight="1"/>
    <row r="732" ht="94.5" customHeight="1"/>
    <row r="733" ht="94.5" customHeight="1"/>
    <row r="734" ht="94.5" customHeight="1"/>
    <row r="735" ht="94.5" customHeight="1"/>
    <row r="736" ht="94.5" customHeight="1"/>
    <row r="737" ht="94.5" customHeight="1"/>
    <row r="738" ht="94.5" customHeight="1"/>
    <row r="739" ht="94.5" customHeight="1"/>
    <row r="740" ht="94.5" customHeight="1"/>
    <row r="741" ht="94.5" customHeight="1"/>
    <row r="742" ht="94.5" customHeight="1"/>
    <row r="743" ht="94.5" customHeight="1"/>
    <row r="744" ht="94.5" customHeight="1"/>
    <row r="745" ht="94.5" customHeight="1"/>
    <row r="746" ht="94.5" customHeight="1"/>
    <row r="747" ht="94.5" customHeight="1"/>
    <row r="748" ht="94.5" customHeight="1"/>
    <row r="749" ht="94.5" customHeight="1"/>
    <row r="750" ht="94.5" customHeight="1"/>
    <row r="751" ht="94.5" customHeight="1"/>
    <row r="752" ht="94.5" customHeight="1"/>
    <row r="753" ht="94.5" customHeight="1"/>
    <row r="754" ht="94.5" customHeight="1"/>
    <row r="755" ht="94.5" customHeight="1"/>
    <row r="756" ht="94.5" customHeight="1"/>
    <row r="757" ht="94.5" customHeight="1"/>
    <row r="758" ht="94.5" customHeight="1"/>
    <row r="759" ht="94.5" customHeight="1"/>
    <row r="760" ht="94.5" customHeight="1"/>
    <row r="761" ht="94.5" customHeight="1"/>
    <row r="762" ht="94.5" customHeight="1"/>
    <row r="763" ht="94.5" customHeight="1"/>
    <row r="764" ht="94.5" customHeight="1"/>
    <row r="765" ht="94.5" customHeight="1"/>
    <row r="766" ht="94.5" customHeight="1"/>
    <row r="767" ht="94.5" customHeight="1"/>
    <row r="768" ht="94.5" customHeight="1"/>
    <row r="769" ht="94.5" customHeight="1"/>
    <row r="770" ht="94.5" customHeight="1"/>
    <row r="771" ht="94.5" customHeight="1"/>
    <row r="772" ht="94.5" customHeight="1"/>
    <row r="773" ht="94.5" customHeight="1"/>
    <row r="774" ht="94.5" customHeight="1"/>
    <row r="775" ht="94.5" customHeight="1"/>
    <row r="776" ht="94.5" customHeight="1"/>
    <row r="777" ht="94.5" customHeight="1"/>
    <row r="778" ht="94.5" customHeight="1"/>
    <row r="779" ht="94.5" customHeight="1"/>
    <row r="780" ht="94.5" customHeight="1"/>
    <row r="781" ht="94.5" customHeight="1"/>
    <row r="782" ht="94.5" customHeight="1"/>
    <row r="783" ht="94.5" customHeight="1"/>
    <row r="784" ht="94.5" customHeight="1"/>
    <row r="785" ht="94.5" customHeight="1"/>
    <row r="786" ht="94.5" customHeight="1"/>
    <row r="787" ht="94.5" customHeight="1"/>
    <row r="788" ht="94.5" customHeight="1"/>
    <row r="789" ht="94.5" customHeight="1"/>
    <row r="790" ht="94.5" customHeight="1"/>
    <row r="791" ht="94.5" customHeight="1"/>
    <row r="792" ht="94.5" customHeight="1"/>
    <row r="793" ht="94.5" customHeight="1"/>
    <row r="794" ht="94.5" customHeight="1"/>
    <row r="795" ht="94.5" customHeight="1"/>
    <row r="796" ht="94.5" customHeight="1"/>
    <row r="797" ht="94.5" customHeight="1"/>
    <row r="798" ht="94.5" customHeight="1"/>
    <row r="799" ht="94.5" customHeight="1"/>
    <row r="800" ht="94.5" customHeight="1"/>
    <row r="801" ht="94.5" customHeight="1"/>
    <row r="802" ht="94.5" customHeight="1"/>
    <row r="803" ht="94.5" customHeight="1"/>
    <row r="804" ht="94.5" customHeight="1"/>
    <row r="805" ht="94.5" customHeight="1"/>
    <row r="806" ht="94.5" customHeight="1"/>
    <row r="807" ht="94.5" customHeight="1"/>
    <row r="808" ht="94.5" customHeight="1"/>
    <row r="809" ht="94.5" customHeight="1"/>
    <row r="810" ht="94.5" customHeight="1"/>
    <row r="811" ht="94.5" customHeight="1"/>
    <row r="812" ht="94.5" customHeight="1"/>
    <row r="813" ht="94.5" customHeight="1"/>
    <row r="814" ht="94.5" customHeight="1"/>
    <row r="815" ht="94.5" customHeight="1"/>
    <row r="816" ht="94.5" customHeight="1"/>
    <row r="817" ht="94.5" customHeight="1"/>
    <row r="818" ht="94.5" customHeight="1"/>
    <row r="819" ht="94.5" customHeight="1"/>
    <row r="820" ht="94.5" customHeight="1"/>
    <row r="821" ht="94.5" customHeight="1"/>
    <row r="822" ht="94.5" customHeight="1"/>
    <row r="823" ht="94.5" customHeight="1"/>
    <row r="824" ht="94.5" customHeight="1"/>
    <row r="825" ht="94.5" customHeight="1"/>
    <row r="826" ht="94.5" customHeight="1"/>
    <row r="827" ht="94.5" customHeight="1"/>
    <row r="828" ht="94.5" customHeight="1"/>
    <row r="829" ht="94.5" customHeight="1"/>
    <row r="830" ht="94.5" customHeight="1"/>
    <row r="831" ht="94.5" customHeight="1"/>
    <row r="832" ht="94.5" customHeight="1"/>
    <row r="833" ht="94.5" customHeight="1"/>
    <row r="834" ht="94.5" customHeight="1"/>
    <row r="835" ht="94.5" customHeight="1"/>
    <row r="836" ht="94.5" customHeight="1"/>
    <row r="837" ht="94.5" customHeight="1"/>
    <row r="838" ht="94.5" customHeight="1"/>
    <row r="839" ht="94.5" customHeight="1"/>
    <row r="840" ht="94.5" customHeight="1"/>
    <row r="841" ht="94.5" customHeight="1"/>
    <row r="842" ht="94.5" customHeight="1"/>
    <row r="843" ht="94.5" customHeight="1"/>
    <row r="844" ht="94.5" customHeight="1"/>
    <row r="845" ht="94.5" customHeight="1"/>
    <row r="846" ht="94.5" customHeight="1"/>
    <row r="847" ht="94.5" customHeight="1"/>
    <row r="848" ht="94.5" customHeight="1"/>
    <row r="849" ht="94.5" customHeight="1"/>
    <row r="850" ht="94.5" customHeight="1"/>
    <row r="851" ht="94.5" customHeight="1"/>
    <row r="852" ht="94.5" customHeight="1"/>
    <row r="853" ht="94.5" customHeight="1"/>
    <row r="854" ht="94.5" customHeight="1"/>
    <row r="855" ht="94.5" customHeight="1"/>
    <row r="856" ht="94.5" customHeight="1"/>
    <row r="857" ht="94.5" customHeight="1"/>
    <row r="858" ht="94.5" customHeight="1"/>
    <row r="859" ht="94.5" customHeight="1"/>
    <row r="860" ht="94.5" customHeight="1"/>
    <row r="861" ht="94.5" customHeight="1"/>
    <row r="862" ht="94.5" customHeight="1"/>
    <row r="863" ht="94.5" customHeight="1"/>
    <row r="864" ht="94.5" customHeight="1"/>
    <row r="865" ht="94.5" customHeight="1"/>
    <row r="866" ht="94.5" customHeight="1"/>
    <row r="867" ht="94.5" customHeight="1"/>
    <row r="868" ht="94.5" customHeight="1"/>
    <row r="869" ht="94.5" customHeight="1"/>
    <row r="870" ht="94.5" customHeight="1"/>
    <row r="871" ht="94.5" customHeight="1"/>
    <row r="872" ht="94.5" customHeight="1"/>
    <row r="873" ht="94.5" customHeight="1"/>
    <row r="874" ht="94.5" customHeight="1"/>
    <row r="875" ht="94.5" customHeight="1"/>
    <row r="876" ht="94.5" customHeight="1"/>
    <row r="877" ht="94.5" customHeight="1"/>
    <row r="878" ht="94.5" customHeight="1"/>
    <row r="879" ht="94.5" customHeight="1"/>
    <row r="880" ht="94.5" customHeight="1"/>
    <row r="881" ht="94.5" customHeight="1"/>
    <row r="882" ht="94.5" customHeight="1"/>
    <row r="883" ht="94.5" customHeight="1"/>
    <row r="884" ht="94.5" customHeight="1"/>
    <row r="885" ht="94.5" customHeight="1"/>
    <row r="886" ht="94.5" customHeight="1"/>
    <row r="887" ht="94.5" customHeight="1"/>
    <row r="888" ht="94.5" customHeight="1"/>
    <row r="889" ht="94.5" customHeight="1"/>
    <row r="890" ht="94.5" customHeight="1"/>
    <row r="891" ht="94.5" customHeight="1"/>
    <row r="892" ht="94.5" customHeight="1"/>
    <row r="893" ht="94.5" customHeight="1"/>
    <row r="894" ht="94.5" customHeight="1"/>
    <row r="895" ht="94.5" customHeight="1"/>
    <row r="896" ht="94.5" customHeight="1"/>
    <row r="897" ht="94.5" customHeight="1"/>
    <row r="898" ht="94.5" customHeight="1"/>
    <row r="899" ht="94.5" customHeight="1"/>
    <row r="900" ht="94.5" customHeight="1"/>
    <row r="901" ht="94.5" customHeight="1"/>
    <row r="902" ht="94.5" customHeight="1"/>
    <row r="903" ht="94.5" customHeight="1"/>
    <row r="904" ht="94.5" customHeight="1"/>
    <row r="905" ht="94.5" customHeight="1"/>
    <row r="906" ht="94.5" customHeight="1"/>
    <row r="907" ht="94.5" customHeight="1"/>
    <row r="908" ht="94.5" customHeight="1"/>
    <row r="909" ht="94.5" customHeight="1"/>
    <row r="910" ht="94.5" customHeight="1"/>
    <row r="911" ht="94.5" customHeight="1"/>
    <row r="912" ht="94.5" customHeight="1"/>
    <row r="913" ht="94.5" customHeight="1"/>
    <row r="914" ht="94.5" customHeight="1"/>
    <row r="915" ht="94.5" customHeight="1"/>
    <row r="916" ht="94.5" customHeight="1"/>
    <row r="917" ht="94.5" customHeight="1"/>
    <row r="918" ht="94.5" customHeight="1"/>
    <row r="919" ht="94.5" customHeight="1"/>
    <row r="920" ht="94.5" customHeight="1"/>
    <row r="921" ht="94.5" customHeight="1"/>
    <row r="922" ht="94.5" customHeight="1"/>
    <row r="923" ht="94.5" customHeight="1"/>
    <row r="924" ht="94.5" customHeight="1"/>
    <row r="925" ht="94.5" customHeight="1"/>
    <row r="926" ht="94.5" customHeight="1"/>
    <row r="927" ht="94.5" customHeight="1"/>
    <row r="928" ht="94.5" customHeight="1"/>
    <row r="929" ht="94.5" customHeight="1"/>
    <row r="930" ht="94.5" customHeight="1"/>
    <row r="931" ht="94.5" customHeight="1"/>
    <row r="932" ht="94.5" customHeight="1"/>
    <row r="933" ht="94.5" customHeight="1"/>
    <row r="934" ht="94.5" customHeight="1"/>
    <row r="935" ht="94.5" customHeight="1"/>
    <row r="936" ht="94.5" customHeight="1"/>
    <row r="937" ht="94.5" customHeight="1"/>
    <row r="938" ht="94.5" customHeight="1"/>
    <row r="939" ht="94.5" customHeight="1"/>
    <row r="940" ht="94.5" customHeight="1"/>
    <row r="941" ht="94.5" customHeight="1"/>
    <row r="942" ht="94.5" customHeight="1"/>
    <row r="943" ht="94.5" customHeight="1"/>
    <row r="944" ht="94.5" customHeight="1"/>
    <row r="945" ht="94.5" customHeight="1"/>
    <row r="946" ht="94.5" customHeight="1"/>
    <row r="947" ht="94.5" customHeight="1"/>
    <row r="948" ht="94.5" customHeight="1"/>
    <row r="949" ht="94.5" customHeight="1"/>
    <row r="950" ht="94.5" customHeight="1"/>
    <row r="951" ht="94.5" customHeight="1"/>
    <row r="952" ht="94.5" customHeight="1"/>
    <row r="953" ht="94.5" customHeight="1"/>
    <row r="954" ht="94.5" customHeight="1"/>
    <row r="955" ht="94.5" customHeight="1"/>
    <row r="956" ht="94.5" customHeight="1"/>
    <row r="957" ht="94.5" customHeight="1"/>
    <row r="958" ht="94.5" customHeight="1"/>
    <row r="959" ht="94.5" customHeight="1"/>
    <row r="960" ht="94.5" customHeight="1"/>
    <row r="961" ht="94.5" customHeight="1"/>
    <row r="962" ht="94.5" customHeight="1"/>
    <row r="963" ht="94.5" customHeight="1"/>
    <row r="964" ht="94.5" customHeight="1"/>
    <row r="965" ht="94.5" customHeight="1"/>
    <row r="966" ht="94.5" customHeight="1"/>
    <row r="967" ht="94.5" customHeight="1"/>
    <row r="968" ht="94.5" customHeight="1"/>
    <row r="969" ht="94.5" customHeight="1"/>
    <row r="970" ht="94.5" customHeight="1"/>
    <row r="971" ht="94.5" customHeight="1"/>
    <row r="972" ht="94.5" customHeight="1"/>
    <row r="973" ht="94.5" customHeight="1"/>
    <row r="974" ht="94.5" customHeight="1"/>
    <row r="975" ht="94.5" customHeight="1"/>
    <row r="976" ht="94.5" customHeight="1"/>
    <row r="977" ht="94.5" customHeight="1"/>
    <row r="978" ht="94.5" customHeight="1"/>
    <row r="979" ht="94.5" customHeight="1"/>
    <row r="980" ht="94.5" customHeight="1"/>
    <row r="981" ht="94.5" customHeight="1"/>
    <row r="982" ht="94.5" customHeight="1"/>
    <row r="983" ht="94.5" customHeight="1"/>
    <row r="984" ht="94.5" customHeight="1"/>
    <row r="985" ht="94.5" customHeight="1"/>
    <row r="986" ht="94.5" customHeight="1"/>
    <row r="987" ht="94.5" customHeight="1"/>
    <row r="988" ht="94.5" customHeight="1"/>
    <row r="989" ht="94.5" customHeight="1"/>
    <row r="990" ht="94.5" customHeight="1"/>
    <row r="991" ht="94.5" customHeight="1"/>
    <row r="992" ht="94.5" customHeight="1"/>
    <row r="993" ht="94.5" customHeight="1"/>
    <row r="994" ht="94.5" customHeight="1"/>
    <row r="995" ht="94.5" customHeight="1"/>
    <row r="996" ht="94.5" customHeight="1"/>
    <row r="997" ht="94.5" customHeight="1"/>
    <row r="998" ht="94.5" customHeight="1"/>
    <row r="999" ht="94.5" customHeight="1"/>
    <row r="1000" ht="94.5" customHeight="1"/>
  </sheetData>
  <mergeCells count="13">
    <mergeCell ref="H24:N24"/>
    <mergeCell ref="H16:J16"/>
    <mergeCell ref="L16:N16"/>
    <mergeCell ref="H17:J17"/>
    <mergeCell ref="L17:N17"/>
    <mergeCell ref="H18:J18"/>
    <mergeCell ref="L18:N18"/>
    <mergeCell ref="H19:J19"/>
    <mergeCell ref="H10:L10"/>
    <mergeCell ref="I6:J6"/>
    <mergeCell ref="L19:N19"/>
    <mergeCell ref="H22:N22"/>
    <mergeCell ref="H23:N23"/>
  </mergeCells>
  <pageMargins left="0.7" right="0.7" top="0.75" bottom="0.75" header="0" footer="0"/>
  <pageSetup scale="3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outlinePr summaryBelow="0" summaryRight="0"/>
  </sheetPr>
  <dimension ref="B1:Z1000"/>
  <sheetViews>
    <sheetView workbookViewId="0">
      <selection activeCell="E10" sqref="E10"/>
    </sheetView>
  </sheetViews>
  <sheetFormatPr baseColWidth="10" defaultColWidth="12.5703125" defaultRowHeight="15" customHeight="1"/>
  <cols>
    <col min="1" max="1" width="12.42578125" customWidth="1"/>
    <col min="2" max="2" width="4" customWidth="1"/>
    <col min="3" max="3" width="42.7109375" customWidth="1"/>
    <col min="4" max="4" width="5.42578125" customWidth="1"/>
    <col min="5" max="5" width="41.42578125" customWidth="1"/>
    <col min="6" max="6" width="5.42578125" customWidth="1"/>
    <col min="7" max="7" width="39.42578125" customWidth="1"/>
    <col min="8" max="8" width="5.42578125" customWidth="1"/>
    <col min="9" max="9" width="36" customWidth="1"/>
    <col min="10" max="26" width="12.42578125" customWidth="1"/>
  </cols>
  <sheetData>
    <row r="1" spans="2:26" ht="15.75" customHeight="1">
      <c r="B1" s="25"/>
      <c r="C1" s="87"/>
      <c r="D1" s="87"/>
      <c r="E1" s="87"/>
      <c r="F1" s="87"/>
      <c r="G1" s="87"/>
      <c r="H1" s="87"/>
      <c r="I1" s="87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2:26" ht="76.5" customHeight="1">
      <c r="B2" s="25"/>
      <c r="C2" s="87"/>
      <c r="D2" s="87"/>
      <c r="E2" s="87"/>
      <c r="F2" s="87"/>
      <c r="G2" s="87"/>
      <c r="H2" s="87"/>
      <c r="I2" s="87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2:26" ht="21" customHeight="1">
      <c r="B3" s="88"/>
      <c r="C3" s="2" t="s">
        <v>70</v>
      </c>
      <c r="D3" s="2"/>
      <c r="E3" s="2"/>
      <c r="F3" s="2"/>
      <c r="G3" s="2"/>
      <c r="H3" s="2"/>
      <c r="I3" s="2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2:26" ht="15.75" customHeight="1">
      <c r="B4" s="25"/>
      <c r="D4" s="87"/>
      <c r="E4" s="87"/>
      <c r="F4" s="87"/>
      <c r="G4" s="87"/>
      <c r="H4" s="87"/>
      <c r="I4" s="87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2:26" ht="15.75" customHeight="1">
      <c r="B5" s="89"/>
      <c r="C5" s="90" t="s">
        <v>71</v>
      </c>
      <c r="D5" s="90"/>
      <c r="E5" s="90" t="s">
        <v>72</v>
      </c>
      <c r="F5" s="90"/>
      <c r="G5" s="90" t="s">
        <v>73</v>
      </c>
      <c r="H5" s="90"/>
      <c r="I5" s="91" t="s">
        <v>74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2:26" ht="42.75" customHeight="1">
      <c r="B6" s="92">
        <v>1</v>
      </c>
      <c r="C6" s="93" t="s">
        <v>75</v>
      </c>
      <c r="D6" s="94">
        <v>1</v>
      </c>
      <c r="E6" s="93" t="s">
        <v>76</v>
      </c>
      <c r="F6" s="94">
        <v>1</v>
      </c>
      <c r="G6" s="93" t="s">
        <v>77</v>
      </c>
      <c r="H6" s="94">
        <v>1</v>
      </c>
      <c r="I6" s="95" t="s">
        <v>78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2:26" ht="28.5" customHeight="1">
      <c r="B7" s="92">
        <v>2</v>
      </c>
      <c r="C7" s="96" t="s">
        <v>79</v>
      </c>
      <c r="D7" s="94">
        <v>2</v>
      </c>
      <c r="E7" s="97" t="s">
        <v>80</v>
      </c>
      <c r="F7" s="94">
        <v>2</v>
      </c>
      <c r="G7" s="96" t="s">
        <v>81</v>
      </c>
      <c r="H7" s="94">
        <v>2</v>
      </c>
      <c r="I7" s="98" t="s">
        <v>82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2:26" ht="15.75" customHeight="1">
      <c r="B8" s="92">
        <v>3</v>
      </c>
      <c r="C8" s="93" t="s">
        <v>83</v>
      </c>
      <c r="D8" s="94">
        <v>3</v>
      </c>
      <c r="E8" s="93" t="s">
        <v>84</v>
      </c>
      <c r="F8" s="94">
        <v>3</v>
      </c>
      <c r="G8" s="93" t="s">
        <v>85</v>
      </c>
      <c r="H8" s="94">
        <v>3</v>
      </c>
      <c r="I8" s="95" t="s">
        <v>86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2:26" ht="33.75" customHeight="1">
      <c r="B9" s="92">
        <v>4</v>
      </c>
      <c r="C9" s="96" t="s">
        <v>87</v>
      </c>
      <c r="D9" s="94">
        <v>4</v>
      </c>
      <c r="E9" s="96" t="s">
        <v>88</v>
      </c>
      <c r="F9" s="94">
        <v>4</v>
      </c>
      <c r="G9" s="96" t="s">
        <v>89</v>
      </c>
      <c r="H9" s="94">
        <v>4</v>
      </c>
      <c r="I9" s="98" t="s">
        <v>90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2:26" ht="15.75" customHeight="1">
      <c r="B10" s="92">
        <v>5</v>
      </c>
      <c r="C10" s="93" t="s">
        <v>91</v>
      </c>
      <c r="D10" s="94">
        <v>5</v>
      </c>
      <c r="E10" s="93" t="s">
        <v>92</v>
      </c>
      <c r="F10" s="94">
        <v>5</v>
      </c>
      <c r="G10" s="93" t="s">
        <v>93</v>
      </c>
      <c r="H10" s="94">
        <v>5</v>
      </c>
      <c r="I10" s="95" t="s">
        <v>94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2:26" ht="15.75" customHeight="1">
      <c r="B11" s="92">
        <v>6</v>
      </c>
      <c r="C11" s="96" t="s">
        <v>33</v>
      </c>
      <c r="D11" s="94">
        <v>6</v>
      </c>
      <c r="E11" s="96" t="s">
        <v>95</v>
      </c>
      <c r="F11" s="94">
        <v>6</v>
      </c>
      <c r="G11" s="96" t="s">
        <v>96</v>
      </c>
      <c r="H11" s="94">
        <v>6</v>
      </c>
      <c r="I11" s="98" t="s">
        <v>97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2:26" ht="27.75" customHeight="1">
      <c r="B12" s="92">
        <v>7</v>
      </c>
      <c r="C12" s="93" t="s">
        <v>98</v>
      </c>
      <c r="D12" s="94">
        <v>7</v>
      </c>
      <c r="E12" s="93" t="s">
        <v>99</v>
      </c>
      <c r="F12" s="94">
        <v>7</v>
      </c>
      <c r="G12" s="93" t="s">
        <v>100</v>
      </c>
      <c r="H12" s="94">
        <v>7</v>
      </c>
      <c r="I12" s="95" t="s">
        <v>101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2:26" ht="15.75" customHeight="1">
      <c r="B13" s="92">
        <v>8</v>
      </c>
      <c r="C13" s="96" t="s">
        <v>102</v>
      </c>
      <c r="D13" s="94">
        <v>8</v>
      </c>
      <c r="E13" s="96" t="s">
        <v>103</v>
      </c>
      <c r="F13" s="94">
        <v>8</v>
      </c>
      <c r="G13" s="96" t="s">
        <v>104</v>
      </c>
      <c r="H13" s="94">
        <v>8</v>
      </c>
      <c r="I13" s="98" t="s">
        <v>105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2:26" ht="15.75" customHeight="1">
      <c r="B14" s="92">
        <v>9</v>
      </c>
      <c r="C14" s="93" t="s">
        <v>106</v>
      </c>
      <c r="D14" s="94">
        <v>9</v>
      </c>
      <c r="E14" s="93" t="s">
        <v>107</v>
      </c>
      <c r="F14" s="94">
        <v>9</v>
      </c>
      <c r="G14" s="93" t="s">
        <v>108</v>
      </c>
      <c r="H14" s="94">
        <v>9</v>
      </c>
      <c r="I14" s="95" t="s">
        <v>109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2:26" ht="15.75" customHeight="1">
      <c r="B15" s="92">
        <v>10</v>
      </c>
      <c r="C15" s="96" t="s">
        <v>110</v>
      </c>
      <c r="D15" s="94">
        <v>10</v>
      </c>
      <c r="E15" s="96" t="s">
        <v>111</v>
      </c>
      <c r="F15" s="94">
        <v>10</v>
      </c>
      <c r="G15" s="96" t="s">
        <v>112</v>
      </c>
      <c r="H15" s="94">
        <v>10</v>
      </c>
      <c r="I15" s="98" t="s">
        <v>113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2:26" ht="15.75" customHeight="1">
      <c r="B16" s="92">
        <v>11</v>
      </c>
      <c r="C16" s="93" t="s">
        <v>114</v>
      </c>
      <c r="D16" s="94">
        <v>11</v>
      </c>
      <c r="E16" s="93" t="s">
        <v>115</v>
      </c>
      <c r="F16" s="94">
        <v>11</v>
      </c>
      <c r="G16" s="93" t="s">
        <v>116</v>
      </c>
      <c r="H16" s="94">
        <v>11</v>
      </c>
      <c r="I16" s="95" t="s">
        <v>117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2:26" ht="15.75" customHeight="1">
      <c r="B17" s="92">
        <v>12</v>
      </c>
      <c r="C17" s="96" t="s">
        <v>118</v>
      </c>
      <c r="D17" s="94">
        <v>12</v>
      </c>
      <c r="E17" s="99" t="s">
        <v>119</v>
      </c>
      <c r="F17" s="94">
        <v>12</v>
      </c>
      <c r="G17" s="96" t="s">
        <v>120</v>
      </c>
      <c r="H17" s="94"/>
      <c r="I17" s="100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2:26" ht="15.75" customHeight="1">
      <c r="B18" s="92">
        <v>13</v>
      </c>
      <c r="C18" s="93" t="s">
        <v>121</v>
      </c>
      <c r="D18" s="94">
        <v>13</v>
      </c>
      <c r="E18" s="93" t="s">
        <v>122</v>
      </c>
      <c r="F18" s="94">
        <v>13</v>
      </c>
      <c r="G18" s="93" t="s">
        <v>123</v>
      </c>
      <c r="H18" s="94"/>
      <c r="I18" s="101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2:26" ht="16.5" customHeight="1">
      <c r="B19" s="92">
        <v>14</v>
      </c>
      <c r="C19" s="96" t="s">
        <v>124</v>
      </c>
      <c r="D19" s="94">
        <v>14</v>
      </c>
      <c r="E19" s="96" t="s">
        <v>125</v>
      </c>
      <c r="F19" s="94">
        <v>14</v>
      </c>
      <c r="G19" s="96" t="s">
        <v>126</v>
      </c>
      <c r="H19" s="94"/>
      <c r="I19" s="100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2:26" ht="18.75" customHeight="1">
      <c r="B20" s="92">
        <v>15</v>
      </c>
      <c r="C20" s="93" t="s">
        <v>127</v>
      </c>
      <c r="D20" s="94">
        <v>15</v>
      </c>
      <c r="E20" s="93" t="s">
        <v>128</v>
      </c>
      <c r="F20" s="94">
        <v>15</v>
      </c>
      <c r="G20" s="93" t="s">
        <v>129</v>
      </c>
      <c r="H20" s="94"/>
      <c r="I20" s="101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2:26" ht="15.75" customHeight="1">
      <c r="B21" s="92">
        <v>16</v>
      </c>
      <c r="C21" s="96" t="s">
        <v>130</v>
      </c>
      <c r="D21" s="94">
        <v>16</v>
      </c>
      <c r="E21" s="96" t="s">
        <v>131</v>
      </c>
      <c r="F21" s="94"/>
      <c r="G21" s="87"/>
      <c r="H21" s="94"/>
      <c r="I21" s="102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2:26" ht="15.75" customHeight="1">
      <c r="B22" s="92">
        <v>17</v>
      </c>
      <c r="C22" s="93" t="s">
        <v>132</v>
      </c>
      <c r="D22" s="94"/>
      <c r="E22" s="103"/>
      <c r="F22" s="94"/>
      <c r="G22" s="104"/>
      <c r="H22" s="94"/>
      <c r="I22" s="10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2:26" ht="15.75" customHeight="1">
      <c r="B23" s="92">
        <v>18</v>
      </c>
      <c r="C23" s="96" t="s">
        <v>133</v>
      </c>
      <c r="D23" s="106"/>
      <c r="E23" s="5"/>
      <c r="F23" s="106"/>
      <c r="G23" s="87"/>
      <c r="H23" s="106"/>
      <c r="I23" s="102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2:26" ht="15.75" customHeight="1">
      <c r="B24" s="92">
        <v>19</v>
      </c>
      <c r="C24" s="93" t="s">
        <v>134</v>
      </c>
      <c r="D24" s="106"/>
      <c r="E24" s="103"/>
      <c r="F24" s="106"/>
      <c r="G24" s="104"/>
      <c r="H24" s="106"/>
      <c r="I24" s="10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2:26" ht="15.75" customHeight="1">
      <c r="B25" s="92">
        <v>20</v>
      </c>
      <c r="C25" s="96" t="s">
        <v>135</v>
      </c>
      <c r="D25" s="106"/>
      <c r="E25" s="5"/>
      <c r="F25" s="106"/>
      <c r="G25" s="87"/>
      <c r="H25" s="106"/>
      <c r="I25" s="102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2:26" ht="15.75" customHeight="1">
      <c r="B26" s="92">
        <v>21</v>
      </c>
      <c r="C26" s="93" t="s">
        <v>136</v>
      </c>
      <c r="D26" s="106"/>
      <c r="E26" s="103"/>
      <c r="F26" s="106"/>
      <c r="G26" s="104"/>
      <c r="H26" s="106"/>
      <c r="I26" s="10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2:26" ht="15.75" customHeight="1">
      <c r="B27" s="92">
        <v>22</v>
      </c>
      <c r="C27" s="96" t="s">
        <v>137</v>
      </c>
      <c r="D27" s="106"/>
      <c r="E27" s="107"/>
      <c r="F27" s="106"/>
      <c r="G27" s="87"/>
      <c r="H27" s="106"/>
      <c r="I27" s="102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2:26" ht="15.75" customHeight="1">
      <c r="B28" s="92">
        <v>23</v>
      </c>
      <c r="C28" s="93" t="s">
        <v>138</v>
      </c>
      <c r="D28" s="106"/>
      <c r="E28" s="103"/>
      <c r="F28" s="106"/>
      <c r="G28" s="104"/>
      <c r="H28" s="106"/>
      <c r="I28" s="10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2:26" ht="15.75" customHeight="1">
      <c r="B29" s="92">
        <v>24</v>
      </c>
      <c r="C29" s="96" t="s">
        <v>139</v>
      </c>
      <c r="D29" s="106"/>
      <c r="E29" s="5"/>
      <c r="F29" s="106"/>
      <c r="G29" s="87"/>
      <c r="H29" s="106"/>
      <c r="I29" s="102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2:26" ht="15.75" customHeight="1">
      <c r="B30" s="92">
        <v>25</v>
      </c>
      <c r="C30" s="93" t="s">
        <v>140</v>
      </c>
      <c r="D30" s="106"/>
      <c r="E30" s="104"/>
      <c r="F30" s="106"/>
      <c r="G30" s="104"/>
      <c r="H30" s="106"/>
      <c r="I30" s="10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2:26" ht="16.5" customHeight="1">
      <c r="B31" s="92">
        <v>26</v>
      </c>
      <c r="C31" s="96" t="s">
        <v>141</v>
      </c>
      <c r="D31" s="106"/>
      <c r="E31" s="87"/>
      <c r="F31" s="106"/>
      <c r="G31" s="87"/>
      <c r="H31" s="106"/>
      <c r="I31" s="102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2:26" ht="15" customHeight="1">
      <c r="B32" s="92">
        <v>27</v>
      </c>
      <c r="C32" s="93" t="s">
        <v>142</v>
      </c>
      <c r="D32" s="106"/>
      <c r="E32" s="104"/>
      <c r="F32" s="106"/>
      <c r="G32" s="104"/>
      <c r="H32" s="106"/>
      <c r="I32" s="10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2:26" ht="15.75" customHeight="1">
      <c r="B33" s="92">
        <v>28</v>
      </c>
      <c r="C33" s="108" t="s">
        <v>143</v>
      </c>
      <c r="D33" s="106"/>
      <c r="E33" s="87"/>
      <c r="F33" s="106"/>
      <c r="G33" s="87"/>
      <c r="H33" s="106"/>
      <c r="I33" s="102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2:26" ht="15.75" customHeight="1">
      <c r="B34" s="92">
        <v>29</v>
      </c>
      <c r="C34" s="93" t="s">
        <v>144</v>
      </c>
      <c r="D34" s="106"/>
      <c r="E34" s="104"/>
      <c r="F34" s="106"/>
      <c r="G34" s="104"/>
      <c r="H34" s="106"/>
      <c r="I34" s="10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2:26" ht="19.5" customHeight="1">
      <c r="B35" s="92">
        <v>30</v>
      </c>
      <c r="C35" s="108" t="s">
        <v>145</v>
      </c>
      <c r="D35" s="106"/>
      <c r="E35" s="87"/>
      <c r="F35" s="106"/>
      <c r="G35" s="87"/>
      <c r="H35" s="106"/>
      <c r="I35" s="102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2:26" ht="30" customHeight="1">
      <c r="B36" s="92">
        <v>31</v>
      </c>
      <c r="C36" s="93" t="s">
        <v>146</v>
      </c>
      <c r="D36" s="106"/>
      <c r="E36" s="104"/>
      <c r="F36" s="106"/>
      <c r="G36" s="104"/>
      <c r="H36" s="106"/>
      <c r="I36" s="10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2:26" ht="15.75" customHeight="1">
      <c r="B37" s="109">
        <v>32</v>
      </c>
      <c r="C37" s="110" t="s">
        <v>147</v>
      </c>
      <c r="D37" s="111"/>
      <c r="E37" s="112"/>
      <c r="F37" s="111"/>
      <c r="G37" s="112"/>
      <c r="H37" s="111"/>
      <c r="I37" s="113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2:26" ht="15.75" customHeight="1">
      <c r="D38" s="87"/>
      <c r="E38" s="87"/>
      <c r="F38" s="87"/>
      <c r="G38" s="87"/>
      <c r="H38" s="87"/>
      <c r="I38" s="87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2:26" ht="15.75" customHeight="1">
      <c r="B39" s="25"/>
      <c r="D39" s="87"/>
      <c r="E39" s="87"/>
      <c r="F39" s="87"/>
      <c r="G39" s="87"/>
      <c r="H39" s="87"/>
      <c r="I39" s="87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2:26" ht="15.75" customHeight="1">
      <c r="B40" s="25"/>
      <c r="D40" s="87"/>
      <c r="E40" s="87"/>
      <c r="F40" s="87"/>
      <c r="G40" s="87"/>
      <c r="H40" s="87"/>
      <c r="I40" s="87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2:26" ht="15.75" customHeight="1">
      <c r="B41" s="25"/>
      <c r="C41" s="87"/>
      <c r="D41" s="87"/>
      <c r="E41" s="87"/>
      <c r="F41" s="87"/>
      <c r="G41" s="87"/>
      <c r="H41" s="87"/>
      <c r="I41" s="87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2:26" ht="15.75" customHeight="1">
      <c r="B42" s="25"/>
      <c r="C42" s="87"/>
      <c r="D42" s="87"/>
      <c r="E42" s="87"/>
      <c r="F42" s="87"/>
      <c r="G42" s="87"/>
      <c r="H42" s="87"/>
      <c r="I42" s="87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2:26" ht="15.75" customHeight="1">
      <c r="B43" s="25"/>
      <c r="C43" s="87"/>
      <c r="D43" s="87"/>
      <c r="E43" s="87"/>
      <c r="F43" s="87"/>
      <c r="G43" s="87"/>
      <c r="H43" s="87"/>
      <c r="I43" s="87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2:26" ht="15.75" customHeight="1">
      <c r="B44" s="25"/>
      <c r="C44" s="87"/>
      <c r="D44" s="87"/>
      <c r="E44" s="87"/>
      <c r="F44" s="87"/>
      <c r="G44" s="87"/>
      <c r="H44" s="87"/>
      <c r="I44" s="87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2:26" ht="15.75" customHeight="1">
      <c r="B45" s="25"/>
      <c r="C45" s="87"/>
      <c r="D45" s="87"/>
      <c r="E45" s="87"/>
      <c r="F45" s="87"/>
      <c r="G45" s="87"/>
      <c r="H45" s="87"/>
      <c r="I45" s="87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2:26" ht="15.75" customHeight="1">
      <c r="B46" s="25"/>
      <c r="C46" s="87"/>
      <c r="D46" s="87"/>
      <c r="E46" s="87"/>
      <c r="F46" s="87"/>
      <c r="G46" s="87"/>
      <c r="H46" s="87"/>
      <c r="I46" s="87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2:26" ht="15.75" customHeight="1">
      <c r="B47" s="25"/>
      <c r="C47" s="87"/>
      <c r="D47" s="87"/>
      <c r="E47" s="87"/>
      <c r="F47" s="87"/>
      <c r="G47" s="87"/>
      <c r="H47" s="87"/>
      <c r="I47" s="87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2:26" ht="15.75" customHeight="1">
      <c r="B48" s="25"/>
      <c r="C48" s="87"/>
      <c r="D48" s="87"/>
      <c r="E48" s="87"/>
      <c r="F48" s="87"/>
      <c r="G48" s="87"/>
      <c r="H48" s="87"/>
      <c r="I48" s="87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2:26" ht="15.75" customHeight="1">
      <c r="B49" s="25"/>
      <c r="C49" s="87"/>
      <c r="D49" s="87"/>
      <c r="E49" s="87"/>
      <c r="F49" s="87"/>
      <c r="G49" s="87"/>
      <c r="H49" s="87"/>
      <c r="I49" s="87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2:26" ht="15.75" customHeight="1">
      <c r="B50" s="25"/>
      <c r="C50" s="87"/>
      <c r="D50" s="87"/>
      <c r="E50" s="87"/>
      <c r="F50" s="87"/>
      <c r="G50" s="87"/>
      <c r="H50" s="87"/>
      <c r="I50" s="87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2:26" ht="15.75" customHeight="1">
      <c r="B51" s="25"/>
      <c r="C51" s="87"/>
      <c r="D51" s="87"/>
      <c r="E51" s="87"/>
      <c r="F51" s="87"/>
      <c r="G51" s="87"/>
      <c r="H51" s="87"/>
      <c r="I51" s="87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2:26" ht="15.75" customHeight="1">
      <c r="B52" s="25"/>
      <c r="C52" s="87"/>
      <c r="D52" s="87"/>
      <c r="E52" s="87"/>
      <c r="F52" s="87"/>
      <c r="G52" s="87"/>
      <c r="H52" s="87"/>
      <c r="I52" s="87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2:26" ht="15.75" customHeight="1">
      <c r="B53" s="25"/>
      <c r="C53" s="87"/>
      <c r="D53" s="87"/>
      <c r="E53" s="87"/>
      <c r="F53" s="87"/>
      <c r="G53" s="87"/>
      <c r="H53" s="87"/>
      <c r="I53" s="87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2:26" ht="15.75" customHeight="1">
      <c r="B54" s="25"/>
      <c r="C54" s="87"/>
      <c r="D54" s="87"/>
      <c r="E54" s="87"/>
      <c r="F54" s="87"/>
      <c r="G54" s="87"/>
      <c r="H54" s="87"/>
      <c r="I54" s="87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2:26" ht="15.75" customHeight="1">
      <c r="B55" s="25"/>
      <c r="C55" s="87"/>
      <c r="D55" s="87"/>
      <c r="E55" s="87"/>
      <c r="F55" s="87"/>
      <c r="G55" s="87"/>
      <c r="H55" s="87"/>
      <c r="I55" s="87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2:26" ht="15.75" customHeight="1">
      <c r="B56" s="25"/>
      <c r="C56" s="87"/>
      <c r="D56" s="87"/>
      <c r="E56" s="87"/>
      <c r="F56" s="87"/>
      <c r="G56" s="87"/>
      <c r="H56" s="87"/>
      <c r="I56" s="87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2:26" ht="15.75" customHeight="1">
      <c r="B57" s="25"/>
      <c r="C57" s="87"/>
      <c r="D57" s="87"/>
      <c r="E57" s="87"/>
      <c r="F57" s="87"/>
      <c r="G57" s="87"/>
      <c r="H57" s="87"/>
      <c r="I57" s="87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2:26" ht="15.75" customHeight="1">
      <c r="B58" s="25"/>
      <c r="C58" s="87"/>
      <c r="D58" s="87"/>
      <c r="E58" s="87"/>
      <c r="F58" s="87"/>
      <c r="G58" s="87"/>
      <c r="H58" s="87"/>
      <c r="I58" s="87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2:26" ht="15.75" customHeight="1">
      <c r="B59" s="25"/>
      <c r="C59" s="87"/>
      <c r="D59" s="87"/>
      <c r="E59" s="87"/>
      <c r="F59" s="87"/>
      <c r="G59" s="87"/>
      <c r="H59" s="87"/>
      <c r="I59" s="8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2:26" ht="15.75" customHeight="1">
      <c r="B60" s="25"/>
      <c r="C60" s="87"/>
      <c r="D60" s="87"/>
      <c r="E60" s="87"/>
      <c r="F60" s="87"/>
      <c r="G60" s="87"/>
      <c r="H60" s="87"/>
      <c r="I60" s="87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2:26" ht="15.75" customHeight="1">
      <c r="B61" s="25"/>
      <c r="C61" s="87"/>
      <c r="D61" s="87"/>
      <c r="E61" s="87"/>
      <c r="F61" s="87"/>
      <c r="G61" s="87"/>
      <c r="H61" s="87"/>
      <c r="I61" s="87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2:26" ht="15.75" customHeight="1">
      <c r="B62" s="25"/>
      <c r="C62" s="87"/>
      <c r="D62" s="87"/>
      <c r="E62" s="87"/>
      <c r="F62" s="87"/>
      <c r="G62" s="87"/>
      <c r="H62" s="87"/>
      <c r="I62" s="87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2:26" ht="15.75" customHeight="1">
      <c r="B63" s="25"/>
      <c r="C63" s="87"/>
      <c r="D63" s="87"/>
      <c r="E63" s="87"/>
      <c r="F63" s="87"/>
      <c r="G63" s="87"/>
      <c r="H63" s="87"/>
      <c r="I63" s="87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2:26" ht="15.75" customHeight="1">
      <c r="B64" s="25"/>
      <c r="C64" s="87"/>
      <c r="D64" s="87"/>
      <c r="E64" s="87"/>
      <c r="F64" s="87"/>
      <c r="G64" s="87"/>
      <c r="H64" s="87"/>
      <c r="I64" s="8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2:26" ht="15.75" customHeight="1">
      <c r="B65" s="25"/>
      <c r="C65" s="87"/>
      <c r="D65" s="87"/>
      <c r="E65" s="87"/>
      <c r="F65" s="87"/>
      <c r="G65" s="87"/>
      <c r="H65" s="87"/>
      <c r="I65" s="8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2:26" ht="15.75" customHeight="1">
      <c r="B66" s="25"/>
      <c r="C66" s="87"/>
      <c r="D66" s="87"/>
      <c r="E66" s="87"/>
      <c r="F66" s="87"/>
      <c r="G66" s="87"/>
      <c r="H66" s="87"/>
      <c r="I66" s="8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2:26" ht="15.75" customHeight="1">
      <c r="B67" s="25"/>
      <c r="C67" s="87"/>
      <c r="D67" s="87"/>
      <c r="E67" s="87"/>
      <c r="F67" s="87"/>
      <c r="G67" s="87"/>
      <c r="H67" s="87"/>
      <c r="I67" s="87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2:26" ht="15.75" customHeight="1">
      <c r="B68" s="25"/>
      <c r="C68" s="87"/>
      <c r="D68" s="87"/>
      <c r="E68" s="87"/>
      <c r="F68" s="87"/>
      <c r="G68" s="87"/>
      <c r="H68" s="87"/>
      <c r="I68" s="8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2:26" ht="15.75" customHeight="1">
      <c r="B69" s="25"/>
      <c r="C69" s="87"/>
      <c r="D69" s="87"/>
      <c r="E69" s="87"/>
      <c r="F69" s="87"/>
      <c r="G69" s="87"/>
      <c r="H69" s="87"/>
      <c r="I69" s="87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2:26" ht="15.75" customHeight="1">
      <c r="B70" s="25"/>
      <c r="C70" s="87"/>
      <c r="D70" s="87"/>
      <c r="E70" s="87"/>
      <c r="F70" s="87"/>
      <c r="G70" s="87"/>
      <c r="H70" s="87"/>
      <c r="I70" s="87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2:26" ht="15.75" customHeight="1">
      <c r="B71" s="25"/>
      <c r="C71" s="87"/>
      <c r="D71" s="87"/>
      <c r="E71" s="87"/>
      <c r="F71" s="87"/>
      <c r="G71" s="87"/>
      <c r="H71" s="87"/>
      <c r="I71" s="87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2:26" ht="15.75" customHeight="1">
      <c r="B72" s="25"/>
      <c r="C72" s="87"/>
      <c r="D72" s="87"/>
      <c r="E72" s="87"/>
      <c r="F72" s="87"/>
      <c r="G72" s="87"/>
      <c r="H72" s="87"/>
      <c r="I72" s="87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2:26" ht="15.75" customHeight="1">
      <c r="B73" s="25"/>
      <c r="C73" s="87"/>
      <c r="D73" s="87"/>
      <c r="E73" s="87"/>
      <c r="F73" s="87"/>
      <c r="G73" s="87"/>
      <c r="H73" s="87"/>
      <c r="I73" s="87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2:26" ht="15.75" customHeight="1">
      <c r="B74" s="25"/>
      <c r="C74" s="87"/>
      <c r="D74" s="87"/>
      <c r="E74" s="87"/>
      <c r="F74" s="87"/>
      <c r="G74" s="87"/>
      <c r="H74" s="87"/>
      <c r="I74" s="87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2:26" ht="15.75" customHeight="1">
      <c r="B75" s="25"/>
      <c r="C75" s="87"/>
      <c r="D75" s="87"/>
      <c r="E75" s="87"/>
      <c r="F75" s="87"/>
      <c r="G75" s="87"/>
      <c r="H75" s="87"/>
      <c r="I75" s="87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2:26" ht="15.75" customHeight="1">
      <c r="B76" s="25"/>
      <c r="C76" s="87"/>
      <c r="D76" s="87"/>
      <c r="E76" s="87"/>
      <c r="F76" s="87"/>
      <c r="G76" s="87"/>
      <c r="H76" s="87"/>
      <c r="I76" s="87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2:26" ht="15.75" customHeight="1">
      <c r="B77" s="25"/>
      <c r="C77" s="87"/>
      <c r="D77" s="87"/>
      <c r="E77" s="87"/>
      <c r="F77" s="87"/>
      <c r="G77" s="87"/>
      <c r="H77" s="87"/>
      <c r="I77" s="87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2:26" ht="15.75" customHeight="1">
      <c r="B78" s="25"/>
      <c r="C78" s="87"/>
      <c r="D78" s="87"/>
      <c r="E78" s="87"/>
      <c r="F78" s="87"/>
      <c r="G78" s="87"/>
      <c r="H78" s="87"/>
      <c r="I78" s="87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2:26" ht="15.75" customHeight="1">
      <c r="B79" s="25"/>
      <c r="C79" s="87"/>
      <c r="D79" s="87"/>
      <c r="E79" s="87"/>
      <c r="F79" s="87"/>
      <c r="G79" s="87"/>
      <c r="H79" s="87"/>
      <c r="I79" s="87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2:26" ht="15.75" customHeight="1">
      <c r="B80" s="25"/>
      <c r="C80" s="87"/>
      <c r="D80" s="87"/>
      <c r="E80" s="87"/>
      <c r="F80" s="87"/>
      <c r="G80" s="87"/>
      <c r="H80" s="87"/>
      <c r="I80" s="87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2:26" ht="15.75" customHeight="1">
      <c r="B81" s="25"/>
      <c r="C81" s="87"/>
      <c r="D81" s="87"/>
      <c r="E81" s="87"/>
      <c r="F81" s="87"/>
      <c r="G81" s="87"/>
      <c r="H81" s="87"/>
      <c r="I81" s="87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2:26" ht="15.75" customHeight="1">
      <c r="B82" s="25"/>
      <c r="C82" s="87"/>
      <c r="D82" s="87"/>
      <c r="E82" s="87"/>
      <c r="F82" s="87"/>
      <c r="G82" s="87"/>
      <c r="H82" s="87"/>
      <c r="I82" s="87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2:26" ht="15.75" customHeight="1">
      <c r="B83" s="25"/>
      <c r="C83" s="87"/>
      <c r="D83" s="87"/>
      <c r="E83" s="87"/>
      <c r="F83" s="87"/>
      <c r="G83" s="87"/>
      <c r="H83" s="87"/>
      <c r="I83" s="87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2:26" ht="15.75" customHeight="1">
      <c r="B84" s="25"/>
      <c r="C84" s="87"/>
      <c r="D84" s="87"/>
      <c r="E84" s="87"/>
      <c r="F84" s="87"/>
      <c r="G84" s="87"/>
      <c r="H84" s="87"/>
      <c r="I84" s="87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2:26" ht="15.75" customHeight="1">
      <c r="B85" s="25"/>
      <c r="C85" s="87"/>
      <c r="D85" s="87"/>
      <c r="E85" s="87"/>
      <c r="F85" s="87"/>
      <c r="G85" s="87"/>
      <c r="H85" s="87"/>
      <c r="I85" s="8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2:26" ht="15.75" customHeight="1">
      <c r="B86" s="25"/>
      <c r="C86" s="87"/>
      <c r="D86" s="87"/>
      <c r="E86" s="87"/>
      <c r="F86" s="87"/>
      <c r="G86" s="87"/>
      <c r="H86" s="87"/>
      <c r="I86" s="87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2:26" ht="15.75" customHeight="1">
      <c r="B87" s="25"/>
      <c r="C87" s="87"/>
      <c r="D87" s="87"/>
      <c r="E87" s="87"/>
      <c r="F87" s="87"/>
      <c r="G87" s="87"/>
      <c r="H87" s="87"/>
      <c r="I87" s="87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2:26" ht="15.75" customHeight="1">
      <c r="B88" s="25"/>
      <c r="C88" s="87"/>
      <c r="D88" s="87"/>
      <c r="E88" s="87"/>
      <c r="F88" s="87"/>
      <c r="G88" s="87"/>
      <c r="H88" s="87"/>
      <c r="I88" s="87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2:26" ht="15.75" customHeight="1">
      <c r="B89" s="25"/>
      <c r="C89" s="87"/>
      <c r="D89" s="87"/>
      <c r="E89" s="87"/>
      <c r="F89" s="87"/>
      <c r="G89" s="87"/>
      <c r="H89" s="87"/>
      <c r="I89" s="87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2:26" ht="15.75" customHeight="1">
      <c r="B90" s="25"/>
      <c r="C90" s="87"/>
      <c r="D90" s="87"/>
      <c r="E90" s="87"/>
      <c r="F90" s="87"/>
      <c r="G90" s="87"/>
      <c r="H90" s="87"/>
      <c r="I90" s="87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2:26" ht="15.75" customHeight="1">
      <c r="B91" s="25"/>
      <c r="C91" s="87"/>
      <c r="D91" s="87"/>
      <c r="E91" s="87"/>
      <c r="F91" s="87"/>
      <c r="G91" s="87"/>
      <c r="H91" s="87"/>
      <c r="I91" s="87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2:26" ht="15.75" customHeight="1">
      <c r="B92" s="25"/>
      <c r="C92" s="87"/>
      <c r="D92" s="87"/>
      <c r="E92" s="87"/>
      <c r="F92" s="87"/>
      <c r="G92" s="87"/>
      <c r="H92" s="87"/>
      <c r="I92" s="87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2:26" ht="15.75" customHeight="1">
      <c r="B93" s="25"/>
      <c r="C93" s="87"/>
      <c r="D93" s="87"/>
      <c r="E93" s="87"/>
      <c r="F93" s="87"/>
      <c r="G93" s="87"/>
      <c r="H93" s="87"/>
      <c r="I93" s="8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2:26" ht="15.75" customHeight="1">
      <c r="B94" s="25"/>
      <c r="C94" s="87"/>
      <c r="D94" s="87"/>
      <c r="E94" s="87"/>
      <c r="F94" s="87"/>
      <c r="G94" s="87"/>
      <c r="H94" s="87"/>
      <c r="I94" s="87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2:26" ht="15.75" customHeight="1">
      <c r="B95" s="25"/>
      <c r="C95" s="87"/>
      <c r="D95" s="87"/>
      <c r="E95" s="87"/>
      <c r="F95" s="87"/>
      <c r="G95" s="87"/>
      <c r="H95" s="87"/>
      <c r="I95" s="87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2:26" ht="15.75" customHeight="1">
      <c r="B96" s="25"/>
      <c r="C96" s="87"/>
      <c r="D96" s="87"/>
      <c r="E96" s="87"/>
      <c r="F96" s="87"/>
      <c r="G96" s="87"/>
      <c r="H96" s="87"/>
      <c r="I96" s="8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2:26" ht="15.75" customHeight="1">
      <c r="B97" s="25"/>
      <c r="C97" s="87"/>
      <c r="D97" s="87"/>
      <c r="E97" s="87"/>
      <c r="F97" s="87"/>
      <c r="G97" s="87"/>
      <c r="H97" s="87"/>
      <c r="I97" s="87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2:26" ht="15.75" customHeight="1">
      <c r="B98" s="25"/>
      <c r="C98" s="87"/>
      <c r="D98" s="87"/>
      <c r="E98" s="87"/>
      <c r="F98" s="87"/>
      <c r="G98" s="87"/>
      <c r="H98" s="87"/>
      <c r="I98" s="87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2:26" ht="15.75" customHeight="1">
      <c r="B99" s="25"/>
      <c r="C99" s="87"/>
      <c r="D99" s="87"/>
      <c r="E99" s="87"/>
      <c r="F99" s="87"/>
      <c r="G99" s="87"/>
      <c r="H99" s="87"/>
      <c r="I99" s="8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2:26" ht="15.75" customHeight="1">
      <c r="B100" s="25"/>
      <c r="C100" s="87"/>
      <c r="D100" s="87"/>
      <c r="E100" s="87"/>
      <c r="F100" s="87"/>
      <c r="G100" s="87"/>
      <c r="H100" s="87"/>
      <c r="I100" s="87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2:26" ht="15.75" customHeight="1">
      <c r="B101" s="25"/>
      <c r="C101" s="87"/>
      <c r="D101" s="87"/>
      <c r="E101" s="87"/>
      <c r="F101" s="87"/>
      <c r="G101" s="87"/>
      <c r="H101" s="87"/>
      <c r="I101" s="87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2:26" ht="15.75" customHeight="1">
      <c r="B102" s="25"/>
      <c r="C102" s="87"/>
      <c r="D102" s="87"/>
      <c r="E102" s="87"/>
      <c r="F102" s="87"/>
      <c r="G102" s="87"/>
      <c r="H102" s="87"/>
      <c r="I102" s="87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2:26" ht="15.75" customHeight="1">
      <c r="B103" s="25"/>
      <c r="C103" s="87"/>
      <c r="D103" s="87"/>
      <c r="E103" s="87"/>
      <c r="F103" s="87"/>
      <c r="G103" s="87"/>
      <c r="H103" s="87"/>
      <c r="I103" s="87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2:26" ht="15.75" customHeight="1">
      <c r="B104" s="25"/>
      <c r="C104" s="87"/>
      <c r="D104" s="87"/>
      <c r="E104" s="87"/>
      <c r="F104" s="87"/>
      <c r="G104" s="87"/>
      <c r="H104" s="87"/>
      <c r="I104" s="87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2:26" ht="15.75" customHeight="1">
      <c r="B105" s="25"/>
      <c r="C105" s="87"/>
      <c r="D105" s="87"/>
      <c r="E105" s="87"/>
      <c r="F105" s="87"/>
      <c r="G105" s="87"/>
      <c r="H105" s="87"/>
      <c r="I105" s="87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2:26" ht="15.75" customHeight="1">
      <c r="B106" s="25"/>
      <c r="C106" s="87"/>
      <c r="D106" s="87"/>
      <c r="E106" s="87"/>
      <c r="F106" s="87"/>
      <c r="G106" s="87"/>
      <c r="H106" s="87"/>
      <c r="I106" s="87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2:26" ht="15.75" customHeight="1">
      <c r="B107" s="25"/>
      <c r="C107" s="87"/>
      <c r="D107" s="87"/>
      <c r="E107" s="87"/>
      <c r="F107" s="87"/>
      <c r="G107" s="87"/>
      <c r="H107" s="87"/>
      <c r="I107" s="87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2:26" ht="15.75" customHeight="1">
      <c r="B108" s="25"/>
      <c r="C108" s="87"/>
      <c r="D108" s="87"/>
      <c r="E108" s="87"/>
      <c r="F108" s="87"/>
      <c r="G108" s="87"/>
      <c r="H108" s="87"/>
      <c r="I108" s="87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2:26" ht="15.75" customHeight="1">
      <c r="B109" s="25"/>
      <c r="C109" s="87"/>
      <c r="D109" s="87"/>
      <c r="E109" s="87"/>
      <c r="F109" s="87"/>
      <c r="G109" s="87"/>
      <c r="H109" s="87"/>
      <c r="I109" s="87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2:26" ht="15.75" customHeight="1">
      <c r="B110" s="25"/>
      <c r="C110" s="87"/>
      <c r="D110" s="87"/>
      <c r="E110" s="87"/>
      <c r="F110" s="87"/>
      <c r="G110" s="87"/>
      <c r="H110" s="87"/>
      <c r="I110" s="87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2:26" ht="15.75" customHeight="1">
      <c r="B111" s="25"/>
      <c r="C111" s="87"/>
      <c r="D111" s="87"/>
      <c r="E111" s="87"/>
      <c r="F111" s="87"/>
      <c r="G111" s="87"/>
      <c r="H111" s="87"/>
      <c r="I111" s="87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2:26" ht="15.75" customHeight="1">
      <c r="B112" s="25"/>
      <c r="C112" s="87"/>
      <c r="D112" s="87"/>
      <c r="E112" s="87"/>
      <c r="F112" s="87"/>
      <c r="G112" s="87"/>
      <c r="H112" s="87"/>
      <c r="I112" s="87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2:26" ht="15.75" customHeight="1">
      <c r="B113" s="25"/>
      <c r="C113" s="87"/>
      <c r="D113" s="87"/>
      <c r="E113" s="87"/>
      <c r="F113" s="87"/>
      <c r="G113" s="87"/>
      <c r="H113" s="87"/>
      <c r="I113" s="87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2:26" ht="15.75" customHeight="1">
      <c r="B114" s="25"/>
      <c r="C114" s="87"/>
      <c r="D114" s="87"/>
      <c r="E114" s="87"/>
      <c r="F114" s="87"/>
      <c r="G114" s="87"/>
      <c r="H114" s="87"/>
      <c r="I114" s="87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2:26" ht="15.75" customHeight="1">
      <c r="B115" s="25"/>
      <c r="C115" s="87"/>
      <c r="D115" s="87"/>
      <c r="E115" s="87"/>
      <c r="F115" s="87"/>
      <c r="G115" s="87"/>
      <c r="H115" s="87"/>
      <c r="I115" s="87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2:26" ht="15.75" customHeight="1">
      <c r="B116" s="25"/>
      <c r="C116" s="87"/>
      <c r="D116" s="87"/>
      <c r="E116" s="87"/>
      <c r="F116" s="87"/>
      <c r="G116" s="87"/>
      <c r="H116" s="87"/>
      <c r="I116" s="87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2:26" ht="15.75" customHeight="1">
      <c r="B117" s="25"/>
      <c r="C117" s="87"/>
      <c r="D117" s="87"/>
      <c r="E117" s="87"/>
      <c r="F117" s="87"/>
      <c r="G117" s="87"/>
      <c r="H117" s="87"/>
      <c r="I117" s="87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2:26" ht="15.75" customHeight="1">
      <c r="B118" s="25"/>
      <c r="C118" s="87"/>
      <c r="D118" s="87"/>
      <c r="E118" s="87"/>
      <c r="F118" s="87"/>
      <c r="G118" s="87"/>
      <c r="H118" s="87"/>
      <c r="I118" s="87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2:26" ht="15.75" customHeight="1">
      <c r="B119" s="25"/>
      <c r="C119" s="87"/>
      <c r="D119" s="87"/>
      <c r="E119" s="87"/>
      <c r="F119" s="87"/>
      <c r="G119" s="87"/>
      <c r="H119" s="87"/>
      <c r="I119" s="87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2:26" ht="15.75" customHeight="1">
      <c r="B120" s="25"/>
      <c r="C120" s="87"/>
      <c r="D120" s="87"/>
      <c r="E120" s="87"/>
      <c r="F120" s="87"/>
      <c r="G120" s="87"/>
      <c r="H120" s="87"/>
      <c r="I120" s="87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2:26" ht="15.75" customHeight="1">
      <c r="B121" s="25"/>
      <c r="C121" s="87"/>
      <c r="D121" s="87"/>
      <c r="E121" s="87"/>
      <c r="F121" s="87"/>
      <c r="G121" s="87"/>
      <c r="H121" s="87"/>
      <c r="I121" s="87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2:26" ht="15.75" customHeight="1">
      <c r="B122" s="25"/>
      <c r="C122" s="87"/>
      <c r="D122" s="87"/>
      <c r="E122" s="87"/>
      <c r="F122" s="87"/>
      <c r="G122" s="87"/>
      <c r="H122" s="87"/>
      <c r="I122" s="87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2:26" ht="15.75" customHeight="1">
      <c r="B123" s="25"/>
      <c r="C123" s="87"/>
      <c r="D123" s="87"/>
      <c r="E123" s="87"/>
      <c r="F123" s="87"/>
      <c r="G123" s="87"/>
      <c r="H123" s="87"/>
      <c r="I123" s="87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2:26" ht="15.75" customHeight="1">
      <c r="B124" s="25"/>
      <c r="C124" s="87"/>
      <c r="D124" s="87"/>
      <c r="E124" s="87"/>
      <c r="F124" s="87"/>
      <c r="G124" s="87"/>
      <c r="H124" s="87"/>
      <c r="I124" s="87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2:26" ht="15.75" customHeight="1">
      <c r="B125" s="25"/>
      <c r="C125" s="87"/>
      <c r="D125" s="87"/>
      <c r="E125" s="87"/>
      <c r="F125" s="87"/>
      <c r="G125" s="87"/>
      <c r="H125" s="87"/>
      <c r="I125" s="87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2:26" ht="15.75" customHeight="1">
      <c r="B126" s="25"/>
      <c r="C126" s="87"/>
      <c r="D126" s="87"/>
      <c r="E126" s="87"/>
      <c r="F126" s="87"/>
      <c r="G126" s="87"/>
      <c r="H126" s="87"/>
      <c r="I126" s="87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2:26" ht="15.75" customHeight="1">
      <c r="B127" s="25"/>
      <c r="C127" s="87"/>
      <c r="D127" s="87"/>
      <c r="E127" s="87"/>
      <c r="F127" s="87"/>
      <c r="G127" s="87"/>
      <c r="H127" s="87"/>
      <c r="I127" s="87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2:26" ht="15.75" customHeight="1">
      <c r="B128" s="25"/>
      <c r="C128" s="87"/>
      <c r="D128" s="87"/>
      <c r="E128" s="87"/>
      <c r="F128" s="87"/>
      <c r="G128" s="87"/>
      <c r="H128" s="87"/>
      <c r="I128" s="87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2:26" ht="15.75" customHeight="1">
      <c r="B129" s="25"/>
      <c r="C129" s="87"/>
      <c r="D129" s="87"/>
      <c r="E129" s="87"/>
      <c r="F129" s="87"/>
      <c r="G129" s="87"/>
      <c r="H129" s="87"/>
      <c r="I129" s="87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2:26" ht="15.75" customHeight="1">
      <c r="B130" s="25"/>
      <c r="C130" s="87"/>
      <c r="D130" s="87"/>
      <c r="E130" s="87"/>
      <c r="F130" s="87"/>
      <c r="G130" s="87"/>
      <c r="H130" s="87"/>
      <c r="I130" s="87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2:26" ht="15.75" customHeight="1">
      <c r="B131" s="25"/>
      <c r="C131" s="87"/>
      <c r="D131" s="87"/>
      <c r="E131" s="87"/>
      <c r="F131" s="87"/>
      <c r="G131" s="87"/>
      <c r="H131" s="87"/>
      <c r="I131" s="87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2:26" ht="15.75" customHeight="1">
      <c r="B132" s="25"/>
      <c r="C132" s="87"/>
      <c r="D132" s="87"/>
      <c r="E132" s="87"/>
      <c r="F132" s="87"/>
      <c r="G132" s="87"/>
      <c r="H132" s="87"/>
      <c r="I132" s="87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2:26" ht="15.75" customHeight="1">
      <c r="B133" s="25"/>
      <c r="C133" s="87"/>
      <c r="D133" s="87"/>
      <c r="E133" s="87"/>
      <c r="F133" s="87"/>
      <c r="G133" s="87"/>
      <c r="H133" s="87"/>
      <c r="I133" s="87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2:26" ht="15.75" customHeight="1">
      <c r="B134" s="25"/>
      <c r="C134" s="87"/>
      <c r="D134" s="87"/>
      <c r="E134" s="87"/>
      <c r="F134" s="87"/>
      <c r="G134" s="87"/>
      <c r="H134" s="87"/>
      <c r="I134" s="87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2:26" ht="15.75" customHeight="1">
      <c r="B135" s="25"/>
      <c r="C135" s="87"/>
      <c r="D135" s="87"/>
      <c r="E135" s="87"/>
      <c r="F135" s="87"/>
      <c r="G135" s="87"/>
      <c r="H135" s="87"/>
      <c r="I135" s="87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2:26" ht="15.75" customHeight="1">
      <c r="B136" s="25"/>
      <c r="C136" s="87"/>
      <c r="D136" s="87"/>
      <c r="E136" s="87"/>
      <c r="F136" s="87"/>
      <c r="G136" s="87"/>
      <c r="H136" s="87"/>
      <c r="I136" s="87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2:26" ht="15.75" customHeight="1">
      <c r="B137" s="25"/>
      <c r="C137" s="87"/>
      <c r="D137" s="87"/>
      <c r="E137" s="87"/>
      <c r="F137" s="87"/>
      <c r="G137" s="87"/>
      <c r="H137" s="87"/>
      <c r="I137" s="87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2:26" ht="15.75" customHeight="1">
      <c r="B138" s="25"/>
      <c r="C138" s="87"/>
      <c r="D138" s="87"/>
      <c r="E138" s="87"/>
      <c r="F138" s="87"/>
      <c r="G138" s="87"/>
      <c r="H138" s="87"/>
      <c r="I138" s="87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2:26" ht="15.75" customHeight="1">
      <c r="B139" s="25"/>
      <c r="C139" s="87"/>
      <c r="D139" s="87"/>
      <c r="E139" s="87"/>
      <c r="F139" s="87"/>
      <c r="G139" s="87"/>
      <c r="H139" s="87"/>
      <c r="I139" s="87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2:26" ht="15.75" customHeight="1">
      <c r="B140" s="25"/>
      <c r="C140" s="87"/>
      <c r="D140" s="87"/>
      <c r="E140" s="87"/>
      <c r="F140" s="87"/>
      <c r="G140" s="87"/>
      <c r="H140" s="87"/>
      <c r="I140" s="87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2:26" ht="15.75" customHeight="1">
      <c r="B141" s="25"/>
      <c r="C141" s="87"/>
      <c r="D141" s="87"/>
      <c r="E141" s="87"/>
      <c r="F141" s="87"/>
      <c r="G141" s="87"/>
      <c r="H141" s="87"/>
      <c r="I141" s="87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2:26" ht="15.75" customHeight="1">
      <c r="B142" s="25"/>
      <c r="C142" s="87"/>
      <c r="D142" s="87"/>
      <c r="E142" s="87"/>
      <c r="F142" s="87"/>
      <c r="G142" s="87"/>
      <c r="H142" s="87"/>
      <c r="I142" s="87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2:26" ht="15.75" customHeight="1">
      <c r="B143" s="25"/>
      <c r="C143" s="87"/>
      <c r="D143" s="87"/>
      <c r="E143" s="87"/>
      <c r="F143" s="87"/>
      <c r="G143" s="87"/>
      <c r="H143" s="87"/>
      <c r="I143" s="87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2:26" ht="15.75" customHeight="1">
      <c r="B144" s="25"/>
      <c r="C144" s="87"/>
      <c r="D144" s="87"/>
      <c r="E144" s="87"/>
      <c r="F144" s="87"/>
      <c r="G144" s="87"/>
      <c r="H144" s="87"/>
      <c r="I144" s="87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2:26" ht="15.75" customHeight="1">
      <c r="B145" s="25"/>
      <c r="C145" s="87"/>
      <c r="D145" s="87"/>
      <c r="E145" s="87"/>
      <c r="F145" s="87"/>
      <c r="G145" s="87"/>
      <c r="H145" s="87"/>
      <c r="I145" s="87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2:26" ht="15.75" customHeight="1">
      <c r="B146" s="25"/>
      <c r="C146" s="87"/>
      <c r="D146" s="87"/>
      <c r="E146" s="87"/>
      <c r="F146" s="87"/>
      <c r="G146" s="87"/>
      <c r="H146" s="87"/>
      <c r="I146" s="87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2:26" ht="15.75" customHeight="1">
      <c r="B147" s="25"/>
      <c r="C147" s="87"/>
      <c r="D147" s="87"/>
      <c r="E147" s="87"/>
      <c r="F147" s="87"/>
      <c r="G147" s="87"/>
      <c r="H147" s="87"/>
      <c r="I147" s="87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2:26" ht="15.75" customHeight="1">
      <c r="B148" s="25"/>
      <c r="C148" s="87"/>
      <c r="D148" s="87"/>
      <c r="E148" s="87"/>
      <c r="F148" s="87"/>
      <c r="G148" s="87"/>
      <c r="H148" s="87"/>
      <c r="I148" s="87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2:26" ht="15.75" customHeight="1">
      <c r="B149" s="25"/>
      <c r="C149" s="87"/>
      <c r="D149" s="87"/>
      <c r="E149" s="87"/>
      <c r="F149" s="87"/>
      <c r="G149" s="87"/>
      <c r="H149" s="87"/>
      <c r="I149" s="87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2:26" ht="15.75" customHeight="1">
      <c r="B150" s="25"/>
      <c r="C150" s="87"/>
      <c r="D150" s="87"/>
      <c r="E150" s="87"/>
      <c r="F150" s="87"/>
      <c r="G150" s="87"/>
      <c r="H150" s="87"/>
      <c r="I150" s="87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2:26" ht="15.75" customHeight="1">
      <c r="B151" s="25"/>
      <c r="C151" s="87"/>
      <c r="D151" s="87"/>
      <c r="E151" s="87"/>
      <c r="F151" s="87"/>
      <c r="G151" s="87"/>
      <c r="H151" s="87"/>
      <c r="I151" s="87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2:26" ht="15.75" customHeight="1">
      <c r="B152" s="25"/>
      <c r="C152" s="87"/>
      <c r="D152" s="87"/>
      <c r="E152" s="87"/>
      <c r="F152" s="87"/>
      <c r="G152" s="87"/>
      <c r="H152" s="87"/>
      <c r="I152" s="87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2:26" ht="15.75" customHeight="1">
      <c r="B153" s="25"/>
      <c r="C153" s="87"/>
      <c r="D153" s="87"/>
      <c r="E153" s="87"/>
      <c r="F153" s="87"/>
      <c r="G153" s="87"/>
      <c r="H153" s="87"/>
      <c r="I153" s="87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2:26" ht="15.75" customHeight="1">
      <c r="B154" s="25"/>
      <c r="C154" s="87"/>
      <c r="D154" s="87"/>
      <c r="E154" s="87"/>
      <c r="F154" s="87"/>
      <c r="G154" s="87"/>
      <c r="H154" s="87"/>
      <c r="I154" s="87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2:26" ht="15.75" customHeight="1">
      <c r="B155" s="25"/>
      <c r="C155" s="87"/>
      <c r="D155" s="87"/>
      <c r="E155" s="87"/>
      <c r="F155" s="87"/>
      <c r="G155" s="87"/>
      <c r="H155" s="87"/>
      <c r="I155" s="87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2:26" ht="15.75" customHeight="1">
      <c r="B156" s="25"/>
      <c r="C156" s="87"/>
      <c r="D156" s="87"/>
      <c r="E156" s="87"/>
      <c r="F156" s="87"/>
      <c r="G156" s="87"/>
      <c r="H156" s="87"/>
      <c r="I156" s="87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2:26" ht="15.75" customHeight="1">
      <c r="B157" s="25"/>
      <c r="C157" s="87"/>
      <c r="D157" s="87"/>
      <c r="E157" s="87"/>
      <c r="F157" s="87"/>
      <c r="G157" s="87"/>
      <c r="H157" s="87"/>
      <c r="I157" s="87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2:26" ht="15.75" customHeight="1">
      <c r="B158" s="25"/>
      <c r="C158" s="87"/>
      <c r="D158" s="87"/>
      <c r="E158" s="87"/>
      <c r="F158" s="87"/>
      <c r="G158" s="87"/>
      <c r="H158" s="87"/>
      <c r="I158" s="87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2:26" ht="15.75" customHeight="1">
      <c r="B159" s="25"/>
      <c r="C159" s="87"/>
      <c r="D159" s="87"/>
      <c r="E159" s="87"/>
      <c r="F159" s="87"/>
      <c r="G159" s="87"/>
      <c r="H159" s="87"/>
      <c r="I159" s="87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2:26" ht="15.75" customHeight="1">
      <c r="B160" s="25"/>
      <c r="C160" s="87"/>
      <c r="D160" s="87"/>
      <c r="E160" s="87"/>
      <c r="F160" s="87"/>
      <c r="G160" s="87"/>
      <c r="H160" s="87"/>
      <c r="I160" s="87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2:26" ht="15.75" customHeight="1">
      <c r="B161" s="25"/>
      <c r="C161" s="87"/>
      <c r="D161" s="87"/>
      <c r="E161" s="87"/>
      <c r="F161" s="87"/>
      <c r="G161" s="87"/>
      <c r="H161" s="87"/>
      <c r="I161" s="87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2:26" ht="15.75" customHeight="1">
      <c r="B162" s="25"/>
      <c r="C162" s="87"/>
      <c r="D162" s="87"/>
      <c r="E162" s="87"/>
      <c r="F162" s="87"/>
      <c r="G162" s="87"/>
      <c r="H162" s="87"/>
      <c r="I162" s="87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2:26" ht="15.75" customHeight="1">
      <c r="B163" s="25"/>
      <c r="C163" s="87"/>
      <c r="D163" s="87"/>
      <c r="E163" s="87"/>
      <c r="F163" s="87"/>
      <c r="G163" s="87"/>
      <c r="H163" s="87"/>
      <c r="I163" s="87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2:26" ht="15.75" customHeight="1">
      <c r="B164" s="25"/>
      <c r="C164" s="87"/>
      <c r="D164" s="87"/>
      <c r="E164" s="87"/>
      <c r="F164" s="87"/>
      <c r="G164" s="87"/>
      <c r="H164" s="87"/>
      <c r="I164" s="87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2:26" ht="15.75" customHeight="1">
      <c r="B165" s="25"/>
      <c r="C165" s="87"/>
      <c r="D165" s="87"/>
      <c r="E165" s="87"/>
      <c r="F165" s="87"/>
      <c r="G165" s="87"/>
      <c r="H165" s="87"/>
      <c r="I165" s="87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2:26" ht="15.75" customHeight="1">
      <c r="B166" s="25"/>
      <c r="C166" s="87"/>
      <c r="D166" s="87"/>
      <c r="E166" s="87"/>
      <c r="F166" s="87"/>
      <c r="G166" s="87"/>
      <c r="H166" s="87"/>
      <c r="I166" s="87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2:26" ht="15.75" customHeight="1">
      <c r="B167" s="25"/>
      <c r="C167" s="87"/>
      <c r="D167" s="87"/>
      <c r="E167" s="87"/>
      <c r="F167" s="87"/>
      <c r="G167" s="87"/>
      <c r="H167" s="87"/>
      <c r="I167" s="87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2:26" ht="15.75" customHeight="1">
      <c r="B168" s="25"/>
      <c r="C168" s="87"/>
      <c r="D168" s="87"/>
      <c r="E168" s="87"/>
      <c r="F168" s="87"/>
      <c r="G168" s="87"/>
      <c r="H168" s="87"/>
      <c r="I168" s="87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2:26" ht="15.75" customHeight="1">
      <c r="B169" s="25"/>
      <c r="C169" s="87"/>
      <c r="D169" s="87"/>
      <c r="E169" s="87"/>
      <c r="F169" s="87"/>
      <c r="G169" s="87"/>
      <c r="H169" s="87"/>
      <c r="I169" s="87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2:26" ht="15.75" customHeight="1">
      <c r="B170" s="25"/>
      <c r="C170" s="87"/>
      <c r="D170" s="87"/>
      <c r="E170" s="87"/>
      <c r="F170" s="87"/>
      <c r="G170" s="87"/>
      <c r="H170" s="87"/>
      <c r="I170" s="87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2:26" ht="15.75" customHeight="1">
      <c r="B171" s="25"/>
      <c r="C171" s="87"/>
      <c r="D171" s="87"/>
      <c r="E171" s="87"/>
      <c r="F171" s="87"/>
      <c r="G171" s="87"/>
      <c r="H171" s="87"/>
      <c r="I171" s="87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2:26" ht="15.75" customHeight="1">
      <c r="B172" s="25"/>
      <c r="C172" s="87"/>
      <c r="D172" s="87"/>
      <c r="E172" s="87"/>
      <c r="F172" s="87"/>
      <c r="G172" s="87"/>
      <c r="H172" s="87"/>
      <c r="I172" s="87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2:26" ht="15.75" customHeight="1">
      <c r="B173" s="25"/>
      <c r="C173" s="87"/>
      <c r="D173" s="87"/>
      <c r="E173" s="87"/>
      <c r="F173" s="87"/>
      <c r="G173" s="87"/>
      <c r="H173" s="87"/>
      <c r="I173" s="87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2:26" ht="15.75" customHeight="1">
      <c r="B174" s="25"/>
      <c r="C174" s="87"/>
      <c r="D174" s="87"/>
      <c r="E174" s="87"/>
      <c r="F174" s="87"/>
      <c r="G174" s="87"/>
      <c r="H174" s="87"/>
      <c r="I174" s="87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2:26" ht="15.75" customHeight="1">
      <c r="B175" s="25"/>
      <c r="C175" s="87"/>
      <c r="D175" s="87"/>
      <c r="E175" s="87"/>
      <c r="F175" s="87"/>
      <c r="G175" s="87"/>
      <c r="H175" s="87"/>
      <c r="I175" s="87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2:26" ht="15.75" customHeight="1">
      <c r="B176" s="25"/>
      <c r="C176" s="87"/>
      <c r="D176" s="87"/>
      <c r="E176" s="87"/>
      <c r="F176" s="87"/>
      <c r="G176" s="87"/>
      <c r="H176" s="87"/>
      <c r="I176" s="87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2:26" ht="15.75" customHeight="1">
      <c r="B177" s="25"/>
      <c r="C177" s="87"/>
      <c r="D177" s="87"/>
      <c r="E177" s="87"/>
      <c r="F177" s="87"/>
      <c r="G177" s="87"/>
      <c r="H177" s="87"/>
      <c r="I177" s="87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2:26" ht="15.75" customHeight="1">
      <c r="B178" s="25"/>
      <c r="C178" s="87"/>
      <c r="D178" s="87"/>
      <c r="E178" s="87"/>
      <c r="F178" s="87"/>
      <c r="G178" s="87"/>
      <c r="H178" s="87"/>
      <c r="I178" s="87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2:26" ht="15.75" customHeight="1">
      <c r="B179" s="25"/>
      <c r="C179" s="87"/>
      <c r="D179" s="87"/>
      <c r="E179" s="87"/>
      <c r="F179" s="87"/>
      <c r="G179" s="87"/>
      <c r="H179" s="87"/>
      <c r="I179" s="87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2:26" ht="15.75" customHeight="1">
      <c r="B180" s="25"/>
      <c r="C180" s="87"/>
      <c r="D180" s="87"/>
      <c r="E180" s="87"/>
      <c r="F180" s="87"/>
      <c r="G180" s="87"/>
      <c r="H180" s="87"/>
      <c r="I180" s="87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2:26" ht="15.75" customHeight="1">
      <c r="B181" s="25"/>
      <c r="C181" s="87"/>
      <c r="D181" s="87"/>
      <c r="E181" s="87"/>
      <c r="F181" s="87"/>
      <c r="G181" s="87"/>
      <c r="H181" s="87"/>
      <c r="I181" s="87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2:26" ht="15.75" customHeight="1">
      <c r="B182" s="25"/>
      <c r="C182" s="87"/>
      <c r="D182" s="87"/>
      <c r="E182" s="87"/>
      <c r="F182" s="87"/>
      <c r="G182" s="87"/>
      <c r="H182" s="87"/>
      <c r="I182" s="87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2:26" ht="15.75" customHeight="1">
      <c r="B183" s="25"/>
      <c r="C183" s="87"/>
      <c r="D183" s="87"/>
      <c r="E183" s="87"/>
      <c r="F183" s="87"/>
      <c r="G183" s="87"/>
      <c r="H183" s="87"/>
      <c r="I183" s="87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2:26" ht="15.75" customHeight="1">
      <c r="B184" s="25"/>
      <c r="C184" s="87"/>
      <c r="D184" s="87"/>
      <c r="E184" s="87"/>
      <c r="F184" s="87"/>
      <c r="G184" s="87"/>
      <c r="H184" s="87"/>
      <c r="I184" s="87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2:26" ht="15.75" customHeight="1">
      <c r="B185" s="25"/>
      <c r="C185" s="87"/>
      <c r="D185" s="87"/>
      <c r="E185" s="87"/>
      <c r="F185" s="87"/>
      <c r="G185" s="87"/>
      <c r="H185" s="87"/>
      <c r="I185" s="87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2:26" ht="15.75" customHeight="1">
      <c r="B186" s="25"/>
      <c r="C186" s="87"/>
      <c r="D186" s="87"/>
      <c r="E186" s="87"/>
      <c r="F186" s="87"/>
      <c r="G186" s="87"/>
      <c r="H186" s="87"/>
      <c r="I186" s="87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2:26" ht="15.75" customHeight="1">
      <c r="B187" s="25"/>
      <c r="C187" s="87"/>
      <c r="D187" s="87"/>
      <c r="E187" s="87"/>
      <c r="F187" s="87"/>
      <c r="G187" s="87"/>
      <c r="H187" s="87"/>
      <c r="I187" s="87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2:26" ht="15.75" customHeight="1">
      <c r="B188" s="25"/>
      <c r="C188" s="87"/>
      <c r="D188" s="87"/>
      <c r="E188" s="87"/>
      <c r="F188" s="87"/>
      <c r="G188" s="87"/>
      <c r="H188" s="87"/>
      <c r="I188" s="87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2:26" ht="15.75" customHeight="1">
      <c r="B189" s="25"/>
      <c r="C189" s="87"/>
      <c r="D189" s="87"/>
      <c r="E189" s="87"/>
      <c r="F189" s="87"/>
      <c r="G189" s="87"/>
      <c r="H189" s="87"/>
      <c r="I189" s="87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2:26" ht="15.75" customHeight="1">
      <c r="B190" s="25"/>
      <c r="C190" s="87"/>
      <c r="D190" s="87"/>
      <c r="E190" s="87"/>
      <c r="F190" s="87"/>
      <c r="G190" s="87"/>
      <c r="H190" s="87"/>
      <c r="I190" s="87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2:26" ht="15.75" customHeight="1">
      <c r="B191" s="25"/>
      <c r="C191" s="87"/>
      <c r="D191" s="87"/>
      <c r="E191" s="87"/>
      <c r="F191" s="87"/>
      <c r="G191" s="87"/>
      <c r="H191" s="87"/>
      <c r="I191" s="87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2:26" ht="15.75" customHeight="1">
      <c r="B192" s="25"/>
      <c r="C192" s="87"/>
      <c r="D192" s="87"/>
      <c r="E192" s="87"/>
      <c r="F192" s="87"/>
      <c r="G192" s="87"/>
      <c r="H192" s="87"/>
      <c r="I192" s="87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2:26" ht="15.75" customHeight="1">
      <c r="B193" s="25"/>
      <c r="C193" s="87"/>
      <c r="D193" s="87"/>
      <c r="E193" s="87"/>
      <c r="F193" s="87"/>
      <c r="G193" s="87"/>
      <c r="H193" s="87"/>
      <c r="I193" s="87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2:26" ht="15.75" customHeight="1">
      <c r="B194" s="25"/>
      <c r="C194" s="87"/>
      <c r="D194" s="87"/>
      <c r="E194" s="87"/>
      <c r="F194" s="87"/>
      <c r="G194" s="87"/>
      <c r="H194" s="87"/>
      <c r="I194" s="87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2:26" ht="15.75" customHeight="1">
      <c r="B195" s="25"/>
      <c r="C195" s="87"/>
      <c r="D195" s="87"/>
      <c r="E195" s="87"/>
      <c r="F195" s="87"/>
      <c r="G195" s="87"/>
      <c r="H195" s="87"/>
      <c r="I195" s="87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2:26" ht="15.75" customHeight="1">
      <c r="B196" s="25"/>
      <c r="C196" s="87"/>
      <c r="D196" s="87"/>
      <c r="E196" s="87"/>
      <c r="F196" s="87"/>
      <c r="G196" s="87"/>
      <c r="H196" s="87"/>
      <c r="I196" s="87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2:26" ht="15.75" customHeight="1">
      <c r="B197" s="25"/>
      <c r="C197" s="87"/>
      <c r="D197" s="87"/>
      <c r="E197" s="87"/>
      <c r="F197" s="87"/>
      <c r="G197" s="87"/>
      <c r="H197" s="87"/>
      <c r="I197" s="87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2:26" ht="15.75" customHeight="1">
      <c r="B198" s="25"/>
      <c r="C198" s="87"/>
      <c r="D198" s="87"/>
      <c r="E198" s="87"/>
      <c r="F198" s="87"/>
      <c r="G198" s="87"/>
      <c r="H198" s="87"/>
      <c r="I198" s="87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2:26" ht="15.75" customHeight="1">
      <c r="B199" s="25"/>
      <c r="C199" s="87"/>
      <c r="D199" s="87"/>
      <c r="E199" s="87"/>
      <c r="F199" s="87"/>
      <c r="G199" s="87"/>
      <c r="H199" s="87"/>
      <c r="I199" s="87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2:26" ht="15.75" customHeight="1">
      <c r="B200" s="25"/>
      <c r="C200" s="87"/>
      <c r="D200" s="87"/>
      <c r="E200" s="87"/>
      <c r="F200" s="87"/>
      <c r="G200" s="87"/>
      <c r="H200" s="87"/>
      <c r="I200" s="87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2:26" ht="15.75" customHeight="1">
      <c r="B201" s="25"/>
      <c r="C201" s="87"/>
      <c r="D201" s="87"/>
      <c r="E201" s="87"/>
      <c r="F201" s="87"/>
      <c r="G201" s="87"/>
      <c r="H201" s="87"/>
      <c r="I201" s="87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2:26" ht="15.75" customHeight="1">
      <c r="B202" s="25"/>
      <c r="C202" s="87"/>
      <c r="D202" s="87"/>
      <c r="E202" s="87"/>
      <c r="F202" s="87"/>
      <c r="G202" s="87"/>
      <c r="H202" s="87"/>
      <c r="I202" s="87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2:26" ht="15.75" customHeight="1">
      <c r="B203" s="25"/>
      <c r="C203" s="87"/>
      <c r="D203" s="87"/>
      <c r="E203" s="87"/>
      <c r="F203" s="87"/>
      <c r="G203" s="87"/>
      <c r="H203" s="87"/>
      <c r="I203" s="87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2:26" ht="15.75" customHeight="1">
      <c r="B204" s="25"/>
      <c r="C204" s="87"/>
      <c r="D204" s="87"/>
      <c r="E204" s="87"/>
      <c r="F204" s="87"/>
      <c r="G204" s="87"/>
      <c r="H204" s="87"/>
      <c r="I204" s="87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2:26" ht="15.75" customHeight="1">
      <c r="B205" s="25"/>
      <c r="C205" s="87"/>
      <c r="D205" s="87"/>
      <c r="E205" s="87"/>
      <c r="F205" s="87"/>
      <c r="G205" s="87"/>
      <c r="H205" s="87"/>
      <c r="I205" s="87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2:26" ht="15.75" customHeight="1">
      <c r="B206" s="25"/>
      <c r="C206" s="87"/>
      <c r="D206" s="87"/>
      <c r="E206" s="87"/>
      <c r="F206" s="87"/>
      <c r="G206" s="87"/>
      <c r="H206" s="87"/>
      <c r="I206" s="87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2:26" ht="15.75" customHeight="1">
      <c r="B207" s="25"/>
      <c r="C207" s="87"/>
      <c r="D207" s="87"/>
      <c r="E207" s="87"/>
      <c r="F207" s="87"/>
      <c r="G207" s="87"/>
      <c r="H207" s="87"/>
      <c r="I207" s="87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2:26" ht="15.75" customHeight="1">
      <c r="B208" s="25"/>
      <c r="C208" s="87"/>
      <c r="D208" s="87"/>
      <c r="E208" s="87"/>
      <c r="F208" s="87"/>
      <c r="G208" s="87"/>
      <c r="H208" s="87"/>
      <c r="I208" s="87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2:26" ht="15.75" customHeight="1">
      <c r="B209" s="25"/>
      <c r="C209" s="87"/>
      <c r="D209" s="87"/>
      <c r="E209" s="87"/>
      <c r="F209" s="87"/>
      <c r="G209" s="87"/>
      <c r="H209" s="87"/>
      <c r="I209" s="87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2:26" ht="15.75" customHeight="1">
      <c r="B210" s="25"/>
      <c r="C210" s="87"/>
      <c r="D210" s="87"/>
      <c r="E210" s="87"/>
      <c r="F210" s="87"/>
      <c r="G210" s="87"/>
      <c r="H210" s="87"/>
      <c r="I210" s="87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2:26" ht="15.75" customHeight="1">
      <c r="B211" s="25"/>
      <c r="C211" s="87"/>
      <c r="D211" s="87"/>
      <c r="E211" s="87"/>
      <c r="F211" s="87"/>
      <c r="G211" s="87"/>
      <c r="H211" s="87"/>
      <c r="I211" s="87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2:26" ht="15.75" customHeight="1">
      <c r="B212" s="25"/>
      <c r="C212" s="87"/>
      <c r="D212" s="87"/>
      <c r="E212" s="87"/>
      <c r="F212" s="87"/>
      <c r="G212" s="87"/>
      <c r="H212" s="87"/>
      <c r="I212" s="87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2:26" ht="15.75" customHeight="1">
      <c r="B213" s="25"/>
      <c r="C213" s="87"/>
      <c r="D213" s="87"/>
      <c r="E213" s="87"/>
      <c r="F213" s="87"/>
      <c r="G213" s="87"/>
      <c r="H213" s="87"/>
      <c r="I213" s="87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2:26" ht="15.75" customHeight="1">
      <c r="B214" s="25"/>
      <c r="C214" s="87"/>
      <c r="D214" s="87"/>
      <c r="E214" s="87"/>
      <c r="F214" s="87"/>
      <c r="G214" s="87"/>
      <c r="H214" s="87"/>
      <c r="I214" s="87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2:26" ht="15.75" customHeight="1">
      <c r="B215" s="25"/>
      <c r="C215" s="87"/>
      <c r="D215" s="87"/>
      <c r="E215" s="87"/>
      <c r="F215" s="87"/>
      <c r="G215" s="87"/>
      <c r="H215" s="87"/>
      <c r="I215" s="87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2:26" ht="15.75" customHeight="1">
      <c r="B216" s="25"/>
      <c r="C216" s="87"/>
      <c r="D216" s="87"/>
      <c r="E216" s="87"/>
      <c r="F216" s="87"/>
      <c r="G216" s="87"/>
      <c r="H216" s="87"/>
      <c r="I216" s="87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2:26" ht="15.75" customHeight="1">
      <c r="B217" s="25"/>
      <c r="C217" s="87"/>
      <c r="D217" s="87"/>
      <c r="E217" s="87"/>
      <c r="F217" s="87"/>
      <c r="G217" s="87"/>
      <c r="H217" s="87"/>
      <c r="I217" s="87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2:26" ht="15.75" customHeight="1">
      <c r="B218" s="25"/>
      <c r="C218" s="87"/>
      <c r="D218" s="87"/>
      <c r="E218" s="87"/>
      <c r="F218" s="87"/>
      <c r="G218" s="87"/>
      <c r="H218" s="87"/>
      <c r="I218" s="87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2:26" ht="15.75" customHeight="1">
      <c r="B219" s="25"/>
      <c r="C219" s="87"/>
      <c r="D219" s="87"/>
      <c r="E219" s="87"/>
      <c r="F219" s="87"/>
      <c r="G219" s="87"/>
      <c r="H219" s="87"/>
      <c r="I219" s="87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2:26" ht="15.75" customHeight="1">
      <c r="B220" s="25"/>
      <c r="C220" s="87"/>
      <c r="D220" s="87"/>
      <c r="E220" s="87"/>
      <c r="F220" s="87"/>
      <c r="G220" s="87"/>
      <c r="H220" s="87"/>
      <c r="I220" s="87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2:26" ht="15.75" customHeight="1">
      <c r="B221" s="25"/>
      <c r="C221" s="87"/>
      <c r="D221" s="87"/>
      <c r="E221" s="87"/>
      <c r="F221" s="87"/>
      <c r="G221" s="87"/>
      <c r="H221" s="87"/>
      <c r="I221" s="87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2:26" ht="15.75" customHeight="1">
      <c r="B222" s="25"/>
      <c r="C222" s="87"/>
      <c r="D222" s="87"/>
      <c r="E222" s="87"/>
      <c r="F222" s="87"/>
      <c r="G222" s="87"/>
      <c r="H222" s="87"/>
      <c r="I222" s="87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2:26" ht="15.75" customHeight="1">
      <c r="B223" s="25"/>
      <c r="C223" s="87"/>
      <c r="D223" s="87"/>
      <c r="E223" s="87"/>
      <c r="F223" s="87"/>
      <c r="G223" s="87"/>
      <c r="H223" s="87"/>
      <c r="I223" s="87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2:26" ht="15.75" customHeight="1">
      <c r="B224" s="25"/>
      <c r="C224" s="87"/>
      <c r="D224" s="87"/>
      <c r="E224" s="87"/>
      <c r="F224" s="87"/>
      <c r="G224" s="87"/>
      <c r="H224" s="87"/>
      <c r="I224" s="87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2:26" ht="15.75" customHeight="1">
      <c r="B225" s="25"/>
      <c r="C225" s="87"/>
      <c r="D225" s="87"/>
      <c r="E225" s="87"/>
      <c r="F225" s="87"/>
      <c r="G225" s="87"/>
      <c r="H225" s="87"/>
      <c r="I225" s="87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2:26" ht="15.75" customHeight="1">
      <c r="B226" s="25"/>
      <c r="C226" s="87"/>
      <c r="D226" s="87"/>
      <c r="E226" s="87"/>
      <c r="F226" s="87"/>
      <c r="G226" s="87"/>
      <c r="H226" s="87"/>
      <c r="I226" s="87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2:26" ht="15.75" customHeight="1">
      <c r="B227" s="25"/>
      <c r="C227" s="87"/>
      <c r="D227" s="87"/>
      <c r="E227" s="87"/>
      <c r="F227" s="87"/>
      <c r="G227" s="87"/>
      <c r="H227" s="87"/>
      <c r="I227" s="87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2:26" ht="15.75" customHeight="1">
      <c r="B228" s="25"/>
      <c r="C228" s="87"/>
      <c r="D228" s="87"/>
      <c r="E228" s="87"/>
      <c r="F228" s="87"/>
      <c r="G228" s="87"/>
      <c r="H228" s="87"/>
      <c r="I228" s="87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2:26" ht="15.75" customHeight="1">
      <c r="B229" s="25"/>
      <c r="C229" s="87"/>
      <c r="D229" s="87"/>
      <c r="E229" s="87"/>
      <c r="F229" s="87"/>
      <c r="G229" s="87"/>
      <c r="H229" s="87"/>
      <c r="I229" s="87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2:26" ht="15.75" customHeight="1">
      <c r="B230" s="25"/>
      <c r="C230" s="87"/>
      <c r="D230" s="87"/>
      <c r="E230" s="87"/>
      <c r="F230" s="87"/>
      <c r="G230" s="87"/>
      <c r="H230" s="87"/>
      <c r="I230" s="87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2:26" ht="15.75" customHeight="1">
      <c r="B231" s="25"/>
      <c r="C231" s="87"/>
      <c r="D231" s="87"/>
      <c r="E231" s="87"/>
      <c r="F231" s="87"/>
      <c r="G231" s="87"/>
      <c r="H231" s="87"/>
      <c r="I231" s="87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2:26" ht="15.75" customHeight="1">
      <c r="B232" s="25"/>
      <c r="C232" s="87"/>
      <c r="D232" s="87"/>
      <c r="E232" s="87"/>
      <c r="F232" s="87"/>
      <c r="G232" s="87"/>
      <c r="H232" s="87"/>
      <c r="I232" s="87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2:26" ht="15.75" customHeight="1">
      <c r="B233" s="25"/>
      <c r="C233" s="87"/>
      <c r="D233" s="87"/>
      <c r="E233" s="87"/>
      <c r="F233" s="87"/>
      <c r="G233" s="87"/>
      <c r="H233" s="87"/>
      <c r="I233" s="87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2:26" ht="15.75" customHeight="1">
      <c r="B234" s="25"/>
      <c r="C234" s="87"/>
      <c r="D234" s="87"/>
      <c r="E234" s="87"/>
      <c r="F234" s="87"/>
      <c r="G234" s="87"/>
      <c r="H234" s="87"/>
      <c r="I234" s="87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2:26" ht="15.75" customHeight="1">
      <c r="B235" s="25"/>
      <c r="C235" s="87"/>
      <c r="D235" s="87"/>
      <c r="E235" s="87"/>
      <c r="F235" s="87"/>
      <c r="G235" s="87"/>
      <c r="H235" s="87"/>
      <c r="I235" s="87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2:26" ht="15.75" customHeight="1">
      <c r="B236" s="25"/>
      <c r="C236" s="87"/>
      <c r="D236" s="87"/>
      <c r="E236" s="87"/>
      <c r="F236" s="87"/>
      <c r="G236" s="87"/>
      <c r="H236" s="87"/>
      <c r="I236" s="87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2:26" ht="15.75" customHeight="1">
      <c r="B237" s="25"/>
      <c r="C237" s="87"/>
      <c r="D237" s="87"/>
      <c r="E237" s="87"/>
      <c r="F237" s="87"/>
      <c r="G237" s="87"/>
      <c r="H237" s="87"/>
      <c r="I237" s="87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2:26" ht="15.75" customHeight="1"/>
    <row r="239" spans="2:26" ht="15.75" customHeight="1"/>
    <row r="240" spans="2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548F"/>
  </sheetPr>
  <dimension ref="B1:Z1000"/>
  <sheetViews>
    <sheetView showGridLines="0" topLeftCell="A157" workbookViewId="0">
      <selection activeCell="C164" sqref="C164:C165"/>
    </sheetView>
  </sheetViews>
  <sheetFormatPr baseColWidth="10" defaultColWidth="12.5703125" defaultRowHeight="15" customHeight="1"/>
  <cols>
    <col min="1" max="1" width="7.28515625" customWidth="1"/>
    <col min="2" max="2" width="3.85546875" customWidth="1"/>
    <col min="3" max="3" width="126.85546875" customWidth="1"/>
    <col min="4" max="4" width="7.7109375" customWidth="1"/>
    <col min="5" max="5" width="9.7109375" customWidth="1"/>
    <col min="6" max="6" width="13.28515625" customWidth="1"/>
    <col min="7" max="7" width="3.28515625" customWidth="1"/>
    <col min="8" max="26" width="9.140625" customWidth="1"/>
  </cols>
  <sheetData>
    <row r="1" spans="2:26" ht="15.75" customHeight="1">
      <c r="B1" s="114"/>
    </row>
    <row r="2" spans="2:26" ht="124.5" customHeight="1">
      <c r="B2" s="114"/>
    </row>
    <row r="3" spans="2:26" ht="36.75" customHeight="1">
      <c r="B3" s="115"/>
      <c r="C3" s="271" t="s">
        <v>148</v>
      </c>
      <c r="D3" s="272"/>
      <c r="E3" s="273"/>
      <c r="F3" s="116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6"/>
      <c r="V3" s="116"/>
      <c r="W3" s="116"/>
      <c r="X3" s="118"/>
      <c r="Y3" s="118"/>
      <c r="Z3" s="118"/>
    </row>
    <row r="4" spans="2:26" ht="11.25" customHeight="1">
      <c r="B4" s="115"/>
      <c r="C4" s="119"/>
      <c r="D4" s="120"/>
      <c r="E4" s="120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21"/>
      <c r="V4" s="121"/>
      <c r="W4" s="121"/>
      <c r="X4" s="118"/>
      <c r="Y4" s="118"/>
      <c r="Z4" s="118"/>
    </row>
    <row r="5" spans="2:26" ht="85.5" customHeight="1">
      <c r="B5" s="115"/>
      <c r="C5" s="274" t="s">
        <v>149</v>
      </c>
      <c r="D5" s="272"/>
      <c r="E5" s="273"/>
      <c r="F5" s="122"/>
      <c r="G5" s="123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6"/>
      <c r="V5" s="116"/>
      <c r="W5" s="116"/>
      <c r="X5" s="116"/>
      <c r="Y5" s="116"/>
      <c r="Z5" s="116"/>
    </row>
    <row r="6" spans="2:26" ht="16.5" customHeight="1">
      <c r="B6" s="115"/>
      <c r="C6" s="122"/>
      <c r="D6" s="122"/>
      <c r="E6" s="122"/>
      <c r="F6" s="122"/>
      <c r="G6" s="123"/>
      <c r="H6" s="117"/>
      <c r="I6" s="117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18"/>
      <c r="V6" s="118"/>
      <c r="W6" s="118"/>
      <c r="X6" s="118"/>
      <c r="Y6" s="118"/>
      <c r="Z6" s="118"/>
    </row>
    <row r="7" spans="2:26" ht="38.25">
      <c r="B7" s="198"/>
      <c r="C7" s="199"/>
      <c r="D7" s="200" t="s">
        <v>150</v>
      </c>
      <c r="E7" s="200" t="s">
        <v>151</v>
      </c>
      <c r="F7" s="201" t="s">
        <v>152</v>
      </c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18"/>
      <c r="V7" s="118"/>
      <c r="W7" s="118"/>
      <c r="X7" s="118"/>
      <c r="Y7" s="118"/>
      <c r="Z7" s="118"/>
    </row>
    <row r="8" spans="2:26" ht="15.75" customHeight="1">
      <c r="B8" s="202"/>
      <c r="C8" s="203" t="s">
        <v>153</v>
      </c>
      <c r="D8" s="204"/>
      <c r="E8" s="204"/>
      <c r="F8" s="205">
        <f>AVERAGE(F9,F30,F38,F80,F91,F108,F108)</f>
        <v>0.83941129880979504</v>
      </c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18"/>
      <c r="V8" s="118"/>
      <c r="W8" s="118"/>
      <c r="X8" s="118"/>
      <c r="Y8" s="118"/>
      <c r="Z8" s="118"/>
    </row>
    <row r="9" spans="2:26" ht="15.75" customHeight="1">
      <c r="B9" s="206"/>
      <c r="C9" s="207" t="s">
        <v>154</v>
      </c>
      <c r="D9" s="208"/>
      <c r="E9" s="208"/>
      <c r="F9" s="209">
        <f>D29/19</f>
        <v>0.63157894736842102</v>
      </c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18"/>
      <c r="V9" s="118"/>
      <c r="W9" s="118"/>
      <c r="X9" s="118"/>
      <c r="Y9" s="118"/>
      <c r="Z9" s="118"/>
    </row>
    <row r="10" spans="2:26" ht="13.5" customHeight="1">
      <c r="B10" s="210">
        <v>1</v>
      </c>
      <c r="C10" s="211" t="s">
        <v>155</v>
      </c>
      <c r="D10" s="212">
        <v>1</v>
      </c>
      <c r="E10" s="213">
        <v>0</v>
      </c>
      <c r="F10" s="214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18"/>
      <c r="V10" s="118"/>
      <c r="W10" s="118"/>
      <c r="X10" s="118"/>
      <c r="Y10" s="118"/>
      <c r="Z10" s="118"/>
    </row>
    <row r="11" spans="2:26" ht="15.75" customHeight="1">
      <c r="B11" s="210">
        <f t="shared" ref="B11:B28" si="0">B10+1</f>
        <v>2</v>
      </c>
      <c r="C11" s="211" t="s">
        <v>156</v>
      </c>
      <c r="D11" s="212">
        <v>0</v>
      </c>
      <c r="E11" s="213">
        <v>0</v>
      </c>
      <c r="F11" s="214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18"/>
      <c r="V11" s="118"/>
      <c r="W11" s="118"/>
      <c r="X11" s="118"/>
      <c r="Y11" s="118"/>
      <c r="Z11" s="118"/>
    </row>
    <row r="12" spans="2:26" ht="15.75" customHeight="1">
      <c r="B12" s="210">
        <f t="shared" si="0"/>
        <v>3</v>
      </c>
      <c r="C12" s="211" t="s">
        <v>157</v>
      </c>
      <c r="D12" s="212">
        <v>1</v>
      </c>
      <c r="E12" s="213">
        <v>0</v>
      </c>
      <c r="F12" s="214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18"/>
      <c r="V12" s="118"/>
      <c r="W12" s="118"/>
      <c r="X12" s="118"/>
      <c r="Y12" s="118"/>
      <c r="Z12" s="118"/>
    </row>
    <row r="13" spans="2:26" ht="15.75" customHeight="1">
      <c r="B13" s="210">
        <f t="shared" si="0"/>
        <v>4</v>
      </c>
      <c r="C13" s="211" t="s">
        <v>158</v>
      </c>
      <c r="D13" s="212">
        <v>1</v>
      </c>
      <c r="E13" s="213">
        <v>0</v>
      </c>
      <c r="F13" s="214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18"/>
      <c r="V13" s="118"/>
      <c r="W13" s="118"/>
      <c r="X13" s="118"/>
      <c r="Y13" s="118"/>
      <c r="Z13" s="118"/>
    </row>
    <row r="14" spans="2:26" ht="16.5" customHeight="1">
      <c r="B14" s="210">
        <f t="shared" si="0"/>
        <v>5</v>
      </c>
      <c r="C14" s="211" t="s">
        <v>159</v>
      </c>
      <c r="D14" s="212">
        <v>1</v>
      </c>
      <c r="E14" s="213">
        <v>0</v>
      </c>
      <c r="F14" s="214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18"/>
      <c r="V14" s="118"/>
      <c r="W14" s="118"/>
      <c r="X14" s="118"/>
      <c r="Y14" s="118"/>
      <c r="Z14" s="118"/>
    </row>
    <row r="15" spans="2:26" ht="15.75" customHeight="1">
      <c r="B15" s="210">
        <f t="shared" si="0"/>
        <v>6</v>
      </c>
      <c r="C15" s="211" t="s">
        <v>160</v>
      </c>
      <c r="D15" s="212">
        <v>1</v>
      </c>
      <c r="E15" s="213">
        <v>0</v>
      </c>
      <c r="F15" s="215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18"/>
      <c r="V15" s="118"/>
      <c r="W15" s="118"/>
      <c r="X15" s="118"/>
      <c r="Y15" s="118"/>
      <c r="Z15" s="118"/>
    </row>
    <row r="16" spans="2:26" ht="15.75" customHeight="1">
      <c r="B16" s="210">
        <f t="shared" si="0"/>
        <v>7</v>
      </c>
      <c r="C16" s="211" t="s">
        <v>161</v>
      </c>
      <c r="D16" s="212">
        <v>1</v>
      </c>
      <c r="E16" s="213">
        <v>0</v>
      </c>
      <c r="F16" s="214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18"/>
      <c r="V16" s="118"/>
      <c r="W16" s="118"/>
      <c r="X16" s="118"/>
      <c r="Y16" s="118"/>
      <c r="Z16" s="118"/>
    </row>
    <row r="17" spans="2:26" ht="15.75" customHeight="1">
      <c r="B17" s="210">
        <f t="shared" si="0"/>
        <v>8</v>
      </c>
      <c r="C17" s="216" t="s">
        <v>162</v>
      </c>
      <c r="D17" s="212">
        <v>0</v>
      </c>
      <c r="E17" s="213">
        <v>1</v>
      </c>
      <c r="F17" s="214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18"/>
      <c r="V17" s="118"/>
      <c r="W17" s="118"/>
      <c r="X17" s="118"/>
      <c r="Y17" s="118"/>
      <c r="Z17" s="118"/>
    </row>
    <row r="18" spans="2:26" ht="15.75" customHeight="1">
      <c r="B18" s="210">
        <f t="shared" si="0"/>
        <v>9</v>
      </c>
      <c r="C18" s="211" t="s">
        <v>163</v>
      </c>
      <c r="D18" s="212">
        <v>0</v>
      </c>
      <c r="E18" s="213">
        <v>1</v>
      </c>
      <c r="F18" s="214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18"/>
      <c r="V18" s="118"/>
      <c r="W18" s="118"/>
      <c r="X18" s="118"/>
      <c r="Y18" s="118"/>
      <c r="Z18" s="118"/>
    </row>
    <row r="19" spans="2:26" ht="15.75" customHeight="1">
      <c r="B19" s="210">
        <f t="shared" si="0"/>
        <v>10</v>
      </c>
      <c r="C19" s="211" t="s">
        <v>164</v>
      </c>
      <c r="D19" s="212">
        <v>1</v>
      </c>
      <c r="E19" s="213">
        <v>0</v>
      </c>
      <c r="F19" s="214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18"/>
      <c r="V19" s="118"/>
      <c r="W19" s="118"/>
      <c r="X19" s="118"/>
      <c r="Y19" s="118"/>
      <c r="Z19" s="118"/>
    </row>
    <row r="20" spans="2:26" ht="15.75" customHeight="1">
      <c r="B20" s="210">
        <f t="shared" si="0"/>
        <v>11</v>
      </c>
      <c r="C20" s="211" t="s">
        <v>165</v>
      </c>
      <c r="D20" s="212">
        <v>1</v>
      </c>
      <c r="E20" s="213">
        <v>0</v>
      </c>
      <c r="F20" s="214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18"/>
      <c r="V20" s="118"/>
      <c r="W20" s="118"/>
      <c r="X20" s="118"/>
      <c r="Y20" s="118"/>
      <c r="Z20" s="118"/>
    </row>
    <row r="21" spans="2:26" ht="15.75" customHeight="1">
      <c r="B21" s="210">
        <f t="shared" si="0"/>
        <v>12</v>
      </c>
      <c r="C21" s="211" t="s">
        <v>166</v>
      </c>
      <c r="D21" s="212">
        <v>0</v>
      </c>
      <c r="E21" s="213">
        <v>1</v>
      </c>
      <c r="F21" s="214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18"/>
      <c r="V21" s="118"/>
      <c r="W21" s="118"/>
      <c r="X21" s="118"/>
      <c r="Y21" s="118"/>
      <c r="Z21" s="118"/>
    </row>
    <row r="22" spans="2:26" ht="15.75" customHeight="1">
      <c r="B22" s="210">
        <f t="shared" si="0"/>
        <v>13</v>
      </c>
      <c r="C22" s="211" t="s">
        <v>167</v>
      </c>
      <c r="D22" s="212">
        <v>0</v>
      </c>
      <c r="E22" s="213">
        <v>1</v>
      </c>
      <c r="F22" s="214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18"/>
      <c r="V22" s="118"/>
      <c r="W22" s="118"/>
      <c r="X22" s="118"/>
      <c r="Y22" s="118"/>
      <c r="Z22" s="118"/>
    </row>
    <row r="23" spans="2:26" ht="15.75" customHeight="1">
      <c r="B23" s="210">
        <f t="shared" si="0"/>
        <v>14</v>
      </c>
      <c r="C23" s="211" t="s">
        <v>168</v>
      </c>
      <c r="D23" s="212">
        <v>1</v>
      </c>
      <c r="E23" s="213">
        <v>0</v>
      </c>
      <c r="F23" s="214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18"/>
      <c r="V23" s="118"/>
      <c r="W23" s="118"/>
      <c r="X23" s="118"/>
      <c r="Y23" s="118"/>
      <c r="Z23" s="118"/>
    </row>
    <row r="24" spans="2:26" ht="15.75" customHeight="1">
      <c r="B24" s="210">
        <f t="shared" si="0"/>
        <v>15</v>
      </c>
      <c r="C24" s="211" t="s">
        <v>169</v>
      </c>
      <c r="D24" s="212">
        <v>0</v>
      </c>
      <c r="E24" s="213">
        <v>1</v>
      </c>
      <c r="F24" s="214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18"/>
      <c r="V24" s="118"/>
      <c r="W24" s="118"/>
      <c r="X24" s="118"/>
      <c r="Y24" s="118"/>
      <c r="Z24" s="118"/>
    </row>
    <row r="25" spans="2:26" ht="15.75" customHeight="1">
      <c r="B25" s="210">
        <f t="shared" si="0"/>
        <v>16</v>
      </c>
      <c r="C25" s="211" t="s">
        <v>170</v>
      </c>
      <c r="D25" s="212">
        <v>1</v>
      </c>
      <c r="E25" s="213">
        <v>0</v>
      </c>
      <c r="F25" s="214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18"/>
      <c r="V25" s="118"/>
      <c r="W25" s="118"/>
      <c r="X25" s="118"/>
      <c r="Y25" s="118"/>
      <c r="Z25" s="118"/>
    </row>
    <row r="26" spans="2:26" ht="15.75" customHeight="1">
      <c r="B26" s="210">
        <f t="shared" si="0"/>
        <v>17</v>
      </c>
      <c r="C26" s="211" t="s">
        <v>171</v>
      </c>
      <c r="D26" s="212">
        <v>0</v>
      </c>
      <c r="E26" s="213">
        <v>1</v>
      </c>
      <c r="F26" s="215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18"/>
      <c r="V26" s="118"/>
      <c r="W26" s="118"/>
      <c r="X26" s="118"/>
      <c r="Y26" s="118"/>
      <c r="Z26" s="118"/>
    </row>
    <row r="27" spans="2:26" ht="15.75" customHeight="1">
      <c r="B27" s="210">
        <f t="shared" si="0"/>
        <v>18</v>
      </c>
      <c r="C27" s="211" t="s">
        <v>172</v>
      </c>
      <c r="D27" s="212">
        <v>1</v>
      </c>
      <c r="E27" s="213">
        <v>0</v>
      </c>
      <c r="F27" s="215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18"/>
      <c r="V27" s="118"/>
      <c r="W27" s="118"/>
      <c r="X27" s="118"/>
      <c r="Y27" s="118"/>
      <c r="Z27" s="118"/>
    </row>
    <row r="28" spans="2:26" ht="15.75" customHeight="1">
      <c r="B28" s="210">
        <f t="shared" si="0"/>
        <v>19</v>
      </c>
      <c r="C28" s="211" t="s">
        <v>173</v>
      </c>
      <c r="D28" s="212">
        <v>1</v>
      </c>
      <c r="E28" s="213">
        <v>0</v>
      </c>
      <c r="F28" s="215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18"/>
      <c r="V28" s="118"/>
      <c r="W28" s="118"/>
      <c r="X28" s="118"/>
      <c r="Y28" s="118"/>
      <c r="Z28" s="118"/>
    </row>
    <row r="29" spans="2:26" ht="15.75" customHeight="1">
      <c r="B29" s="210"/>
      <c r="C29" s="217" t="s">
        <v>174</v>
      </c>
      <c r="D29" s="212">
        <f>SUM(D10:D28)</f>
        <v>12</v>
      </c>
      <c r="E29" s="212">
        <f>SUM(E10:E28)</f>
        <v>6</v>
      </c>
      <c r="F29" s="215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18"/>
      <c r="V29" s="118"/>
      <c r="W29" s="118"/>
      <c r="X29" s="118"/>
      <c r="Y29" s="118"/>
      <c r="Z29" s="118"/>
    </row>
    <row r="30" spans="2:26" ht="15.75" customHeight="1">
      <c r="B30" s="206"/>
      <c r="C30" s="207" t="s">
        <v>175</v>
      </c>
      <c r="D30" s="208"/>
      <c r="E30" s="208"/>
      <c r="F30" s="209">
        <f>D37/6</f>
        <v>0.83333333333333337</v>
      </c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18"/>
      <c r="V30" s="118"/>
      <c r="W30" s="118"/>
      <c r="X30" s="118"/>
      <c r="Y30" s="118"/>
      <c r="Z30" s="118"/>
    </row>
    <row r="31" spans="2:26" ht="15.75" customHeight="1">
      <c r="B31" s="210">
        <f t="shared" ref="B31:B36" si="1">B30+1</f>
        <v>1</v>
      </c>
      <c r="C31" s="211" t="s">
        <v>176</v>
      </c>
      <c r="D31" s="212">
        <v>1</v>
      </c>
      <c r="E31" s="218">
        <v>1</v>
      </c>
      <c r="F31" s="219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18"/>
      <c r="V31" s="118"/>
      <c r="W31" s="118"/>
      <c r="X31" s="118"/>
      <c r="Y31" s="118"/>
      <c r="Z31" s="118"/>
    </row>
    <row r="32" spans="2:26" ht="15.75" customHeight="1">
      <c r="B32" s="210">
        <f t="shared" si="1"/>
        <v>2</v>
      </c>
      <c r="C32" s="211" t="s">
        <v>177</v>
      </c>
      <c r="D32" s="212">
        <v>0</v>
      </c>
      <c r="E32" s="218">
        <v>1</v>
      </c>
      <c r="F32" s="219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18"/>
      <c r="V32" s="118"/>
      <c r="W32" s="118"/>
      <c r="X32" s="118"/>
      <c r="Y32" s="118"/>
      <c r="Z32" s="118"/>
    </row>
    <row r="33" spans="2:26" ht="15.75" customHeight="1">
      <c r="B33" s="210">
        <f t="shared" si="1"/>
        <v>3</v>
      </c>
      <c r="C33" s="211" t="s">
        <v>178</v>
      </c>
      <c r="D33" s="212">
        <v>1</v>
      </c>
      <c r="E33" s="220">
        <v>0</v>
      </c>
      <c r="F33" s="219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18"/>
      <c r="V33" s="118"/>
      <c r="W33" s="118"/>
      <c r="X33" s="118"/>
      <c r="Y33" s="118"/>
      <c r="Z33" s="118"/>
    </row>
    <row r="34" spans="2:26" ht="15.75" customHeight="1">
      <c r="B34" s="210">
        <f t="shared" si="1"/>
        <v>4</v>
      </c>
      <c r="C34" s="211" t="s">
        <v>179</v>
      </c>
      <c r="D34" s="212">
        <v>1</v>
      </c>
      <c r="E34" s="220">
        <v>0</v>
      </c>
      <c r="F34" s="219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18"/>
      <c r="V34" s="118"/>
      <c r="W34" s="118"/>
      <c r="X34" s="118"/>
      <c r="Y34" s="118"/>
      <c r="Z34" s="118"/>
    </row>
    <row r="35" spans="2:26" ht="15.75" customHeight="1">
      <c r="B35" s="210">
        <f t="shared" si="1"/>
        <v>5</v>
      </c>
      <c r="C35" s="221" t="s">
        <v>978</v>
      </c>
      <c r="D35" s="212">
        <v>1</v>
      </c>
      <c r="E35" s="218">
        <v>0</v>
      </c>
      <c r="F35" s="219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18"/>
      <c r="V35" s="118"/>
      <c r="W35" s="118"/>
      <c r="X35" s="118"/>
      <c r="Y35" s="118"/>
      <c r="Z35" s="118"/>
    </row>
    <row r="36" spans="2:26" ht="15.75" customHeight="1">
      <c r="B36" s="210">
        <f t="shared" si="1"/>
        <v>6</v>
      </c>
      <c r="C36" s="211" t="s">
        <v>180</v>
      </c>
      <c r="D36" s="212">
        <v>1</v>
      </c>
      <c r="E36" s="218">
        <v>0</v>
      </c>
      <c r="F36" s="222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18"/>
      <c r="V36" s="118"/>
      <c r="W36" s="118"/>
      <c r="X36" s="118"/>
      <c r="Y36" s="118"/>
      <c r="Z36" s="118"/>
    </row>
    <row r="37" spans="2:26" ht="15.75" customHeight="1">
      <c r="B37" s="210"/>
      <c r="C37" s="217" t="s">
        <v>174</v>
      </c>
      <c r="D37" s="212">
        <f>SUM(D31:D36)</f>
        <v>5</v>
      </c>
      <c r="E37" s="212">
        <f>SUM(E31:E36)</f>
        <v>2</v>
      </c>
      <c r="F37" s="219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18"/>
      <c r="V37" s="118"/>
      <c r="W37" s="118"/>
      <c r="X37" s="118"/>
      <c r="Y37" s="118"/>
      <c r="Z37" s="118"/>
    </row>
    <row r="38" spans="2:26" ht="15.75" customHeight="1">
      <c r="B38" s="206"/>
      <c r="C38" s="206" t="s">
        <v>181</v>
      </c>
      <c r="D38" s="208"/>
      <c r="E38" s="208"/>
      <c r="F38" s="209">
        <f>AVERAGE(F39,F55,F68)</f>
        <v>0.8554112554112554</v>
      </c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18"/>
      <c r="V38" s="118"/>
      <c r="W38" s="118"/>
      <c r="X38" s="118"/>
      <c r="Y38" s="118"/>
      <c r="Z38" s="118"/>
    </row>
    <row r="39" spans="2:26" ht="15.75" customHeight="1">
      <c r="B39" s="210"/>
      <c r="C39" s="223" t="s">
        <v>182</v>
      </c>
      <c r="D39" s="224"/>
      <c r="E39" s="224"/>
      <c r="F39" s="225">
        <f>D54/14</f>
        <v>0.8571428571428571</v>
      </c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18"/>
      <c r="V39" s="118"/>
      <c r="W39" s="118"/>
      <c r="X39" s="118"/>
      <c r="Y39" s="118"/>
      <c r="Z39" s="118"/>
    </row>
    <row r="40" spans="2:26" ht="15.75" customHeight="1">
      <c r="B40" s="210">
        <f t="shared" ref="B40:B53" si="2">B39+1</f>
        <v>1</v>
      </c>
      <c r="C40" s="211" t="s">
        <v>183</v>
      </c>
      <c r="D40" s="212">
        <v>1</v>
      </c>
      <c r="E40" s="220">
        <v>0</v>
      </c>
      <c r="F40" s="219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18"/>
      <c r="V40" s="118"/>
      <c r="W40" s="118"/>
      <c r="X40" s="118"/>
      <c r="Y40" s="118"/>
      <c r="Z40" s="118"/>
    </row>
    <row r="41" spans="2:26" ht="15.75" customHeight="1">
      <c r="B41" s="210">
        <f t="shared" si="2"/>
        <v>2</v>
      </c>
      <c r="C41" s="211" t="s">
        <v>184</v>
      </c>
      <c r="D41" s="212">
        <v>1</v>
      </c>
      <c r="E41" s="220">
        <v>0</v>
      </c>
      <c r="F41" s="226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18"/>
      <c r="V41" s="118"/>
      <c r="W41" s="118"/>
      <c r="X41" s="118"/>
      <c r="Y41" s="118"/>
      <c r="Z41" s="118"/>
    </row>
    <row r="42" spans="2:26" ht="15.75" customHeight="1">
      <c r="B42" s="210">
        <f t="shared" si="2"/>
        <v>3</v>
      </c>
      <c r="C42" s="211" t="s">
        <v>185</v>
      </c>
      <c r="D42" s="212">
        <v>1</v>
      </c>
      <c r="E42" s="220">
        <v>0</v>
      </c>
      <c r="F42" s="226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18"/>
      <c r="V42" s="118"/>
      <c r="W42" s="118"/>
      <c r="X42" s="118"/>
      <c r="Y42" s="118"/>
      <c r="Z42" s="118"/>
    </row>
    <row r="43" spans="2:26" ht="15.75" customHeight="1">
      <c r="B43" s="210">
        <f t="shared" si="2"/>
        <v>4</v>
      </c>
      <c r="C43" s="211" t="s">
        <v>186</v>
      </c>
      <c r="D43" s="212">
        <v>1</v>
      </c>
      <c r="E43" s="220">
        <v>1</v>
      </c>
      <c r="F43" s="226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18"/>
      <c r="V43" s="118"/>
      <c r="W43" s="118"/>
      <c r="X43" s="118"/>
      <c r="Y43" s="118"/>
      <c r="Z43" s="118"/>
    </row>
    <row r="44" spans="2:26" ht="15.75" customHeight="1">
      <c r="B44" s="210">
        <f t="shared" si="2"/>
        <v>5</v>
      </c>
      <c r="C44" s="211" t="s">
        <v>187</v>
      </c>
      <c r="D44" s="212">
        <v>1</v>
      </c>
      <c r="E44" s="220">
        <v>0</v>
      </c>
      <c r="F44" s="226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18"/>
      <c r="V44" s="118"/>
      <c r="W44" s="118"/>
      <c r="X44" s="118"/>
      <c r="Y44" s="118"/>
      <c r="Z44" s="118"/>
    </row>
    <row r="45" spans="2:26" ht="15.75" customHeight="1">
      <c r="B45" s="210">
        <f t="shared" si="2"/>
        <v>6</v>
      </c>
      <c r="C45" s="211" t="s">
        <v>188</v>
      </c>
      <c r="D45" s="212">
        <v>1</v>
      </c>
      <c r="E45" s="220">
        <v>0</v>
      </c>
      <c r="F45" s="226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18"/>
      <c r="V45" s="118"/>
      <c r="W45" s="118"/>
      <c r="X45" s="118"/>
      <c r="Y45" s="118"/>
      <c r="Z45" s="118"/>
    </row>
    <row r="46" spans="2:26" ht="15.75" customHeight="1">
      <c r="B46" s="210">
        <f t="shared" si="2"/>
        <v>7</v>
      </c>
      <c r="C46" s="211" t="s">
        <v>189</v>
      </c>
      <c r="D46" s="212">
        <v>1</v>
      </c>
      <c r="E46" s="220">
        <v>0</v>
      </c>
      <c r="F46" s="226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18"/>
      <c r="V46" s="118"/>
      <c r="W46" s="118"/>
      <c r="X46" s="118"/>
      <c r="Y46" s="118"/>
      <c r="Z46" s="118"/>
    </row>
    <row r="47" spans="2:26" ht="15.75" customHeight="1">
      <c r="B47" s="210">
        <f t="shared" si="2"/>
        <v>8</v>
      </c>
      <c r="C47" s="211" t="s">
        <v>190</v>
      </c>
      <c r="D47" s="212">
        <v>1</v>
      </c>
      <c r="E47" s="220">
        <v>0</v>
      </c>
      <c r="F47" s="219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18"/>
      <c r="V47" s="118"/>
      <c r="W47" s="118"/>
      <c r="X47" s="118"/>
      <c r="Y47" s="118"/>
      <c r="Z47" s="118"/>
    </row>
    <row r="48" spans="2:26" ht="15.75" customHeight="1">
      <c r="B48" s="210">
        <f t="shared" si="2"/>
        <v>9</v>
      </c>
      <c r="C48" s="211" t="s">
        <v>191</v>
      </c>
      <c r="D48" s="212">
        <v>1</v>
      </c>
      <c r="E48" s="220">
        <v>0</v>
      </c>
      <c r="F48" s="219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18"/>
      <c r="V48" s="118"/>
      <c r="W48" s="118"/>
      <c r="X48" s="118"/>
      <c r="Y48" s="118"/>
      <c r="Z48" s="118"/>
    </row>
    <row r="49" spans="2:26" ht="15.75" customHeight="1">
      <c r="B49" s="210">
        <f t="shared" si="2"/>
        <v>10</v>
      </c>
      <c r="C49" s="211" t="s">
        <v>192</v>
      </c>
      <c r="D49" s="212">
        <v>1</v>
      </c>
      <c r="E49" s="220">
        <v>0</v>
      </c>
      <c r="F49" s="219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18"/>
      <c r="V49" s="118"/>
      <c r="W49" s="118"/>
      <c r="X49" s="118"/>
      <c r="Y49" s="118"/>
      <c r="Z49" s="118"/>
    </row>
    <row r="50" spans="2:26" ht="15.75" customHeight="1">
      <c r="B50" s="210">
        <f t="shared" si="2"/>
        <v>11</v>
      </c>
      <c r="C50" s="211" t="s">
        <v>193</v>
      </c>
      <c r="D50" s="212">
        <v>1</v>
      </c>
      <c r="E50" s="220">
        <v>0</v>
      </c>
      <c r="F50" s="219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18"/>
      <c r="V50" s="118"/>
      <c r="W50" s="118"/>
      <c r="X50" s="118"/>
      <c r="Y50" s="118"/>
      <c r="Z50" s="118"/>
    </row>
    <row r="51" spans="2:26" ht="12.75" customHeight="1">
      <c r="B51" s="210">
        <f t="shared" si="2"/>
        <v>12</v>
      </c>
      <c r="C51" s="211" t="s">
        <v>194</v>
      </c>
      <c r="D51" s="212">
        <v>0</v>
      </c>
      <c r="E51" s="220">
        <v>1</v>
      </c>
      <c r="F51" s="219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18"/>
      <c r="V51" s="118"/>
      <c r="W51" s="118"/>
      <c r="X51" s="118"/>
      <c r="Y51" s="118"/>
      <c r="Z51" s="118"/>
    </row>
    <row r="52" spans="2:26" ht="15.75" customHeight="1">
      <c r="B52" s="210">
        <f t="shared" si="2"/>
        <v>13</v>
      </c>
      <c r="C52" s="211" t="s">
        <v>195</v>
      </c>
      <c r="D52" s="212">
        <v>0</v>
      </c>
      <c r="E52" s="220">
        <v>1</v>
      </c>
      <c r="F52" s="219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18"/>
      <c r="V52" s="118"/>
      <c r="W52" s="118"/>
      <c r="X52" s="118"/>
      <c r="Y52" s="118"/>
      <c r="Z52" s="118"/>
    </row>
    <row r="53" spans="2:26" ht="15.75" customHeight="1">
      <c r="B53" s="210">
        <f t="shared" si="2"/>
        <v>14</v>
      </c>
      <c r="C53" s="211" t="s">
        <v>196</v>
      </c>
      <c r="D53" s="212">
        <v>1</v>
      </c>
      <c r="E53" s="220">
        <v>0</v>
      </c>
      <c r="F53" s="219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18"/>
      <c r="V53" s="118"/>
      <c r="W53" s="118"/>
      <c r="X53" s="118"/>
      <c r="Y53" s="118"/>
      <c r="Z53" s="118"/>
    </row>
    <row r="54" spans="2:26" ht="15.75" customHeight="1">
      <c r="B54" s="210"/>
      <c r="C54" s="217" t="s">
        <v>174</v>
      </c>
      <c r="D54" s="212">
        <f>SUM(D40:D53)</f>
        <v>12</v>
      </c>
      <c r="E54" s="212">
        <f>SUM(E40:E53)</f>
        <v>3</v>
      </c>
      <c r="F54" s="219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18"/>
      <c r="V54" s="118"/>
      <c r="W54" s="118"/>
      <c r="X54" s="118"/>
      <c r="Y54" s="118"/>
      <c r="Z54" s="118"/>
    </row>
    <row r="55" spans="2:26" ht="15.75" customHeight="1">
      <c r="B55" s="210"/>
      <c r="C55" s="223" t="s">
        <v>197</v>
      </c>
      <c r="D55" s="224"/>
      <c r="E55" s="224"/>
      <c r="F55" s="225">
        <f>D67/11</f>
        <v>0.90909090909090906</v>
      </c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18"/>
      <c r="V55" s="118"/>
      <c r="W55" s="118"/>
      <c r="X55" s="118"/>
      <c r="Y55" s="118"/>
      <c r="Z55" s="118"/>
    </row>
    <row r="56" spans="2:26" ht="15.75" customHeight="1">
      <c r="B56" s="210">
        <f t="shared" ref="B56:B66" si="3">B55+1</f>
        <v>1</v>
      </c>
      <c r="C56" s="211" t="s">
        <v>198</v>
      </c>
      <c r="D56" s="212">
        <v>1</v>
      </c>
      <c r="E56" s="218">
        <v>1</v>
      </c>
      <c r="F56" s="219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18"/>
      <c r="V56" s="118"/>
      <c r="W56" s="118"/>
      <c r="X56" s="118"/>
      <c r="Y56" s="118"/>
      <c r="Z56" s="118"/>
    </row>
    <row r="57" spans="2:26" ht="15.75" customHeight="1">
      <c r="B57" s="210">
        <f t="shared" si="3"/>
        <v>2</v>
      </c>
      <c r="C57" s="211" t="s">
        <v>199</v>
      </c>
      <c r="D57" s="212">
        <v>1</v>
      </c>
      <c r="E57" s="218">
        <v>0</v>
      </c>
      <c r="F57" s="219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18"/>
      <c r="V57" s="118"/>
      <c r="W57" s="118"/>
      <c r="X57" s="118"/>
      <c r="Y57" s="118"/>
      <c r="Z57" s="118"/>
    </row>
    <row r="58" spans="2:26" ht="15.75" customHeight="1">
      <c r="B58" s="210">
        <f t="shared" si="3"/>
        <v>3</v>
      </c>
      <c r="C58" s="211" t="s">
        <v>200</v>
      </c>
      <c r="D58" s="212">
        <v>1</v>
      </c>
      <c r="E58" s="218">
        <v>0</v>
      </c>
      <c r="F58" s="227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18"/>
      <c r="V58" s="118"/>
      <c r="W58" s="118"/>
      <c r="X58" s="118"/>
      <c r="Y58" s="118"/>
      <c r="Z58" s="118"/>
    </row>
    <row r="59" spans="2:26" ht="15.75" customHeight="1">
      <c r="B59" s="210">
        <f t="shared" si="3"/>
        <v>4</v>
      </c>
      <c r="C59" s="211" t="s">
        <v>201</v>
      </c>
      <c r="D59" s="212">
        <v>1</v>
      </c>
      <c r="E59" s="218">
        <v>0</v>
      </c>
      <c r="F59" s="227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18"/>
      <c r="V59" s="118"/>
      <c r="W59" s="118"/>
      <c r="X59" s="118"/>
      <c r="Y59" s="118"/>
      <c r="Z59" s="118"/>
    </row>
    <row r="60" spans="2:26" ht="15.75" customHeight="1">
      <c r="B60" s="210">
        <f t="shared" si="3"/>
        <v>5</v>
      </c>
      <c r="C60" s="211" t="s">
        <v>202</v>
      </c>
      <c r="D60" s="212">
        <v>1</v>
      </c>
      <c r="E60" s="218">
        <v>0</v>
      </c>
      <c r="F60" s="219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18"/>
      <c r="V60" s="118"/>
      <c r="W60" s="118"/>
      <c r="X60" s="118"/>
      <c r="Y60" s="118"/>
      <c r="Z60" s="118"/>
    </row>
    <row r="61" spans="2:26" ht="15.75" customHeight="1">
      <c r="B61" s="210">
        <f t="shared" si="3"/>
        <v>6</v>
      </c>
      <c r="C61" s="211" t="s">
        <v>203</v>
      </c>
      <c r="D61" s="212">
        <v>1</v>
      </c>
      <c r="E61" s="218">
        <v>0</v>
      </c>
      <c r="F61" s="219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18"/>
      <c r="V61" s="118"/>
      <c r="W61" s="118"/>
      <c r="X61" s="118"/>
      <c r="Y61" s="118"/>
      <c r="Z61" s="118"/>
    </row>
    <row r="62" spans="2:26" ht="15.75" customHeight="1">
      <c r="B62" s="210">
        <f t="shared" si="3"/>
        <v>7</v>
      </c>
      <c r="C62" s="211" t="s">
        <v>204</v>
      </c>
      <c r="D62" s="212">
        <v>1</v>
      </c>
      <c r="E62" s="218">
        <v>0</v>
      </c>
      <c r="F62" s="219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18"/>
      <c r="V62" s="118"/>
      <c r="W62" s="118"/>
      <c r="X62" s="118"/>
      <c r="Y62" s="118"/>
      <c r="Z62" s="118"/>
    </row>
    <row r="63" spans="2:26" ht="15.75" customHeight="1">
      <c r="B63" s="210">
        <f t="shared" si="3"/>
        <v>8</v>
      </c>
      <c r="C63" s="211" t="s">
        <v>205</v>
      </c>
      <c r="D63" s="212">
        <v>1</v>
      </c>
      <c r="E63" s="218">
        <v>0</v>
      </c>
      <c r="F63" s="219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18"/>
      <c r="V63" s="118"/>
      <c r="W63" s="118"/>
      <c r="X63" s="118"/>
      <c r="Y63" s="118"/>
      <c r="Z63" s="118"/>
    </row>
    <row r="64" spans="2:26" ht="15.75" customHeight="1">
      <c r="B64" s="210">
        <f t="shared" si="3"/>
        <v>9</v>
      </c>
      <c r="C64" s="211" t="s">
        <v>206</v>
      </c>
      <c r="D64" s="212">
        <v>1</v>
      </c>
      <c r="E64" s="218">
        <v>0</v>
      </c>
      <c r="F64" s="219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18"/>
      <c r="V64" s="118"/>
      <c r="W64" s="118"/>
      <c r="X64" s="118"/>
      <c r="Y64" s="118"/>
      <c r="Z64" s="118"/>
    </row>
    <row r="65" spans="2:26" ht="15.75" customHeight="1">
      <c r="B65" s="210">
        <f t="shared" si="3"/>
        <v>10</v>
      </c>
      <c r="C65" s="211" t="s">
        <v>207</v>
      </c>
      <c r="D65" s="212">
        <v>1</v>
      </c>
      <c r="E65" s="218">
        <v>0</v>
      </c>
      <c r="F65" s="219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18"/>
      <c r="V65" s="118"/>
      <c r="W65" s="118"/>
      <c r="X65" s="118"/>
      <c r="Y65" s="118"/>
      <c r="Z65" s="118"/>
    </row>
    <row r="66" spans="2:26" ht="15.75" customHeight="1">
      <c r="B66" s="210">
        <f t="shared" si="3"/>
        <v>11</v>
      </c>
      <c r="C66" s="211" t="s">
        <v>208</v>
      </c>
      <c r="D66" s="212">
        <v>0</v>
      </c>
      <c r="E66" s="218">
        <v>1</v>
      </c>
      <c r="F66" s="219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18"/>
      <c r="V66" s="118"/>
      <c r="W66" s="118"/>
      <c r="X66" s="118"/>
      <c r="Y66" s="118"/>
      <c r="Z66" s="118"/>
    </row>
    <row r="67" spans="2:26" ht="15.75" customHeight="1">
      <c r="B67" s="210"/>
      <c r="C67" s="217" t="s">
        <v>174</v>
      </c>
      <c r="D67" s="212">
        <f>SUM(D56:D66)</f>
        <v>10</v>
      </c>
      <c r="E67" s="212">
        <f>SUM(E56:E66)</f>
        <v>2</v>
      </c>
      <c r="F67" s="219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18"/>
      <c r="V67" s="118"/>
      <c r="W67" s="118"/>
      <c r="X67" s="118"/>
      <c r="Y67" s="118"/>
      <c r="Z67" s="118"/>
    </row>
    <row r="68" spans="2:26" ht="15.75" customHeight="1">
      <c r="B68" s="210"/>
      <c r="C68" s="223" t="s">
        <v>209</v>
      </c>
      <c r="D68" s="224"/>
      <c r="E68" s="224"/>
      <c r="F68" s="225">
        <f>D79/10</f>
        <v>0.8</v>
      </c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18"/>
      <c r="V68" s="118"/>
      <c r="W68" s="118"/>
      <c r="X68" s="118"/>
      <c r="Y68" s="118"/>
      <c r="Z68" s="118"/>
    </row>
    <row r="69" spans="2:26" ht="15.75" customHeight="1">
      <c r="B69" s="210">
        <f t="shared" ref="B69:B78" si="4">B68+1</f>
        <v>1</v>
      </c>
      <c r="C69" s="211" t="s">
        <v>210</v>
      </c>
      <c r="D69" s="212">
        <v>1</v>
      </c>
      <c r="E69" s="218">
        <v>0</v>
      </c>
      <c r="F69" s="219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18"/>
      <c r="V69" s="118"/>
      <c r="W69" s="118"/>
      <c r="X69" s="118"/>
      <c r="Y69" s="118"/>
      <c r="Z69" s="118"/>
    </row>
    <row r="70" spans="2:26" ht="15.75" customHeight="1">
      <c r="B70" s="210">
        <f t="shared" si="4"/>
        <v>2</v>
      </c>
      <c r="C70" s="211" t="s">
        <v>211</v>
      </c>
      <c r="D70" s="212">
        <v>1</v>
      </c>
      <c r="E70" s="218">
        <v>0</v>
      </c>
      <c r="F70" s="227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18"/>
      <c r="V70" s="118"/>
      <c r="W70" s="118"/>
      <c r="X70" s="118"/>
      <c r="Y70" s="118"/>
      <c r="Z70" s="118"/>
    </row>
    <row r="71" spans="2:26" ht="15.75" customHeight="1">
      <c r="B71" s="210">
        <f t="shared" si="4"/>
        <v>3</v>
      </c>
      <c r="C71" s="211" t="s">
        <v>212</v>
      </c>
      <c r="D71" s="212">
        <v>1</v>
      </c>
      <c r="E71" s="220">
        <v>0</v>
      </c>
      <c r="F71" s="219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18"/>
      <c r="V71" s="118"/>
      <c r="W71" s="118"/>
      <c r="X71" s="118"/>
      <c r="Y71" s="118"/>
      <c r="Z71" s="118"/>
    </row>
    <row r="72" spans="2:26" ht="15.75" customHeight="1">
      <c r="B72" s="210">
        <f t="shared" si="4"/>
        <v>4</v>
      </c>
      <c r="C72" s="211" t="s">
        <v>213</v>
      </c>
      <c r="D72" s="212">
        <v>1</v>
      </c>
      <c r="E72" s="220">
        <v>0</v>
      </c>
      <c r="F72" s="219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18"/>
      <c r="V72" s="118"/>
      <c r="W72" s="118"/>
      <c r="X72" s="118"/>
      <c r="Y72" s="118"/>
      <c r="Z72" s="118"/>
    </row>
    <row r="73" spans="2:26" ht="15.75" customHeight="1">
      <c r="B73" s="210">
        <f t="shared" si="4"/>
        <v>5</v>
      </c>
      <c r="C73" s="211" t="s">
        <v>212</v>
      </c>
      <c r="D73" s="212">
        <v>1</v>
      </c>
      <c r="E73" s="220">
        <v>0</v>
      </c>
      <c r="F73" s="219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18"/>
      <c r="V73" s="118"/>
      <c r="W73" s="118"/>
      <c r="X73" s="118"/>
      <c r="Y73" s="118"/>
      <c r="Z73" s="118"/>
    </row>
    <row r="74" spans="2:26" ht="15.75" customHeight="1">
      <c r="B74" s="210">
        <f t="shared" si="4"/>
        <v>6</v>
      </c>
      <c r="C74" s="211" t="s">
        <v>214</v>
      </c>
      <c r="D74" s="212">
        <v>1</v>
      </c>
      <c r="E74" s="220">
        <v>0</v>
      </c>
      <c r="F74" s="219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18"/>
      <c r="V74" s="118"/>
      <c r="W74" s="118"/>
      <c r="X74" s="118"/>
      <c r="Y74" s="118"/>
      <c r="Z74" s="118"/>
    </row>
    <row r="75" spans="2:26" ht="15.75" customHeight="1">
      <c r="B75" s="210">
        <f t="shared" si="4"/>
        <v>7</v>
      </c>
      <c r="C75" s="211" t="s">
        <v>215</v>
      </c>
      <c r="D75" s="212">
        <v>0</v>
      </c>
      <c r="E75" s="220">
        <v>1</v>
      </c>
      <c r="F75" s="219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18"/>
      <c r="V75" s="118"/>
      <c r="W75" s="118"/>
      <c r="X75" s="118"/>
      <c r="Y75" s="118"/>
      <c r="Z75" s="118"/>
    </row>
    <row r="76" spans="2:26" ht="15.75" customHeight="1">
      <c r="B76" s="210">
        <f t="shared" si="4"/>
        <v>8</v>
      </c>
      <c r="C76" s="211" t="s">
        <v>216</v>
      </c>
      <c r="D76" s="212">
        <v>1</v>
      </c>
      <c r="E76" s="220">
        <v>0</v>
      </c>
      <c r="F76" s="219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18"/>
      <c r="V76" s="118"/>
      <c r="W76" s="118"/>
      <c r="X76" s="118"/>
      <c r="Y76" s="118"/>
      <c r="Z76" s="118"/>
    </row>
    <row r="77" spans="2:26" ht="15.75" customHeight="1">
      <c r="B77" s="210">
        <f t="shared" si="4"/>
        <v>9</v>
      </c>
      <c r="C77" s="211" t="s">
        <v>217</v>
      </c>
      <c r="D77" s="212">
        <v>0</v>
      </c>
      <c r="E77" s="220">
        <v>1</v>
      </c>
      <c r="F77" s="219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18"/>
      <c r="V77" s="118"/>
      <c r="W77" s="118"/>
      <c r="X77" s="118"/>
      <c r="Y77" s="118"/>
      <c r="Z77" s="118"/>
    </row>
    <row r="78" spans="2:26" ht="15.75" customHeight="1">
      <c r="B78" s="210">
        <f t="shared" si="4"/>
        <v>10</v>
      </c>
      <c r="C78" s="211" t="s">
        <v>218</v>
      </c>
      <c r="D78" s="212">
        <v>1</v>
      </c>
      <c r="E78" s="220">
        <v>0</v>
      </c>
      <c r="F78" s="219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18"/>
      <c r="V78" s="118"/>
      <c r="W78" s="118"/>
      <c r="X78" s="118"/>
      <c r="Y78" s="118"/>
      <c r="Z78" s="118"/>
    </row>
    <row r="79" spans="2:26" ht="15.75" customHeight="1">
      <c r="B79" s="210"/>
      <c r="C79" s="217" t="s">
        <v>174</v>
      </c>
      <c r="D79" s="212">
        <f>SUM(D69:D78)</f>
        <v>8</v>
      </c>
      <c r="E79" s="212">
        <f>SUM(E69:E78)</f>
        <v>2</v>
      </c>
      <c r="F79" s="219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18"/>
      <c r="V79" s="118"/>
      <c r="W79" s="118"/>
      <c r="X79" s="118"/>
      <c r="Y79" s="118"/>
      <c r="Z79" s="118"/>
    </row>
    <row r="80" spans="2:26" ht="15.75" customHeight="1">
      <c r="B80" s="206"/>
      <c r="C80" s="206" t="s">
        <v>219</v>
      </c>
      <c r="D80" s="208"/>
      <c r="E80" s="208"/>
      <c r="F80" s="209">
        <f>D90/9</f>
        <v>0.88888888888888884</v>
      </c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18"/>
      <c r="V80" s="118"/>
      <c r="W80" s="118"/>
      <c r="X80" s="118"/>
      <c r="Y80" s="118"/>
      <c r="Z80" s="118"/>
    </row>
    <row r="81" spans="2:26" ht="15.75" customHeight="1">
      <c r="B81" s="210">
        <f t="shared" ref="B81:B89" si="5">B80+1</f>
        <v>1</v>
      </c>
      <c r="C81" s="211" t="s">
        <v>220</v>
      </c>
      <c r="D81" s="212">
        <v>1</v>
      </c>
      <c r="E81" s="218">
        <v>0</v>
      </c>
      <c r="F81" s="228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18"/>
      <c r="V81" s="118"/>
      <c r="W81" s="118"/>
      <c r="X81" s="118"/>
      <c r="Y81" s="118"/>
      <c r="Z81" s="118"/>
    </row>
    <row r="82" spans="2:26" ht="15.75" customHeight="1">
      <c r="B82" s="210">
        <f t="shared" si="5"/>
        <v>2</v>
      </c>
      <c r="C82" s="211" t="s">
        <v>221</v>
      </c>
      <c r="D82" s="212">
        <v>1</v>
      </c>
      <c r="E82" s="220">
        <v>0</v>
      </c>
      <c r="F82" s="228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18"/>
      <c r="V82" s="118"/>
      <c r="W82" s="118"/>
      <c r="X82" s="118"/>
      <c r="Y82" s="118"/>
      <c r="Z82" s="118"/>
    </row>
    <row r="83" spans="2:26" ht="15.75" customHeight="1">
      <c r="B83" s="210">
        <f t="shared" si="5"/>
        <v>3</v>
      </c>
      <c r="C83" s="211" t="s">
        <v>222</v>
      </c>
      <c r="D83" s="212">
        <v>1</v>
      </c>
      <c r="E83" s="218">
        <v>0</v>
      </c>
      <c r="F83" s="228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18"/>
      <c r="V83" s="118"/>
      <c r="W83" s="118"/>
      <c r="X83" s="118"/>
      <c r="Y83" s="118"/>
      <c r="Z83" s="118"/>
    </row>
    <row r="84" spans="2:26" ht="15.75" customHeight="1">
      <c r="B84" s="210">
        <f t="shared" si="5"/>
        <v>4</v>
      </c>
      <c r="C84" s="211" t="s">
        <v>223</v>
      </c>
      <c r="D84" s="212">
        <v>1</v>
      </c>
      <c r="E84" s="218">
        <v>0</v>
      </c>
      <c r="F84" s="228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18"/>
      <c r="V84" s="118"/>
      <c r="W84" s="118"/>
      <c r="X84" s="118"/>
      <c r="Y84" s="118"/>
      <c r="Z84" s="118"/>
    </row>
    <row r="85" spans="2:26" ht="15.75" customHeight="1">
      <c r="B85" s="210">
        <f t="shared" si="5"/>
        <v>5</v>
      </c>
      <c r="C85" s="211" t="s">
        <v>224</v>
      </c>
      <c r="D85" s="212">
        <v>1</v>
      </c>
      <c r="E85" s="220">
        <v>0</v>
      </c>
      <c r="F85" s="228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18"/>
      <c r="V85" s="118"/>
      <c r="W85" s="118"/>
      <c r="X85" s="118"/>
      <c r="Y85" s="118"/>
      <c r="Z85" s="118"/>
    </row>
    <row r="86" spans="2:26" ht="15.75" customHeight="1">
      <c r="B86" s="210">
        <f t="shared" si="5"/>
        <v>6</v>
      </c>
      <c r="C86" s="211" t="s">
        <v>225</v>
      </c>
      <c r="D86" s="212">
        <v>1</v>
      </c>
      <c r="E86" s="220">
        <v>0</v>
      </c>
      <c r="F86" s="228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18"/>
      <c r="V86" s="118"/>
      <c r="W86" s="118"/>
      <c r="X86" s="118"/>
      <c r="Y86" s="118"/>
      <c r="Z86" s="118"/>
    </row>
    <row r="87" spans="2:26" ht="15.75" customHeight="1">
      <c r="B87" s="210">
        <f t="shared" si="5"/>
        <v>7</v>
      </c>
      <c r="C87" s="211" t="s">
        <v>226</v>
      </c>
      <c r="D87" s="212">
        <v>1</v>
      </c>
      <c r="E87" s="220">
        <v>0</v>
      </c>
      <c r="F87" s="228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18"/>
      <c r="V87" s="118"/>
      <c r="W87" s="118"/>
      <c r="X87" s="118"/>
      <c r="Y87" s="118"/>
      <c r="Z87" s="118"/>
    </row>
    <row r="88" spans="2:26" ht="15.75" customHeight="1">
      <c r="B88" s="210">
        <f t="shared" si="5"/>
        <v>8</v>
      </c>
      <c r="C88" s="211" t="s">
        <v>227</v>
      </c>
      <c r="D88" s="212">
        <v>1</v>
      </c>
      <c r="E88" s="220">
        <v>0</v>
      </c>
      <c r="F88" s="228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18"/>
      <c r="V88" s="118"/>
      <c r="W88" s="118"/>
      <c r="X88" s="118"/>
      <c r="Y88" s="118"/>
      <c r="Z88" s="118"/>
    </row>
    <row r="89" spans="2:26" ht="15.75" customHeight="1">
      <c r="B89" s="210">
        <f t="shared" si="5"/>
        <v>9</v>
      </c>
      <c r="C89" s="211" t="s">
        <v>228</v>
      </c>
      <c r="D89" s="212">
        <v>0</v>
      </c>
      <c r="E89" s="220">
        <v>1</v>
      </c>
      <c r="F89" s="228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18"/>
      <c r="V89" s="118"/>
      <c r="W89" s="118"/>
      <c r="X89" s="118"/>
      <c r="Y89" s="118"/>
      <c r="Z89" s="118"/>
    </row>
    <row r="90" spans="2:26" ht="15.75" customHeight="1">
      <c r="B90" s="210"/>
      <c r="C90" s="217" t="s">
        <v>174</v>
      </c>
      <c r="D90" s="212">
        <f>SUM(D81:D89)</f>
        <v>8</v>
      </c>
      <c r="E90" s="212">
        <f>SUM(E81:E89)</f>
        <v>1</v>
      </c>
      <c r="F90" s="219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18"/>
      <c r="V90" s="118"/>
      <c r="W90" s="118"/>
      <c r="X90" s="118"/>
      <c r="Y90" s="118"/>
      <c r="Z90" s="118"/>
    </row>
    <row r="91" spans="2:26" ht="15.75" customHeight="1">
      <c r="B91" s="206"/>
      <c r="C91" s="206" t="s">
        <v>229</v>
      </c>
      <c r="D91" s="208"/>
      <c r="E91" s="208"/>
      <c r="F91" s="209">
        <f>D107/15</f>
        <v>0.66666666666666663</v>
      </c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7"/>
      <c r="V91" s="127"/>
      <c r="W91" s="127"/>
      <c r="X91" s="127"/>
      <c r="Y91" s="127"/>
      <c r="Z91" s="127"/>
    </row>
    <row r="92" spans="2:26" ht="15.75" customHeight="1">
      <c r="B92" s="210">
        <f t="shared" ref="B92:B106" si="6">B91+1</f>
        <v>1</v>
      </c>
      <c r="C92" s="211" t="s">
        <v>230</v>
      </c>
      <c r="D92" s="212">
        <v>1</v>
      </c>
      <c r="E92" s="218">
        <v>0</v>
      </c>
      <c r="F92" s="228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18"/>
      <c r="V92" s="118"/>
      <c r="W92" s="118"/>
      <c r="X92" s="118"/>
      <c r="Y92" s="118"/>
      <c r="Z92" s="118"/>
    </row>
    <row r="93" spans="2:26" ht="15.75" customHeight="1">
      <c r="B93" s="210">
        <f t="shared" si="6"/>
        <v>2</v>
      </c>
      <c r="C93" s="211" t="s">
        <v>231</v>
      </c>
      <c r="D93" s="212">
        <v>1</v>
      </c>
      <c r="E93" s="218">
        <v>0</v>
      </c>
      <c r="F93" s="228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18"/>
      <c r="V93" s="118"/>
      <c r="W93" s="118"/>
      <c r="X93" s="118"/>
      <c r="Y93" s="118"/>
      <c r="Z93" s="118"/>
    </row>
    <row r="94" spans="2:26" ht="15.75" customHeight="1">
      <c r="B94" s="210">
        <f t="shared" si="6"/>
        <v>3</v>
      </c>
      <c r="C94" s="211" t="s">
        <v>232</v>
      </c>
      <c r="D94" s="212">
        <v>1</v>
      </c>
      <c r="E94" s="218">
        <v>0</v>
      </c>
      <c r="F94" s="228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18"/>
      <c r="V94" s="118"/>
      <c r="W94" s="118"/>
      <c r="X94" s="118"/>
      <c r="Y94" s="118"/>
      <c r="Z94" s="118"/>
    </row>
    <row r="95" spans="2:26" ht="15.75" customHeight="1">
      <c r="B95" s="210">
        <f t="shared" si="6"/>
        <v>4</v>
      </c>
      <c r="C95" s="211" t="s">
        <v>233</v>
      </c>
      <c r="D95" s="212">
        <v>0</v>
      </c>
      <c r="E95" s="218">
        <v>1</v>
      </c>
      <c r="F95" s="228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18"/>
      <c r="V95" s="118"/>
      <c r="W95" s="118"/>
      <c r="X95" s="118"/>
      <c r="Y95" s="118"/>
      <c r="Z95" s="118"/>
    </row>
    <row r="96" spans="2:26" ht="15.75" customHeight="1">
      <c r="B96" s="210">
        <f t="shared" si="6"/>
        <v>5</v>
      </c>
      <c r="C96" s="211" t="s">
        <v>234</v>
      </c>
      <c r="D96" s="212">
        <v>1</v>
      </c>
      <c r="E96" s="218">
        <v>0</v>
      </c>
      <c r="F96" s="228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18"/>
      <c r="V96" s="118"/>
      <c r="W96" s="118"/>
      <c r="X96" s="118"/>
      <c r="Y96" s="118"/>
      <c r="Z96" s="118"/>
    </row>
    <row r="97" spans="2:26" ht="15.75" customHeight="1">
      <c r="B97" s="210">
        <f t="shared" si="6"/>
        <v>6</v>
      </c>
      <c r="C97" s="211" t="s">
        <v>235</v>
      </c>
      <c r="D97" s="212">
        <v>1</v>
      </c>
      <c r="E97" s="218">
        <v>0</v>
      </c>
      <c r="F97" s="228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18"/>
      <c r="V97" s="118"/>
      <c r="W97" s="118"/>
      <c r="X97" s="118"/>
      <c r="Y97" s="118"/>
      <c r="Z97" s="118"/>
    </row>
    <row r="98" spans="2:26" ht="15.75" customHeight="1">
      <c r="B98" s="210">
        <f t="shared" si="6"/>
        <v>7</v>
      </c>
      <c r="C98" s="211" t="s">
        <v>236</v>
      </c>
      <c r="D98" s="212">
        <v>0</v>
      </c>
      <c r="E98" s="218">
        <v>1</v>
      </c>
      <c r="F98" s="228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18"/>
      <c r="V98" s="118"/>
      <c r="W98" s="118"/>
      <c r="X98" s="118"/>
      <c r="Y98" s="118"/>
      <c r="Z98" s="118"/>
    </row>
    <row r="99" spans="2:26" ht="15.75" customHeight="1">
      <c r="B99" s="210">
        <f t="shared" si="6"/>
        <v>8</v>
      </c>
      <c r="C99" s="211" t="s">
        <v>237</v>
      </c>
      <c r="D99" s="212">
        <v>1</v>
      </c>
      <c r="E99" s="218">
        <v>0</v>
      </c>
      <c r="F99" s="228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18"/>
      <c r="V99" s="118"/>
      <c r="W99" s="118"/>
      <c r="X99" s="118"/>
      <c r="Y99" s="118"/>
      <c r="Z99" s="118"/>
    </row>
    <row r="100" spans="2:26" ht="15.75" customHeight="1">
      <c r="B100" s="210">
        <f t="shared" si="6"/>
        <v>9</v>
      </c>
      <c r="C100" s="211" t="s">
        <v>238</v>
      </c>
      <c r="D100" s="212">
        <v>1</v>
      </c>
      <c r="E100" s="218">
        <v>1</v>
      </c>
      <c r="F100" s="228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18"/>
      <c r="V100" s="118"/>
      <c r="W100" s="118"/>
      <c r="X100" s="118"/>
      <c r="Y100" s="118"/>
      <c r="Z100" s="118"/>
    </row>
    <row r="101" spans="2:26" ht="15.75" customHeight="1">
      <c r="B101" s="210">
        <f t="shared" si="6"/>
        <v>10</v>
      </c>
      <c r="C101" s="211" t="s">
        <v>239</v>
      </c>
      <c r="D101" s="212">
        <v>1</v>
      </c>
      <c r="E101" s="218">
        <v>0</v>
      </c>
      <c r="F101" s="228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18"/>
      <c r="V101" s="118"/>
      <c r="W101" s="118"/>
      <c r="X101" s="118"/>
      <c r="Y101" s="118"/>
      <c r="Z101" s="118"/>
    </row>
    <row r="102" spans="2:26" ht="15.75" customHeight="1">
      <c r="B102" s="210">
        <f t="shared" si="6"/>
        <v>11</v>
      </c>
      <c r="C102" s="211" t="s">
        <v>240</v>
      </c>
      <c r="D102" s="212">
        <v>1</v>
      </c>
      <c r="E102" s="218">
        <v>0</v>
      </c>
      <c r="F102" s="228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18"/>
      <c r="V102" s="118"/>
      <c r="W102" s="118"/>
      <c r="X102" s="118"/>
      <c r="Y102" s="118"/>
      <c r="Z102" s="118"/>
    </row>
    <row r="103" spans="2:26" ht="15.75" customHeight="1">
      <c r="B103" s="210">
        <f t="shared" si="6"/>
        <v>12</v>
      </c>
      <c r="C103" s="211" t="s">
        <v>241</v>
      </c>
      <c r="D103" s="212">
        <v>1</v>
      </c>
      <c r="E103" s="218">
        <v>1</v>
      </c>
      <c r="F103" s="228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18"/>
      <c r="V103" s="118"/>
      <c r="W103" s="118"/>
      <c r="X103" s="118"/>
      <c r="Y103" s="118"/>
      <c r="Z103" s="118"/>
    </row>
    <row r="104" spans="2:26" ht="15.75" customHeight="1">
      <c r="B104" s="210">
        <f t="shared" si="6"/>
        <v>13</v>
      </c>
      <c r="C104" s="211" t="s">
        <v>242</v>
      </c>
      <c r="D104" s="212">
        <v>0</v>
      </c>
      <c r="E104" s="218">
        <v>1</v>
      </c>
      <c r="F104" s="228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18"/>
      <c r="V104" s="118"/>
      <c r="W104" s="118"/>
      <c r="X104" s="118"/>
      <c r="Y104" s="118"/>
      <c r="Z104" s="118"/>
    </row>
    <row r="105" spans="2:26" ht="15.75" customHeight="1">
      <c r="B105" s="210">
        <f t="shared" si="6"/>
        <v>14</v>
      </c>
      <c r="C105" s="211" t="s">
        <v>243</v>
      </c>
      <c r="D105" s="212">
        <v>0</v>
      </c>
      <c r="E105" s="220">
        <v>1</v>
      </c>
      <c r="F105" s="228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18"/>
      <c r="V105" s="118"/>
      <c r="W105" s="118"/>
      <c r="X105" s="118"/>
      <c r="Y105" s="118"/>
      <c r="Z105" s="118"/>
    </row>
    <row r="106" spans="2:26" ht="27">
      <c r="B106" s="210">
        <f t="shared" si="6"/>
        <v>15</v>
      </c>
      <c r="C106" s="216" t="s">
        <v>244</v>
      </c>
      <c r="D106" s="212">
        <v>0</v>
      </c>
      <c r="E106" s="220">
        <v>1</v>
      </c>
      <c r="F106" s="228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18"/>
      <c r="V106" s="118"/>
      <c r="W106" s="118"/>
      <c r="X106" s="118"/>
      <c r="Y106" s="118"/>
      <c r="Z106" s="118"/>
    </row>
    <row r="107" spans="2:26" ht="15.75" customHeight="1">
      <c r="B107" s="210"/>
      <c r="C107" s="217" t="s">
        <v>174</v>
      </c>
      <c r="D107" s="212">
        <f>SUM(D92:D106)</f>
        <v>10</v>
      </c>
      <c r="E107" s="212">
        <f>SUM(E92:E106)</f>
        <v>7</v>
      </c>
      <c r="F107" s="219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18"/>
      <c r="V107" s="118"/>
      <c r="W107" s="118"/>
      <c r="X107" s="118"/>
      <c r="Y107" s="118"/>
      <c r="Z107" s="118"/>
    </row>
    <row r="108" spans="2:26" ht="15.75" customHeight="1">
      <c r="B108" s="206"/>
      <c r="C108" s="206" t="s">
        <v>245</v>
      </c>
      <c r="D108" s="208"/>
      <c r="E108" s="208"/>
      <c r="F108" s="209">
        <f>D116/7</f>
        <v>1</v>
      </c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9"/>
      <c r="V108" s="129"/>
      <c r="W108" s="129"/>
      <c r="X108" s="129"/>
      <c r="Y108" s="129"/>
      <c r="Z108" s="129"/>
    </row>
    <row r="109" spans="2:26" ht="15.75" customHeight="1">
      <c r="B109" s="210">
        <f t="shared" ref="B109:B115" si="7">B108+1</f>
        <v>1</v>
      </c>
      <c r="C109" s="211" t="s">
        <v>246</v>
      </c>
      <c r="D109" s="212">
        <v>1</v>
      </c>
      <c r="E109" s="220">
        <v>0</v>
      </c>
      <c r="F109" s="228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18"/>
      <c r="V109" s="118"/>
      <c r="W109" s="118"/>
      <c r="X109" s="118"/>
      <c r="Y109" s="118"/>
      <c r="Z109" s="118"/>
    </row>
    <row r="110" spans="2:26" ht="12.75" customHeight="1">
      <c r="B110" s="210">
        <f t="shared" si="7"/>
        <v>2</v>
      </c>
      <c r="C110" s="216" t="s">
        <v>247</v>
      </c>
      <c r="D110" s="212">
        <v>1</v>
      </c>
      <c r="E110" s="218">
        <v>0</v>
      </c>
      <c r="F110" s="228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18"/>
      <c r="V110" s="118"/>
      <c r="W110" s="118"/>
      <c r="X110" s="118"/>
      <c r="Y110" s="118"/>
      <c r="Z110" s="118"/>
    </row>
    <row r="111" spans="2:26" ht="15.75" customHeight="1">
      <c r="B111" s="210">
        <f t="shared" si="7"/>
        <v>3</v>
      </c>
      <c r="C111" s="211" t="s">
        <v>248</v>
      </c>
      <c r="D111" s="212">
        <v>1</v>
      </c>
      <c r="E111" s="218">
        <v>0</v>
      </c>
      <c r="F111" s="228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18"/>
      <c r="V111" s="118"/>
      <c r="W111" s="118"/>
      <c r="X111" s="118"/>
      <c r="Y111" s="118"/>
      <c r="Z111" s="118"/>
    </row>
    <row r="112" spans="2:26" ht="15.75" customHeight="1">
      <c r="B112" s="210">
        <f t="shared" si="7"/>
        <v>4</v>
      </c>
      <c r="C112" s="211" t="s">
        <v>249</v>
      </c>
      <c r="D112" s="212">
        <v>1</v>
      </c>
      <c r="E112" s="218">
        <v>0</v>
      </c>
      <c r="F112" s="228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18"/>
      <c r="V112" s="118"/>
      <c r="W112" s="118"/>
      <c r="X112" s="118"/>
      <c r="Y112" s="118"/>
      <c r="Z112" s="118"/>
    </row>
    <row r="113" spans="2:26" ht="15.75" customHeight="1">
      <c r="B113" s="210">
        <f t="shared" si="7"/>
        <v>5</v>
      </c>
      <c r="C113" s="211" t="s">
        <v>250</v>
      </c>
      <c r="D113" s="212">
        <v>1</v>
      </c>
      <c r="E113" s="218">
        <v>0</v>
      </c>
      <c r="F113" s="228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18"/>
      <c r="V113" s="118"/>
      <c r="W113" s="118"/>
      <c r="X113" s="118"/>
      <c r="Y113" s="118"/>
      <c r="Z113" s="118"/>
    </row>
    <row r="114" spans="2:26" ht="15.75" customHeight="1">
      <c r="B114" s="210">
        <f t="shared" si="7"/>
        <v>6</v>
      </c>
      <c r="C114" s="211" t="s">
        <v>251</v>
      </c>
      <c r="D114" s="212">
        <v>1</v>
      </c>
      <c r="E114" s="218">
        <v>0</v>
      </c>
      <c r="F114" s="229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18"/>
      <c r="V114" s="118"/>
      <c r="W114" s="118"/>
      <c r="X114" s="118"/>
      <c r="Y114" s="118"/>
      <c r="Z114" s="118"/>
    </row>
    <row r="115" spans="2:26" ht="15.75" customHeight="1">
      <c r="B115" s="210">
        <f t="shared" si="7"/>
        <v>7</v>
      </c>
      <c r="C115" s="211" t="s">
        <v>252</v>
      </c>
      <c r="D115" s="212">
        <v>1</v>
      </c>
      <c r="E115" s="218">
        <v>0</v>
      </c>
      <c r="F115" s="229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18"/>
      <c r="V115" s="118"/>
      <c r="W115" s="118"/>
      <c r="X115" s="118"/>
      <c r="Y115" s="118"/>
      <c r="Z115" s="118"/>
    </row>
    <row r="116" spans="2:26" ht="15.75" customHeight="1">
      <c r="B116" s="210"/>
      <c r="C116" s="217" t="s">
        <v>174</v>
      </c>
      <c r="D116" s="212">
        <f>SUM(D109:D115)</f>
        <v>7</v>
      </c>
      <c r="E116" s="212">
        <f>SUM(E109:E115)</f>
        <v>0</v>
      </c>
      <c r="F116" s="219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18"/>
      <c r="V116" s="118"/>
      <c r="W116" s="118"/>
      <c r="X116" s="118"/>
      <c r="Y116" s="118"/>
      <c r="Z116" s="118"/>
    </row>
    <row r="117" spans="2:26" ht="15.75" customHeight="1">
      <c r="B117" s="203"/>
      <c r="C117" s="203" t="s">
        <v>253</v>
      </c>
      <c r="D117" s="230"/>
      <c r="E117" s="230"/>
      <c r="F117" s="205">
        <f>AVERAGE(F118,F123,F134,F149,F155,F163,F176,F191)</f>
        <v>0.67351398601398604</v>
      </c>
      <c r="G117" s="118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</row>
    <row r="118" spans="2:26" ht="15.75" customHeight="1">
      <c r="B118" s="206"/>
      <c r="C118" s="206" t="s">
        <v>254</v>
      </c>
      <c r="D118" s="208"/>
      <c r="E118" s="208"/>
      <c r="F118" s="209">
        <f>D122/3</f>
        <v>1</v>
      </c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7"/>
      <c r="V118" s="127"/>
      <c r="W118" s="127"/>
      <c r="X118" s="127"/>
      <c r="Y118" s="127"/>
      <c r="Z118" s="127"/>
    </row>
    <row r="119" spans="2:26" ht="27">
      <c r="B119" s="210">
        <f t="shared" ref="B119:B121" si="8">B118+1</f>
        <v>1</v>
      </c>
      <c r="C119" s="216" t="s">
        <v>255</v>
      </c>
      <c r="D119" s="212">
        <v>1</v>
      </c>
      <c r="E119" s="218">
        <v>1</v>
      </c>
      <c r="F119" s="231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18"/>
      <c r="V119" s="118"/>
      <c r="W119" s="118"/>
      <c r="X119" s="118"/>
      <c r="Y119" s="118"/>
      <c r="Z119" s="118"/>
    </row>
    <row r="120" spans="2:26" ht="15.75" customHeight="1">
      <c r="B120" s="210">
        <f t="shared" si="8"/>
        <v>2</v>
      </c>
      <c r="C120" s="211" t="s">
        <v>256</v>
      </c>
      <c r="D120" s="212">
        <v>1</v>
      </c>
      <c r="E120" s="220">
        <v>0</v>
      </c>
      <c r="F120" s="231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18"/>
      <c r="V120" s="118"/>
      <c r="W120" s="118"/>
      <c r="X120" s="118"/>
      <c r="Y120" s="118"/>
      <c r="Z120" s="118"/>
    </row>
    <row r="121" spans="2:26" ht="15.75" customHeight="1">
      <c r="B121" s="210">
        <f t="shared" si="8"/>
        <v>3</v>
      </c>
      <c r="C121" s="211" t="s">
        <v>257</v>
      </c>
      <c r="D121" s="212">
        <v>1</v>
      </c>
      <c r="E121" s="220">
        <v>0</v>
      </c>
      <c r="F121" s="231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18"/>
      <c r="V121" s="118"/>
      <c r="W121" s="118"/>
      <c r="X121" s="118"/>
      <c r="Y121" s="118"/>
      <c r="Z121" s="118"/>
    </row>
    <row r="122" spans="2:26" ht="15.75" customHeight="1">
      <c r="B122" s="210"/>
      <c r="C122" s="217" t="s">
        <v>174</v>
      </c>
      <c r="D122" s="212">
        <f>SUM(D119:D121)</f>
        <v>3</v>
      </c>
      <c r="E122" s="212">
        <f>SUM(E119:E121)</f>
        <v>1</v>
      </c>
      <c r="F122" s="219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18"/>
      <c r="V122" s="118"/>
      <c r="W122" s="118"/>
      <c r="X122" s="118"/>
      <c r="Y122" s="118"/>
      <c r="Z122" s="118"/>
    </row>
    <row r="123" spans="2:26" ht="15.75" customHeight="1">
      <c r="B123" s="206"/>
      <c r="C123" s="206" t="s">
        <v>258</v>
      </c>
      <c r="D123" s="208"/>
      <c r="E123" s="208"/>
      <c r="F123" s="209">
        <f>D133/9</f>
        <v>0.66666666666666663</v>
      </c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7"/>
      <c r="V123" s="127"/>
      <c r="W123" s="127"/>
      <c r="X123" s="127"/>
      <c r="Y123" s="127"/>
      <c r="Z123" s="127"/>
    </row>
    <row r="124" spans="2:26" ht="15.75" customHeight="1">
      <c r="B124" s="210">
        <f t="shared" ref="B124:B132" si="9">B123+1</f>
        <v>1</v>
      </c>
      <c r="C124" s="211" t="s">
        <v>259</v>
      </c>
      <c r="D124" s="212">
        <v>0</v>
      </c>
      <c r="E124" s="220">
        <v>0</v>
      </c>
      <c r="F124" s="232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7"/>
      <c r="V124" s="127"/>
      <c r="W124" s="127"/>
      <c r="X124" s="127"/>
      <c r="Y124" s="127"/>
      <c r="Z124" s="127"/>
    </row>
    <row r="125" spans="2:26" ht="15.75" customHeight="1">
      <c r="B125" s="210">
        <f t="shared" si="9"/>
        <v>2</v>
      </c>
      <c r="C125" s="211" t="s">
        <v>260</v>
      </c>
      <c r="D125" s="212">
        <v>1</v>
      </c>
      <c r="E125" s="220">
        <v>0</v>
      </c>
      <c r="F125" s="232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7"/>
      <c r="V125" s="127"/>
      <c r="W125" s="127"/>
      <c r="X125" s="127"/>
      <c r="Y125" s="127"/>
      <c r="Z125" s="127"/>
    </row>
    <row r="126" spans="2:26" ht="15.75" customHeight="1">
      <c r="B126" s="210">
        <f t="shared" si="9"/>
        <v>3</v>
      </c>
      <c r="C126" s="211" t="s">
        <v>261</v>
      </c>
      <c r="D126" s="212">
        <v>1</v>
      </c>
      <c r="E126" s="218">
        <v>0</v>
      </c>
      <c r="F126" s="232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7"/>
      <c r="V126" s="127"/>
      <c r="W126" s="127"/>
      <c r="X126" s="127"/>
      <c r="Y126" s="127"/>
      <c r="Z126" s="127"/>
    </row>
    <row r="127" spans="2:26" ht="15.75" customHeight="1">
      <c r="B127" s="210">
        <f t="shared" si="9"/>
        <v>4</v>
      </c>
      <c r="C127" s="211" t="s">
        <v>262</v>
      </c>
      <c r="D127" s="212">
        <v>1</v>
      </c>
      <c r="E127" s="220">
        <v>1</v>
      </c>
      <c r="F127" s="232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7"/>
      <c r="V127" s="127"/>
      <c r="W127" s="127"/>
      <c r="X127" s="127"/>
      <c r="Y127" s="127"/>
      <c r="Z127" s="127"/>
    </row>
    <row r="128" spans="2:26" ht="15.75" customHeight="1">
      <c r="B128" s="210">
        <f t="shared" si="9"/>
        <v>5</v>
      </c>
      <c r="C128" s="211" t="s">
        <v>263</v>
      </c>
      <c r="D128" s="212">
        <v>0</v>
      </c>
      <c r="E128" s="220">
        <v>1</v>
      </c>
      <c r="F128" s="232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7"/>
      <c r="V128" s="127"/>
      <c r="W128" s="127"/>
      <c r="X128" s="127"/>
      <c r="Y128" s="127"/>
      <c r="Z128" s="127"/>
    </row>
    <row r="129" spans="2:26" ht="15.75" customHeight="1">
      <c r="B129" s="210">
        <f t="shared" si="9"/>
        <v>6</v>
      </c>
      <c r="C129" s="211" t="s">
        <v>264</v>
      </c>
      <c r="D129" s="212">
        <v>1</v>
      </c>
      <c r="E129" s="220">
        <v>1</v>
      </c>
      <c r="F129" s="231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18"/>
      <c r="V129" s="118"/>
      <c r="W129" s="118"/>
      <c r="X129" s="118"/>
      <c r="Y129" s="118"/>
      <c r="Z129" s="118"/>
    </row>
    <row r="130" spans="2:26" ht="15.75" customHeight="1">
      <c r="B130" s="210">
        <f t="shared" si="9"/>
        <v>7</v>
      </c>
      <c r="C130" s="211" t="s">
        <v>265</v>
      </c>
      <c r="D130" s="212">
        <v>1</v>
      </c>
      <c r="E130" s="218">
        <v>0</v>
      </c>
      <c r="F130" s="231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18"/>
      <c r="V130" s="118"/>
      <c r="W130" s="118"/>
      <c r="X130" s="118"/>
      <c r="Y130" s="118"/>
      <c r="Z130" s="118"/>
    </row>
    <row r="131" spans="2:26" ht="15.75" customHeight="1">
      <c r="B131" s="210">
        <f t="shared" si="9"/>
        <v>8</v>
      </c>
      <c r="C131" s="211" t="s">
        <v>266</v>
      </c>
      <c r="D131" s="212">
        <v>0</v>
      </c>
      <c r="E131" s="218">
        <v>1</v>
      </c>
      <c r="F131" s="231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18"/>
      <c r="V131" s="118"/>
      <c r="W131" s="118"/>
      <c r="X131" s="118"/>
      <c r="Y131" s="118"/>
      <c r="Z131" s="118"/>
    </row>
    <row r="132" spans="2:26" ht="15.75" customHeight="1">
      <c r="B132" s="210">
        <f t="shared" si="9"/>
        <v>9</v>
      </c>
      <c r="C132" s="211" t="s">
        <v>267</v>
      </c>
      <c r="D132" s="212">
        <v>1</v>
      </c>
      <c r="E132" s="218">
        <v>0</v>
      </c>
      <c r="F132" s="231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18"/>
      <c r="V132" s="118"/>
      <c r="W132" s="118"/>
      <c r="X132" s="118"/>
      <c r="Y132" s="118"/>
      <c r="Z132" s="118"/>
    </row>
    <row r="133" spans="2:26" ht="15.75" customHeight="1">
      <c r="B133" s="210"/>
      <c r="C133" s="217" t="s">
        <v>174</v>
      </c>
      <c r="D133" s="212">
        <f>SUM(D124:D132)</f>
        <v>6</v>
      </c>
      <c r="E133" s="218">
        <f>SUM(E124:E132)</f>
        <v>4</v>
      </c>
      <c r="F133" s="219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18"/>
      <c r="V133" s="118"/>
      <c r="W133" s="118"/>
      <c r="X133" s="118"/>
      <c r="Y133" s="118"/>
      <c r="Z133" s="118"/>
    </row>
    <row r="134" spans="2:26" ht="15.75" customHeight="1">
      <c r="B134" s="206"/>
      <c r="C134" s="206" t="s">
        <v>268</v>
      </c>
      <c r="D134" s="208"/>
      <c r="E134" s="208"/>
      <c r="F134" s="209">
        <f>D148/13</f>
        <v>0.46153846153846156</v>
      </c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7"/>
      <c r="V134" s="127"/>
      <c r="W134" s="127"/>
      <c r="X134" s="127"/>
      <c r="Y134" s="127"/>
      <c r="Z134" s="127"/>
    </row>
    <row r="135" spans="2:26" ht="15.75" customHeight="1">
      <c r="B135" s="210">
        <f t="shared" ref="B135:B147" si="10">B134+1</f>
        <v>1</v>
      </c>
      <c r="C135" s="211" t="s">
        <v>269</v>
      </c>
      <c r="D135" s="212">
        <v>1</v>
      </c>
      <c r="E135" s="218">
        <v>0</v>
      </c>
      <c r="F135" s="232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7"/>
      <c r="V135" s="127"/>
      <c r="W135" s="127"/>
      <c r="X135" s="127"/>
      <c r="Y135" s="127"/>
      <c r="Z135" s="127"/>
    </row>
    <row r="136" spans="2:26" ht="15.75" customHeight="1">
      <c r="B136" s="210">
        <f t="shared" si="10"/>
        <v>2</v>
      </c>
      <c r="C136" s="211" t="s">
        <v>270</v>
      </c>
      <c r="D136" s="212">
        <v>0</v>
      </c>
      <c r="E136" s="218">
        <v>1</v>
      </c>
      <c r="F136" s="232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7"/>
      <c r="V136" s="127"/>
      <c r="W136" s="127"/>
      <c r="X136" s="127"/>
      <c r="Y136" s="127"/>
      <c r="Z136" s="127"/>
    </row>
    <row r="137" spans="2:26" ht="27">
      <c r="B137" s="210">
        <f t="shared" si="10"/>
        <v>3</v>
      </c>
      <c r="C137" s="216" t="s">
        <v>271</v>
      </c>
      <c r="D137" s="212">
        <v>0</v>
      </c>
      <c r="E137" s="220">
        <v>1</v>
      </c>
      <c r="F137" s="232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7"/>
      <c r="V137" s="127"/>
      <c r="W137" s="127"/>
      <c r="X137" s="127"/>
      <c r="Y137" s="127"/>
      <c r="Z137" s="127"/>
    </row>
    <row r="138" spans="2:26" ht="15.75" customHeight="1">
      <c r="B138" s="210">
        <f t="shared" si="10"/>
        <v>4</v>
      </c>
      <c r="C138" s="211" t="s">
        <v>272</v>
      </c>
      <c r="D138" s="212">
        <v>1</v>
      </c>
      <c r="E138" s="220">
        <v>0</v>
      </c>
      <c r="F138" s="232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7"/>
      <c r="V138" s="127"/>
      <c r="W138" s="127"/>
      <c r="X138" s="127"/>
      <c r="Y138" s="127"/>
      <c r="Z138" s="127"/>
    </row>
    <row r="139" spans="2:26" ht="15.75" customHeight="1">
      <c r="B139" s="210">
        <f t="shared" si="10"/>
        <v>5</v>
      </c>
      <c r="C139" s="211" t="s">
        <v>273</v>
      </c>
      <c r="D139" s="212">
        <v>1</v>
      </c>
      <c r="E139" s="220">
        <v>0</v>
      </c>
      <c r="F139" s="232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7"/>
      <c r="V139" s="127"/>
      <c r="W139" s="127"/>
      <c r="X139" s="127"/>
      <c r="Y139" s="127"/>
      <c r="Z139" s="127"/>
    </row>
    <row r="140" spans="2:26" ht="15.75" customHeight="1">
      <c r="B140" s="210">
        <f t="shared" si="10"/>
        <v>6</v>
      </c>
      <c r="C140" s="211" t="s">
        <v>274</v>
      </c>
      <c r="D140" s="212">
        <v>0</v>
      </c>
      <c r="E140" s="218">
        <v>1</v>
      </c>
      <c r="F140" s="232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7"/>
      <c r="V140" s="127"/>
      <c r="W140" s="127"/>
      <c r="X140" s="127"/>
      <c r="Y140" s="127"/>
      <c r="Z140" s="127"/>
    </row>
    <row r="141" spans="2:26" ht="15.75" customHeight="1">
      <c r="B141" s="210">
        <f t="shared" si="10"/>
        <v>7</v>
      </c>
      <c r="C141" s="211" t="s">
        <v>275</v>
      </c>
      <c r="D141" s="212">
        <v>1</v>
      </c>
      <c r="E141" s="218">
        <v>0</v>
      </c>
      <c r="F141" s="232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7"/>
      <c r="V141" s="127"/>
      <c r="W141" s="127"/>
      <c r="X141" s="127"/>
      <c r="Y141" s="127"/>
      <c r="Z141" s="127"/>
    </row>
    <row r="142" spans="2:26" ht="15.75" customHeight="1">
      <c r="B142" s="210">
        <f t="shared" si="10"/>
        <v>8</v>
      </c>
      <c r="C142" s="211" t="s">
        <v>276</v>
      </c>
      <c r="D142" s="212">
        <v>1</v>
      </c>
      <c r="E142" s="218">
        <v>0</v>
      </c>
      <c r="F142" s="232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7"/>
      <c r="V142" s="127"/>
      <c r="W142" s="127"/>
      <c r="X142" s="127"/>
      <c r="Y142" s="127"/>
      <c r="Z142" s="127"/>
    </row>
    <row r="143" spans="2:26" ht="12.75" customHeight="1">
      <c r="B143" s="233">
        <f t="shared" si="10"/>
        <v>9</v>
      </c>
      <c r="C143" s="234" t="s">
        <v>277</v>
      </c>
      <c r="D143" s="235">
        <v>1</v>
      </c>
      <c r="E143" s="236">
        <v>0</v>
      </c>
      <c r="F143" s="237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18"/>
      <c r="V143" s="118"/>
      <c r="W143" s="118"/>
      <c r="X143" s="118"/>
      <c r="Y143" s="118"/>
      <c r="Z143" s="118"/>
    </row>
    <row r="144" spans="2:26" ht="15.75" customHeight="1">
      <c r="B144" s="210">
        <f t="shared" si="10"/>
        <v>10</v>
      </c>
      <c r="C144" s="211" t="s">
        <v>278</v>
      </c>
      <c r="D144" s="212">
        <v>0</v>
      </c>
      <c r="E144" s="218">
        <v>1</v>
      </c>
      <c r="F144" s="231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18"/>
      <c r="V144" s="118"/>
      <c r="W144" s="118"/>
      <c r="X144" s="118"/>
      <c r="Y144" s="118"/>
      <c r="Z144" s="118"/>
    </row>
    <row r="145" spans="2:26" ht="12.75" customHeight="1">
      <c r="B145" s="210">
        <f t="shared" si="10"/>
        <v>11</v>
      </c>
      <c r="C145" s="216" t="s">
        <v>279</v>
      </c>
      <c r="D145" s="212">
        <v>0</v>
      </c>
      <c r="E145" s="218">
        <v>1</v>
      </c>
      <c r="F145" s="231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18"/>
      <c r="V145" s="118"/>
      <c r="W145" s="118"/>
      <c r="X145" s="118"/>
      <c r="Y145" s="118"/>
      <c r="Z145" s="118"/>
    </row>
    <row r="146" spans="2:26" ht="15.75" customHeight="1">
      <c r="B146" s="210">
        <f t="shared" si="10"/>
        <v>12</v>
      </c>
      <c r="C146" s="211" t="s">
        <v>280</v>
      </c>
      <c r="D146" s="212">
        <v>0</v>
      </c>
      <c r="E146" s="220">
        <v>1</v>
      </c>
      <c r="F146" s="231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18"/>
      <c r="V146" s="118"/>
      <c r="W146" s="118"/>
      <c r="X146" s="118"/>
      <c r="Y146" s="118"/>
      <c r="Z146" s="118"/>
    </row>
    <row r="147" spans="2:26" ht="12.75" customHeight="1">
      <c r="B147" s="210">
        <f t="shared" si="10"/>
        <v>13</v>
      </c>
      <c r="C147" s="216" t="s">
        <v>281</v>
      </c>
      <c r="D147" s="212">
        <v>0</v>
      </c>
      <c r="E147" s="220">
        <v>1</v>
      </c>
      <c r="F147" s="231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18"/>
      <c r="V147" s="118"/>
      <c r="W147" s="118"/>
      <c r="X147" s="118"/>
      <c r="Y147" s="118"/>
      <c r="Z147" s="118"/>
    </row>
    <row r="148" spans="2:26" ht="15.75" customHeight="1">
      <c r="B148" s="210"/>
      <c r="C148" s="217" t="s">
        <v>174</v>
      </c>
      <c r="D148" s="212">
        <f>SUM(D135:D147)</f>
        <v>6</v>
      </c>
      <c r="E148" s="212">
        <f>SUM(E135:E147)</f>
        <v>7</v>
      </c>
      <c r="F148" s="219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18"/>
      <c r="V148" s="118"/>
      <c r="W148" s="118"/>
      <c r="X148" s="118"/>
      <c r="Y148" s="118"/>
      <c r="Z148" s="118"/>
    </row>
    <row r="149" spans="2:26" ht="12.75" customHeight="1">
      <c r="B149" s="206"/>
      <c r="C149" s="238" t="s">
        <v>282</v>
      </c>
      <c r="D149" s="208"/>
      <c r="E149" s="208"/>
      <c r="F149" s="209">
        <f>D154/4</f>
        <v>1</v>
      </c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7"/>
      <c r="V149" s="127"/>
      <c r="W149" s="127"/>
      <c r="X149" s="127"/>
      <c r="Y149" s="127"/>
      <c r="Z149" s="127"/>
    </row>
    <row r="150" spans="2:26" ht="15.75" customHeight="1">
      <c r="B150" s="210">
        <f t="shared" ref="B150:B153" si="11">B149+1</f>
        <v>1</v>
      </c>
      <c r="C150" s="211" t="s">
        <v>283</v>
      </c>
      <c r="D150" s="212">
        <v>1</v>
      </c>
      <c r="E150" s="218">
        <v>0</v>
      </c>
      <c r="F150" s="231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18"/>
      <c r="V150" s="118"/>
      <c r="W150" s="118"/>
      <c r="X150" s="118"/>
      <c r="Y150" s="118"/>
      <c r="Z150" s="118"/>
    </row>
    <row r="151" spans="2:26" ht="15.75" customHeight="1">
      <c r="B151" s="210">
        <f t="shared" si="11"/>
        <v>2</v>
      </c>
      <c r="C151" s="211" t="s">
        <v>284</v>
      </c>
      <c r="D151" s="212">
        <v>1</v>
      </c>
      <c r="E151" s="218">
        <v>0</v>
      </c>
      <c r="F151" s="231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18"/>
      <c r="V151" s="118"/>
      <c r="W151" s="118"/>
      <c r="X151" s="118"/>
      <c r="Y151" s="118"/>
      <c r="Z151" s="118"/>
    </row>
    <row r="152" spans="2:26" ht="27">
      <c r="B152" s="210">
        <f t="shared" si="11"/>
        <v>3</v>
      </c>
      <c r="C152" s="216" t="s">
        <v>285</v>
      </c>
      <c r="D152" s="212">
        <v>1</v>
      </c>
      <c r="E152" s="220">
        <v>0</v>
      </c>
      <c r="F152" s="231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18"/>
      <c r="V152" s="118"/>
      <c r="W152" s="118"/>
      <c r="X152" s="118"/>
      <c r="Y152" s="118"/>
      <c r="Z152" s="118"/>
    </row>
    <row r="153" spans="2:26" ht="15.75" customHeight="1">
      <c r="B153" s="210">
        <f t="shared" si="11"/>
        <v>4</v>
      </c>
      <c r="C153" s="211" t="s">
        <v>286</v>
      </c>
      <c r="D153" s="212">
        <v>1</v>
      </c>
      <c r="E153" s="220">
        <v>0</v>
      </c>
      <c r="F153" s="231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18"/>
      <c r="V153" s="118"/>
      <c r="W153" s="118"/>
      <c r="X153" s="118"/>
      <c r="Y153" s="118"/>
      <c r="Z153" s="118"/>
    </row>
    <row r="154" spans="2:26" ht="15.75" customHeight="1">
      <c r="B154" s="210"/>
      <c r="C154" s="217" t="s">
        <v>174</v>
      </c>
      <c r="D154" s="212">
        <f>SUM(D150:D153)</f>
        <v>4</v>
      </c>
      <c r="E154" s="212">
        <f>SUM(E150:E153)</f>
        <v>0</v>
      </c>
      <c r="F154" s="219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18"/>
      <c r="V154" s="118"/>
      <c r="W154" s="118"/>
      <c r="X154" s="118"/>
      <c r="Y154" s="118"/>
      <c r="Z154" s="118"/>
    </row>
    <row r="155" spans="2:26" ht="15.75" customHeight="1">
      <c r="B155" s="206"/>
      <c r="C155" s="206" t="s">
        <v>287</v>
      </c>
      <c r="D155" s="208"/>
      <c r="E155" s="208"/>
      <c r="F155" s="209">
        <f>D162/6</f>
        <v>0.83333333333333337</v>
      </c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7"/>
      <c r="V155" s="127"/>
      <c r="W155" s="127"/>
      <c r="X155" s="127"/>
      <c r="Y155" s="127"/>
      <c r="Z155" s="127"/>
    </row>
    <row r="156" spans="2:26" ht="12.75" customHeight="1">
      <c r="B156" s="210">
        <f t="shared" ref="B156:B161" si="12">B155+1</f>
        <v>1</v>
      </c>
      <c r="C156" s="211" t="s">
        <v>288</v>
      </c>
      <c r="D156" s="212">
        <v>0</v>
      </c>
      <c r="E156" s="220">
        <v>1</v>
      </c>
      <c r="F156" s="232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7"/>
      <c r="V156" s="127"/>
      <c r="W156" s="127"/>
      <c r="X156" s="127"/>
      <c r="Y156" s="127"/>
      <c r="Z156" s="127"/>
    </row>
    <row r="157" spans="2:26" ht="12.75" customHeight="1">
      <c r="B157" s="210">
        <f t="shared" si="12"/>
        <v>2</v>
      </c>
      <c r="C157" s="211" t="s">
        <v>289</v>
      </c>
      <c r="D157" s="212">
        <v>1</v>
      </c>
      <c r="E157" s="220">
        <v>0</v>
      </c>
      <c r="F157" s="232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7"/>
      <c r="V157" s="127"/>
      <c r="W157" s="127"/>
      <c r="X157" s="127"/>
      <c r="Y157" s="127"/>
      <c r="Z157" s="127"/>
    </row>
    <row r="158" spans="2:26" ht="12.75" customHeight="1">
      <c r="B158" s="210">
        <f t="shared" si="12"/>
        <v>3</v>
      </c>
      <c r="C158" s="211" t="s">
        <v>290</v>
      </c>
      <c r="D158" s="212">
        <v>1</v>
      </c>
      <c r="E158" s="220">
        <v>0</v>
      </c>
      <c r="F158" s="232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7"/>
      <c r="V158" s="127"/>
      <c r="W158" s="127"/>
      <c r="X158" s="127"/>
      <c r="Y158" s="127"/>
      <c r="Z158" s="127"/>
    </row>
    <row r="159" spans="2:26" ht="13.5" customHeight="1">
      <c r="B159" s="210">
        <f t="shared" si="12"/>
        <v>4</v>
      </c>
      <c r="C159" s="211" t="s">
        <v>291</v>
      </c>
      <c r="D159" s="212">
        <v>1</v>
      </c>
      <c r="E159" s="220">
        <v>0</v>
      </c>
      <c r="F159" s="232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7"/>
      <c r="V159" s="127"/>
      <c r="W159" s="127"/>
      <c r="X159" s="127"/>
      <c r="Y159" s="127"/>
      <c r="Z159" s="127"/>
    </row>
    <row r="160" spans="2:26" ht="15.75" customHeight="1">
      <c r="B160" s="210">
        <f t="shared" si="12"/>
        <v>5</v>
      </c>
      <c r="C160" s="211" t="s">
        <v>292</v>
      </c>
      <c r="D160" s="212">
        <v>1</v>
      </c>
      <c r="E160" s="220">
        <v>0</v>
      </c>
      <c r="F160" s="226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18"/>
      <c r="V160" s="118"/>
      <c r="W160" s="118"/>
      <c r="X160" s="118"/>
      <c r="Y160" s="118"/>
      <c r="Z160" s="118"/>
    </row>
    <row r="161" spans="2:26" ht="15.75" customHeight="1">
      <c r="B161" s="210">
        <f t="shared" si="12"/>
        <v>6</v>
      </c>
      <c r="C161" s="211" t="s">
        <v>293</v>
      </c>
      <c r="D161" s="212">
        <v>1</v>
      </c>
      <c r="E161" s="218">
        <v>0</v>
      </c>
      <c r="F161" s="231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18"/>
      <c r="V161" s="118"/>
      <c r="W161" s="118"/>
      <c r="X161" s="118"/>
      <c r="Y161" s="118"/>
      <c r="Z161" s="118"/>
    </row>
    <row r="162" spans="2:26" ht="15.75" customHeight="1">
      <c r="B162" s="210"/>
      <c r="C162" s="217" t="s">
        <v>174</v>
      </c>
      <c r="D162" s="212">
        <f>SUM(D156:D161)</f>
        <v>5</v>
      </c>
      <c r="E162" s="212">
        <f>SUM(E156:E161)</f>
        <v>1</v>
      </c>
      <c r="F162" s="219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18"/>
      <c r="V162" s="118"/>
      <c r="W162" s="118"/>
      <c r="X162" s="118"/>
      <c r="Y162" s="118"/>
      <c r="Z162" s="118"/>
    </row>
    <row r="163" spans="2:26" ht="15.75" customHeight="1">
      <c r="B163" s="206"/>
      <c r="C163" s="206" t="s">
        <v>294</v>
      </c>
      <c r="D163" s="208"/>
      <c r="E163" s="208"/>
      <c r="F163" s="209">
        <f>D175/11</f>
        <v>0.27272727272727271</v>
      </c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7"/>
      <c r="V163" s="127"/>
      <c r="W163" s="127"/>
      <c r="X163" s="127"/>
      <c r="Y163" s="127"/>
      <c r="Z163" s="127"/>
    </row>
    <row r="164" spans="2:26" ht="15.75" customHeight="1">
      <c r="B164" s="210">
        <f t="shared" ref="B164:B174" si="13">B163+1</f>
        <v>1</v>
      </c>
      <c r="C164" s="211" t="s">
        <v>295</v>
      </c>
      <c r="D164" s="212">
        <v>0</v>
      </c>
      <c r="E164" s="220">
        <v>1</v>
      </c>
      <c r="F164" s="2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7"/>
      <c r="V164" s="127"/>
      <c r="W164" s="127"/>
      <c r="X164" s="127"/>
      <c r="Y164" s="127"/>
      <c r="Z164" s="127"/>
    </row>
    <row r="165" spans="2:26" ht="15.75" customHeight="1">
      <c r="B165" s="210">
        <f t="shared" si="13"/>
        <v>2</v>
      </c>
      <c r="C165" s="211" t="s">
        <v>296</v>
      </c>
      <c r="D165" s="212">
        <v>0</v>
      </c>
      <c r="E165" s="218">
        <v>1</v>
      </c>
      <c r="F165" s="2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7"/>
      <c r="V165" s="127"/>
      <c r="W165" s="127"/>
      <c r="X165" s="127"/>
      <c r="Y165" s="127"/>
      <c r="Z165" s="127"/>
    </row>
    <row r="166" spans="2:26" ht="15.75" customHeight="1">
      <c r="B166" s="210">
        <f t="shared" si="13"/>
        <v>3</v>
      </c>
      <c r="C166" s="211" t="s">
        <v>297</v>
      </c>
      <c r="D166" s="212">
        <v>1</v>
      </c>
      <c r="E166" s="218">
        <v>0</v>
      </c>
      <c r="F166" s="2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7"/>
      <c r="V166" s="127"/>
      <c r="W166" s="127"/>
      <c r="X166" s="127"/>
      <c r="Y166" s="127"/>
      <c r="Z166" s="127"/>
    </row>
    <row r="167" spans="2:26" ht="15.75" customHeight="1">
      <c r="B167" s="210">
        <f t="shared" si="13"/>
        <v>4</v>
      </c>
      <c r="C167" s="211" t="s">
        <v>298</v>
      </c>
      <c r="D167" s="212">
        <v>1</v>
      </c>
      <c r="E167" s="220">
        <v>0</v>
      </c>
      <c r="F167" s="2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7"/>
      <c r="V167" s="127"/>
      <c r="W167" s="127"/>
      <c r="X167" s="127"/>
      <c r="Y167" s="127"/>
      <c r="Z167" s="127"/>
    </row>
    <row r="168" spans="2:26" ht="15.75" customHeight="1">
      <c r="B168" s="210">
        <f t="shared" si="13"/>
        <v>5</v>
      </c>
      <c r="C168" s="211" t="s">
        <v>299</v>
      </c>
      <c r="D168" s="212">
        <v>0</v>
      </c>
      <c r="E168" s="220">
        <v>1</v>
      </c>
      <c r="F168" s="2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7"/>
      <c r="V168" s="127"/>
      <c r="W168" s="127"/>
      <c r="X168" s="127"/>
      <c r="Y168" s="127"/>
      <c r="Z168" s="127"/>
    </row>
    <row r="169" spans="2:26" ht="15.75" customHeight="1">
      <c r="B169" s="210">
        <f t="shared" si="13"/>
        <v>6</v>
      </c>
      <c r="C169" s="211" t="s">
        <v>300</v>
      </c>
      <c r="D169" s="212">
        <v>0</v>
      </c>
      <c r="E169" s="220">
        <v>1</v>
      </c>
      <c r="F169" s="2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7"/>
      <c r="V169" s="127"/>
      <c r="W169" s="127"/>
      <c r="X169" s="127"/>
      <c r="Y169" s="127"/>
      <c r="Z169" s="127"/>
    </row>
    <row r="170" spans="2:26" ht="27">
      <c r="B170" s="210">
        <f t="shared" si="13"/>
        <v>7</v>
      </c>
      <c r="C170" s="216" t="s">
        <v>301</v>
      </c>
      <c r="D170" s="212">
        <v>0</v>
      </c>
      <c r="E170" s="220">
        <v>1</v>
      </c>
      <c r="F170" s="2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7"/>
      <c r="V170" s="127"/>
      <c r="W170" s="127"/>
      <c r="X170" s="127"/>
      <c r="Y170" s="127"/>
      <c r="Z170" s="127"/>
    </row>
    <row r="171" spans="2:26" ht="15.75" customHeight="1">
      <c r="B171" s="210">
        <f t="shared" si="13"/>
        <v>8</v>
      </c>
      <c r="C171" s="211" t="s">
        <v>302</v>
      </c>
      <c r="D171" s="212">
        <v>0</v>
      </c>
      <c r="E171" s="220">
        <v>1</v>
      </c>
      <c r="F171" s="2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7"/>
      <c r="V171" s="127"/>
      <c r="W171" s="127"/>
      <c r="X171" s="127"/>
      <c r="Y171" s="127"/>
      <c r="Z171" s="127"/>
    </row>
    <row r="172" spans="2:26" ht="15.75" customHeight="1">
      <c r="B172" s="210">
        <f t="shared" si="13"/>
        <v>9</v>
      </c>
      <c r="C172" s="211" t="s">
        <v>303</v>
      </c>
      <c r="D172" s="212">
        <v>1</v>
      </c>
      <c r="E172" s="220">
        <v>0</v>
      </c>
      <c r="F172" s="2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7"/>
      <c r="V172" s="127"/>
      <c r="W172" s="127"/>
      <c r="X172" s="127"/>
      <c r="Y172" s="127"/>
      <c r="Z172" s="127"/>
    </row>
    <row r="173" spans="2:26" ht="15.75" customHeight="1">
      <c r="B173" s="210">
        <f t="shared" si="13"/>
        <v>10</v>
      </c>
      <c r="C173" s="211" t="s">
        <v>304</v>
      </c>
      <c r="D173" s="212">
        <v>0</v>
      </c>
      <c r="E173" s="218">
        <v>1</v>
      </c>
      <c r="F173" s="228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18"/>
      <c r="V173" s="118"/>
      <c r="W173" s="118"/>
      <c r="X173" s="118"/>
      <c r="Y173" s="118"/>
      <c r="Z173" s="118"/>
    </row>
    <row r="174" spans="2:26" ht="12.75" customHeight="1">
      <c r="B174" s="210">
        <f t="shared" si="13"/>
        <v>11</v>
      </c>
      <c r="C174" s="216" t="s">
        <v>305</v>
      </c>
      <c r="D174" s="212">
        <v>0</v>
      </c>
      <c r="E174" s="220">
        <v>1</v>
      </c>
      <c r="F174" s="228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18"/>
      <c r="V174" s="118"/>
      <c r="W174" s="118"/>
      <c r="X174" s="118"/>
      <c r="Y174" s="118"/>
      <c r="Z174" s="118"/>
    </row>
    <row r="175" spans="2:26" ht="15.75" customHeight="1">
      <c r="B175" s="210"/>
      <c r="C175" s="217" t="s">
        <v>174</v>
      </c>
      <c r="D175" s="212">
        <f>SUM(D164:D174)</f>
        <v>3</v>
      </c>
      <c r="E175" s="212">
        <f>SUM(E164:E174)</f>
        <v>8</v>
      </c>
      <c r="F175" s="219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18"/>
      <c r="V175" s="118"/>
      <c r="W175" s="118"/>
      <c r="X175" s="118"/>
      <c r="Y175" s="118"/>
      <c r="Z175" s="118"/>
    </row>
    <row r="176" spans="2:26" ht="15.75" customHeight="1">
      <c r="B176" s="206"/>
      <c r="C176" s="206" t="s">
        <v>306</v>
      </c>
      <c r="D176" s="208"/>
      <c r="E176" s="208"/>
      <c r="F176" s="209">
        <f>D190/13</f>
        <v>0.53846153846153844</v>
      </c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9"/>
      <c r="V176" s="129"/>
      <c r="W176" s="129"/>
      <c r="X176" s="129"/>
      <c r="Y176" s="129"/>
      <c r="Z176" s="129"/>
    </row>
    <row r="177" spans="2:26" ht="15.75" customHeight="1">
      <c r="B177" s="210">
        <f t="shared" ref="B177:B189" si="14">B176+1</f>
        <v>1</v>
      </c>
      <c r="C177" s="211" t="s">
        <v>307</v>
      </c>
      <c r="D177" s="212">
        <v>1</v>
      </c>
      <c r="E177" s="218">
        <v>0</v>
      </c>
      <c r="F177" s="226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9"/>
      <c r="V177" s="129"/>
      <c r="W177" s="129"/>
      <c r="X177" s="129"/>
      <c r="Y177" s="129"/>
      <c r="Z177" s="129"/>
    </row>
    <row r="178" spans="2:26" ht="15.75" customHeight="1">
      <c r="B178" s="210">
        <f t="shared" si="14"/>
        <v>2</v>
      </c>
      <c r="C178" s="211" t="s">
        <v>308</v>
      </c>
      <c r="D178" s="212">
        <v>1</v>
      </c>
      <c r="E178" s="220">
        <v>0</v>
      </c>
      <c r="F178" s="226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9"/>
      <c r="V178" s="129"/>
      <c r="W178" s="129"/>
      <c r="X178" s="129"/>
      <c r="Y178" s="129"/>
      <c r="Z178" s="129"/>
    </row>
    <row r="179" spans="2:26" ht="15.75" customHeight="1">
      <c r="B179" s="210">
        <f t="shared" si="14"/>
        <v>3</v>
      </c>
      <c r="C179" s="211" t="s">
        <v>309</v>
      </c>
      <c r="D179" s="212">
        <v>1</v>
      </c>
      <c r="E179" s="220">
        <v>0</v>
      </c>
      <c r="F179" s="226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9"/>
      <c r="V179" s="129"/>
      <c r="W179" s="129"/>
      <c r="X179" s="129"/>
      <c r="Y179" s="129"/>
      <c r="Z179" s="129"/>
    </row>
    <row r="180" spans="2:26" ht="15.75" customHeight="1">
      <c r="B180" s="210">
        <f t="shared" si="14"/>
        <v>4</v>
      </c>
      <c r="C180" s="211" t="s">
        <v>310</v>
      </c>
      <c r="D180" s="212">
        <v>1</v>
      </c>
      <c r="E180" s="220">
        <v>0</v>
      </c>
      <c r="F180" s="226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9"/>
      <c r="V180" s="129"/>
      <c r="W180" s="129"/>
      <c r="X180" s="129"/>
      <c r="Y180" s="129"/>
      <c r="Z180" s="129"/>
    </row>
    <row r="181" spans="2:26" ht="15.75" customHeight="1">
      <c r="B181" s="210">
        <f t="shared" si="14"/>
        <v>5</v>
      </c>
      <c r="C181" s="211" t="s">
        <v>311</v>
      </c>
      <c r="D181" s="212">
        <v>0</v>
      </c>
      <c r="E181" s="220">
        <v>1</v>
      </c>
      <c r="F181" s="226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9"/>
      <c r="V181" s="129"/>
      <c r="W181" s="129"/>
      <c r="X181" s="129"/>
      <c r="Y181" s="129"/>
      <c r="Z181" s="129"/>
    </row>
    <row r="182" spans="2:26" ht="15.75" customHeight="1">
      <c r="B182" s="210">
        <f t="shared" si="14"/>
        <v>6</v>
      </c>
      <c r="C182" s="211" t="s">
        <v>312</v>
      </c>
      <c r="D182" s="212">
        <v>0</v>
      </c>
      <c r="E182" s="220">
        <v>1</v>
      </c>
      <c r="F182" s="226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9"/>
      <c r="V182" s="129"/>
      <c r="W182" s="129"/>
      <c r="X182" s="129"/>
      <c r="Y182" s="129"/>
      <c r="Z182" s="129"/>
    </row>
    <row r="183" spans="2:26" ht="15.75" customHeight="1">
      <c r="B183" s="210">
        <f t="shared" si="14"/>
        <v>7</v>
      </c>
      <c r="C183" s="211" t="s">
        <v>313</v>
      </c>
      <c r="D183" s="212">
        <v>1</v>
      </c>
      <c r="E183" s="220">
        <v>0</v>
      </c>
      <c r="F183" s="226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9"/>
      <c r="V183" s="129"/>
      <c r="W183" s="129"/>
      <c r="X183" s="129"/>
      <c r="Y183" s="129"/>
      <c r="Z183" s="129"/>
    </row>
    <row r="184" spans="2:26" ht="15.75" customHeight="1">
      <c r="B184" s="210">
        <f t="shared" si="14"/>
        <v>8</v>
      </c>
      <c r="C184" s="211" t="s">
        <v>314</v>
      </c>
      <c r="D184" s="212">
        <v>0</v>
      </c>
      <c r="E184" s="220">
        <v>1</v>
      </c>
      <c r="F184" s="226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9"/>
      <c r="V184" s="129"/>
      <c r="W184" s="129"/>
      <c r="X184" s="129"/>
      <c r="Y184" s="129"/>
      <c r="Z184" s="129"/>
    </row>
    <row r="185" spans="2:26" ht="27">
      <c r="B185" s="210">
        <f t="shared" si="14"/>
        <v>9</v>
      </c>
      <c r="C185" s="216" t="s">
        <v>315</v>
      </c>
      <c r="D185" s="212">
        <v>0</v>
      </c>
      <c r="E185" s="220">
        <v>1</v>
      </c>
      <c r="F185" s="226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9"/>
      <c r="V185" s="129"/>
      <c r="W185" s="129"/>
      <c r="X185" s="129"/>
      <c r="Y185" s="129"/>
      <c r="Z185" s="129"/>
    </row>
    <row r="186" spans="2:26" ht="15.75" customHeight="1">
      <c r="B186" s="210">
        <f t="shared" si="14"/>
        <v>10</v>
      </c>
      <c r="C186" s="211" t="s">
        <v>303</v>
      </c>
      <c r="D186" s="212">
        <v>0</v>
      </c>
      <c r="E186" s="220">
        <v>1</v>
      </c>
      <c r="F186" s="226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9"/>
      <c r="V186" s="129"/>
      <c r="W186" s="129"/>
      <c r="X186" s="129"/>
      <c r="Y186" s="129"/>
      <c r="Z186" s="129"/>
    </row>
    <row r="187" spans="2:26" ht="15.75" customHeight="1">
      <c r="B187" s="210">
        <f t="shared" si="14"/>
        <v>11</v>
      </c>
      <c r="C187" s="211" t="s">
        <v>316</v>
      </c>
      <c r="D187" s="212">
        <v>1</v>
      </c>
      <c r="E187" s="218">
        <v>0</v>
      </c>
      <c r="F187" s="228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18"/>
      <c r="V187" s="118"/>
      <c r="W187" s="118"/>
      <c r="X187" s="118"/>
      <c r="Y187" s="118"/>
      <c r="Z187" s="118"/>
    </row>
    <row r="188" spans="2:26" ht="15.75" customHeight="1">
      <c r="B188" s="210">
        <f t="shared" si="14"/>
        <v>12</v>
      </c>
      <c r="C188" s="211" t="s">
        <v>317</v>
      </c>
      <c r="D188" s="212">
        <v>1</v>
      </c>
      <c r="E188" s="218">
        <v>0</v>
      </c>
      <c r="F188" s="228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18"/>
      <c r="V188" s="118"/>
      <c r="W188" s="118"/>
      <c r="X188" s="118"/>
      <c r="Y188" s="118"/>
      <c r="Z188" s="118"/>
    </row>
    <row r="189" spans="2:26" ht="15.75" customHeight="1">
      <c r="B189" s="210">
        <f t="shared" si="14"/>
        <v>13</v>
      </c>
      <c r="C189" s="211" t="s">
        <v>318</v>
      </c>
      <c r="D189" s="212">
        <v>0</v>
      </c>
      <c r="E189" s="218">
        <v>1</v>
      </c>
      <c r="F189" s="228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18"/>
      <c r="V189" s="118"/>
      <c r="W189" s="118"/>
      <c r="X189" s="118"/>
      <c r="Y189" s="118"/>
      <c r="Z189" s="118"/>
    </row>
    <row r="190" spans="2:26" ht="15.75" customHeight="1">
      <c r="B190" s="210"/>
      <c r="C190" s="217" t="s">
        <v>174</v>
      </c>
      <c r="D190" s="212">
        <f>SUM(D177:D189)</f>
        <v>7</v>
      </c>
      <c r="E190" s="212">
        <f>SUM(E177:E189)</f>
        <v>6</v>
      </c>
      <c r="F190" s="219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18"/>
      <c r="V190" s="118"/>
      <c r="W190" s="118"/>
      <c r="X190" s="118"/>
      <c r="Y190" s="118"/>
      <c r="Z190" s="118"/>
    </row>
    <row r="191" spans="2:26" ht="15.75" customHeight="1">
      <c r="B191" s="206"/>
      <c r="C191" s="206" t="s">
        <v>319</v>
      </c>
      <c r="D191" s="208"/>
      <c r="E191" s="208"/>
      <c r="F191" s="209">
        <f>D205/13</f>
        <v>0.61538461538461542</v>
      </c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9"/>
      <c r="V191" s="129"/>
      <c r="W191" s="129"/>
      <c r="X191" s="129"/>
      <c r="Y191" s="129"/>
      <c r="Z191" s="129"/>
    </row>
    <row r="192" spans="2:26" ht="15.75" customHeight="1">
      <c r="B192" s="210">
        <f t="shared" ref="B192:B204" si="15">B191+1</f>
        <v>1</v>
      </c>
      <c r="C192" s="211" t="s">
        <v>320</v>
      </c>
      <c r="D192" s="212">
        <v>1</v>
      </c>
      <c r="E192" s="220">
        <v>0</v>
      </c>
      <c r="F192" s="226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9"/>
      <c r="V192" s="129"/>
      <c r="W192" s="129"/>
      <c r="X192" s="129"/>
      <c r="Y192" s="129"/>
      <c r="Z192" s="129"/>
    </row>
    <row r="193" spans="2:26" ht="15.75" customHeight="1">
      <c r="B193" s="210">
        <f t="shared" si="15"/>
        <v>2</v>
      </c>
      <c r="C193" s="211" t="s">
        <v>321</v>
      </c>
      <c r="D193" s="212">
        <v>1</v>
      </c>
      <c r="E193" s="220">
        <v>0</v>
      </c>
      <c r="F193" s="226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9"/>
      <c r="V193" s="129"/>
      <c r="W193" s="129"/>
      <c r="X193" s="129"/>
      <c r="Y193" s="129"/>
      <c r="Z193" s="129"/>
    </row>
    <row r="194" spans="2:26" ht="15.75" customHeight="1">
      <c r="B194" s="210">
        <f t="shared" si="15"/>
        <v>3</v>
      </c>
      <c r="C194" s="211" t="s">
        <v>322</v>
      </c>
      <c r="D194" s="212">
        <v>1</v>
      </c>
      <c r="E194" s="220">
        <v>0</v>
      </c>
      <c r="F194" s="226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9"/>
      <c r="V194" s="129"/>
      <c r="W194" s="129"/>
      <c r="X194" s="129"/>
      <c r="Y194" s="129"/>
      <c r="Z194" s="129"/>
    </row>
    <row r="195" spans="2:26" ht="15.75" customHeight="1">
      <c r="B195" s="210">
        <f t="shared" si="15"/>
        <v>4</v>
      </c>
      <c r="C195" s="211" t="s">
        <v>323</v>
      </c>
      <c r="D195" s="212">
        <v>0</v>
      </c>
      <c r="E195" s="220">
        <v>1</v>
      </c>
      <c r="F195" s="226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9"/>
      <c r="V195" s="129"/>
      <c r="W195" s="129"/>
      <c r="X195" s="129"/>
      <c r="Y195" s="129"/>
      <c r="Z195" s="129"/>
    </row>
    <row r="196" spans="2:26" ht="15.75" customHeight="1">
      <c r="B196" s="210">
        <f t="shared" si="15"/>
        <v>5</v>
      </c>
      <c r="C196" s="211" t="s">
        <v>324</v>
      </c>
      <c r="D196" s="212">
        <v>0</v>
      </c>
      <c r="E196" s="220">
        <v>1</v>
      </c>
      <c r="F196" s="226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9"/>
      <c r="V196" s="129"/>
      <c r="W196" s="129"/>
      <c r="X196" s="129"/>
      <c r="Y196" s="129"/>
      <c r="Z196" s="129"/>
    </row>
    <row r="197" spans="2:26" ht="27">
      <c r="B197" s="210">
        <f t="shared" si="15"/>
        <v>6</v>
      </c>
      <c r="C197" s="216" t="s">
        <v>325</v>
      </c>
      <c r="D197" s="212">
        <v>0</v>
      </c>
      <c r="E197" s="220">
        <v>1</v>
      </c>
      <c r="F197" s="226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9"/>
      <c r="V197" s="129"/>
      <c r="W197" s="129"/>
      <c r="X197" s="129"/>
      <c r="Y197" s="129"/>
      <c r="Z197" s="129"/>
    </row>
    <row r="198" spans="2:26" ht="15.75" customHeight="1">
      <c r="B198" s="210">
        <f t="shared" si="15"/>
        <v>7</v>
      </c>
      <c r="C198" s="211" t="s">
        <v>326</v>
      </c>
      <c r="D198" s="212">
        <v>1</v>
      </c>
      <c r="E198" s="218">
        <v>0</v>
      </c>
      <c r="F198" s="226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9"/>
      <c r="V198" s="129"/>
      <c r="W198" s="129"/>
      <c r="X198" s="129"/>
      <c r="Y198" s="129"/>
      <c r="Z198" s="129"/>
    </row>
    <row r="199" spans="2:26" ht="15.75" customHeight="1">
      <c r="B199" s="210">
        <f t="shared" si="15"/>
        <v>8</v>
      </c>
      <c r="C199" s="211" t="s">
        <v>327</v>
      </c>
      <c r="D199" s="212">
        <v>1</v>
      </c>
      <c r="E199" s="218">
        <v>0</v>
      </c>
      <c r="F199" s="226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18"/>
      <c r="V199" s="118"/>
      <c r="W199" s="118"/>
      <c r="X199" s="118"/>
      <c r="Y199" s="118"/>
      <c r="Z199" s="118"/>
    </row>
    <row r="200" spans="2:26" ht="14.25" customHeight="1">
      <c r="B200" s="210">
        <f t="shared" si="15"/>
        <v>9</v>
      </c>
      <c r="C200" s="211" t="s">
        <v>328</v>
      </c>
      <c r="D200" s="212">
        <v>1</v>
      </c>
      <c r="E200" s="218">
        <v>0</v>
      </c>
      <c r="F200" s="226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18"/>
      <c r="V200" s="118"/>
      <c r="W200" s="118"/>
      <c r="X200" s="118"/>
      <c r="Y200" s="118"/>
      <c r="Z200" s="118"/>
    </row>
    <row r="201" spans="2:26" ht="14.25" customHeight="1">
      <c r="B201" s="210">
        <f t="shared" si="15"/>
        <v>10</v>
      </c>
      <c r="C201" s="211" t="s">
        <v>329</v>
      </c>
      <c r="D201" s="212">
        <v>1</v>
      </c>
      <c r="E201" s="218">
        <v>0</v>
      </c>
      <c r="F201" s="226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18"/>
      <c r="V201" s="118"/>
      <c r="W201" s="118"/>
      <c r="X201" s="118"/>
      <c r="Y201" s="118"/>
      <c r="Z201" s="118"/>
    </row>
    <row r="202" spans="2:26" ht="15" customHeight="1">
      <c r="B202" s="210">
        <f t="shared" si="15"/>
        <v>11</v>
      </c>
      <c r="C202" s="211" t="s">
        <v>330</v>
      </c>
      <c r="D202" s="212">
        <v>0</v>
      </c>
      <c r="E202" s="220">
        <v>1</v>
      </c>
      <c r="F202" s="226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18"/>
      <c r="V202" s="118"/>
      <c r="W202" s="118"/>
      <c r="X202" s="118"/>
      <c r="Y202" s="118"/>
      <c r="Z202" s="118"/>
    </row>
    <row r="203" spans="2:26" ht="12.75" customHeight="1">
      <c r="B203" s="210">
        <f t="shared" si="15"/>
        <v>12</v>
      </c>
      <c r="C203" s="211" t="s">
        <v>331</v>
      </c>
      <c r="D203" s="212">
        <v>1</v>
      </c>
      <c r="E203" s="220">
        <v>0</v>
      </c>
      <c r="F203" s="226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18"/>
      <c r="V203" s="118"/>
      <c r="W203" s="118"/>
      <c r="X203" s="118"/>
      <c r="Y203" s="118"/>
      <c r="Z203" s="118"/>
    </row>
    <row r="204" spans="2:26" ht="15" customHeight="1">
      <c r="B204" s="210">
        <f t="shared" si="15"/>
        <v>13</v>
      </c>
      <c r="C204" s="211" t="s">
        <v>332</v>
      </c>
      <c r="D204" s="212">
        <v>0</v>
      </c>
      <c r="E204" s="220">
        <v>1</v>
      </c>
      <c r="F204" s="226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18"/>
      <c r="V204" s="118"/>
      <c r="W204" s="118"/>
      <c r="X204" s="118"/>
      <c r="Y204" s="118"/>
      <c r="Z204" s="118"/>
    </row>
    <row r="205" spans="2:26" ht="15.75" customHeight="1">
      <c r="B205" s="210"/>
      <c r="C205" s="217" t="s">
        <v>174</v>
      </c>
      <c r="D205" s="212">
        <f>SUM(D192:D204)</f>
        <v>8</v>
      </c>
      <c r="E205" s="212">
        <f>SUM(E192:E204)</f>
        <v>5</v>
      </c>
      <c r="F205" s="219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18"/>
      <c r="V205" s="118"/>
      <c r="W205" s="118"/>
      <c r="X205" s="118"/>
      <c r="Y205" s="118"/>
      <c r="Z205" s="118"/>
    </row>
    <row r="206" spans="2:26" ht="15.75" customHeight="1">
      <c r="B206" s="203"/>
      <c r="C206" s="203" t="s">
        <v>333</v>
      </c>
      <c r="D206" s="230"/>
      <c r="E206" s="230"/>
      <c r="F206" s="205">
        <f>AVERAGE(F207,F228,F239,F247)</f>
        <v>0.89108187134502925</v>
      </c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18"/>
      <c r="V206" s="118"/>
      <c r="W206" s="118"/>
      <c r="X206" s="118"/>
      <c r="Y206" s="118"/>
      <c r="Z206" s="118"/>
    </row>
    <row r="207" spans="2:26" ht="15.75" customHeight="1">
      <c r="B207" s="206"/>
      <c r="C207" s="206" t="s">
        <v>334</v>
      </c>
      <c r="D207" s="208"/>
      <c r="E207" s="208"/>
      <c r="F207" s="209">
        <f>D227/19</f>
        <v>0.84210526315789469</v>
      </c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9"/>
      <c r="V207" s="129"/>
      <c r="W207" s="129"/>
      <c r="X207" s="129"/>
      <c r="Y207" s="129"/>
      <c r="Z207" s="129"/>
    </row>
    <row r="208" spans="2:26" ht="15.75" customHeight="1">
      <c r="B208" s="210">
        <v>1</v>
      </c>
      <c r="C208" s="211" t="s">
        <v>335</v>
      </c>
      <c r="D208" s="212">
        <v>1</v>
      </c>
      <c r="E208" s="220">
        <v>0</v>
      </c>
      <c r="F208" s="226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18"/>
      <c r="V208" s="118"/>
      <c r="W208" s="118"/>
      <c r="X208" s="118"/>
      <c r="Y208" s="118"/>
      <c r="Z208" s="118"/>
    </row>
    <row r="209" spans="2:26" ht="15.75" customHeight="1">
      <c r="B209" s="210">
        <f t="shared" ref="B209:B226" si="16">B208+1</f>
        <v>2</v>
      </c>
      <c r="C209" s="211" t="s">
        <v>336</v>
      </c>
      <c r="D209" s="212">
        <v>1</v>
      </c>
      <c r="E209" s="220">
        <v>0</v>
      </c>
      <c r="F209" s="226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18"/>
      <c r="V209" s="118"/>
      <c r="W209" s="118"/>
      <c r="X209" s="118"/>
      <c r="Y209" s="118"/>
      <c r="Z209" s="118"/>
    </row>
    <row r="210" spans="2:26" ht="15.75" customHeight="1">
      <c r="B210" s="210">
        <f t="shared" si="16"/>
        <v>3</v>
      </c>
      <c r="C210" s="211" t="s">
        <v>337</v>
      </c>
      <c r="D210" s="212">
        <v>1</v>
      </c>
      <c r="E210" s="220">
        <v>0</v>
      </c>
      <c r="F210" s="226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18"/>
      <c r="V210" s="118"/>
      <c r="W210" s="118"/>
      <c r="X210" s="118"/>
      <c r="Y210" s="118"/>
      <c r="Z210" s="118"/>
    </row>
    <row r="211" spans="2:26" ht="15.75" customHeight="1">
      <c r="B211" s="210">
        <f t="shared" si="16"/>
        <v>4</v>
      </c>
      <c r="C211" s="211" t="s">
        <v>338</v>
      </c>
      <c r="D211" s="212">
        <v>1</v>
      </c>
      <c r="E211" s="220">
        <v>0</v>
      </c>
      <c r="F211" s="226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18"/>
      <c r="V211" s="118"/>
      <c r="W211" s="118"/>
      <c r="X211" s="118"/>
      <c r="Y211" s="118"/>
      <c r="Z211" s="118"/>
    </row>
    <row r="212" spans="2:26" ht="15.75" customHeight="1">
      <c r="B212" s="210">
        <f t="shared" si="16"/>
        <v>5</v>
      </c>
      <c r="C212" s="211" t="s">
        <v>339</v>
      </c>
      <c r="D212" s="212">
        <v>1</v>
      </c>
      <c r="E212" s="220">
        <v>0</v>
      </c>
      <c r="F212" s="226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18"/>
      <c r="V212" s="118"/>
      <c r="W212" s="118"/>
      <c r="X212" s="118"/>
      <c r="Y212" s="118"/>
      <c r="Z212" s="118"/>
    </row>
    <row r="213" spans="2:26" ht="15.75" customHeight="1">
      <c r="B213" s="210">
        <f t="shared" si="16"/>
        <v>6</v>
      </c>
      <c r="C213" s="211" t="s">
        <v>340</v>
      </c>
      <c r="D213" s="212">
        <v>1</v>
      </c>
      <c r="E213" s="220">
        <v>0</v>
      </c>
      <c r="F213" s="226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18"/>
      <c r="V213" s="118"/>
      <c r="W213" s="118"/>
      <c r="X213" s="118"/>
      <c r="Y213" s="118"/>
      <c r="Z213" s="118"/>
    </row>
    <row r="214" spans="2:26" ht="15.75" customHeight="1">
      <c r="B214" s="210">
        <f t="shared" si="16"/>
        <v>7</v>
      </c>
      <c r="C214" s="211" t="s">
        <v>341</v>
      </c>
      <c r="D214" s="212">
        <v>1</v>
      </c>
      <c r="E214" s="220">
        <v>0</v>
      </c>
      <c r="F214" s="226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18"/>
      <c r="V214" s="118"/>
      <c r="W214" s="118"/>
      <c r="X214" s="118"/>
      <c r="Y214" s="118"/>
      <c r="Z214" s="118"/>
    </row>
    <row r="215" spans="2:26" ht="27">
      <c r="B215" s="210">
        <f t="shared" si="16"/>
        <v>8</v>
      </c>
      <c r="C215" s="216" t="s">
        <v>342</v>
      </c>
      <c r="D215" s="212">
        <v>0</v>
      </c>
      <c r="E215" s="220">
        <v>1</v>
      </c>
      <c r="F215" s="226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18"/>
      <c r="V215" s="118"/>
      <c r="W215" s="118"/>
      <c r="X215" s="118"/>
      <c r="Y215" s="118"/>
      <c r="Z215" s="118"/>
    </row>
    <row r="216" spans="2:26" ht="15.75" customHeight="1">
      <c r="B216" s="210">
        <f t="shared" si="16"/>
        <v>9</v>
      </c>
      <c r="C216" s="211" t="s">
        <v>343</v>
      </c>
      <c r="D216" s="212">
        <v>1</v>
      </c>
      <c r="E216" s="220">
        <v>0</v>
      </c>
      <c r="F216" s="228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18"/>
      <c r="V216" s="118"/>
      <c r="W216" s="118"/>
      <c r="X216" s="118"/>
      <c r="Y216" s="118"/>
      <c r="Z216" s="118"/>
    </row>
    <row r="217" spans="2:26" ht="15.75" customHeight="1">
      <c r="B217" s="210">
        <f t="shared" si="16"/>
        <v>10</v>
      </c>
      <c r="C217" s="211" t="s">
        <v>344</v>
      </c>
      <c r="D217" s="212">
        <v>0</v>
      </c>
      <c r="E217" s="220">
        <v>1</v>
      </c>
      <c r="F217" s="228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18"/>
      <c r="V217" s="118"/>
      <c r="W217" s="118"/>
      <c r="X217" s="118"/>
      <c r="Y217" s="118"/>
      <c r="Z217" s="118"/>
    </row>
    <row r="218" spans="2:26" ht="15.75" customHeight="1">
      <c r="B218" s="210">
        <f t="shared" si="16"/>
        <v>11</v>
      </c>
      <c r="C218" s="211" t="s">
        <v>345</v>
      </c>
      <c r="D218" s="212">
        <v>1</v>
      </c>
      <c r="E218" s="220">
        <v>0</v>
      </c>
      <c r="F218" s="228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18"/>
      <c r="V218" s="118"/>
      <c r="W218" s="118"/>
      <c r="X218" s="118"/>
      <c r="Y218" s="118"/>
      <c r="Z218" s="118"/>
    </row>
    <row r="219" spans="2:26" ht="15.75" customHeight="1">
      <c r="B219" s="210">
        <f t="shared" si="16"/>
        <v>12</v>
      </c>
      <c r="C219" s="211" t="s">
        <v>346</v>
      </c>
      <c r="D219" s="212">
        <v>1</v>
      </c>
      <c r="E219" s="220">
        <v>0</v>
      </c>
      <c r="F219" s="228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18"/>
      <c r="V219" s="118"/>
      <c r="W219" s="118"/>
      <c r="X219" s="118"/>
      <c r="Y219" s="118"/>
      <c r="Z219" s="118"/>
    </row>
    <row r="220" spans="2:26" ht="15.75" customHeight="1">
      <c r="B220" s="210">
        <f t="shared" si="16"/>
        <v>13</v>
      </c>
      <c r="C220" s="221" t="s">
        <v>347</v>
      </c>
      <c r="D220" s="212">
        <v>1</v>
      </c>
      <c r="E220" s="220">
        <v>0</v>
      </c>
      <c r="F220" s="228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18"/>
      <c r="V220" s="118"/>
      <c r="W220" s="118"/>
      <c r="X220" s="118"/>
      <c r="Y220" s="118"/>
      <c r="Z220" s="118"/>
    </row>
    <row r="221" spans="2:26" ht="15.75" customHeight="1">
      <c r="B221" s="210">
        <f t="shared" si="16"/>
        <v>14</v>
      </c>
      <c r="C221" s="221" t="s">
        <v>348</v>
      </c>
      <c r="D221" s="212">
        <v>1</v>
      </c>
      <c r="E221" s="220">
        <v>0</v>
      </c>
      <c r="F221" s="228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18"/>
      <c r="V221" s="118"/>
      <c r="W221" s="118"/>
      <c r="X221" s="118"/>
      <c r="Y221" s="118"/>
      <c r="Z221" s="118"/>
    </row>
    <row r="222" spans="2:26" ht="12.75" customHeight="1">
      <c r="B222" s="210">
        <f t="shared" si="16"/>
        <v>15</v>
      </c>
      <c r="C222" s="216" t="s">
        <v>349</v>
      </c>
      <c r="D222" s="212">
        <v>1</v>
      </c>
      <c r="E222" s="220">
        <v>0</v>
      </c>
      <c r="F222" s="228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18"/>
      <c r="V222" s="118"/>
      <c r="W222" s="118"/>
      <c r="X222" s="118"/>
      <c r="Y222" s="118"/>
      <c r="Z222" s="118"/>
    </row>
    <row r="223" spans="2:26" ht="15.75" customHeight="1">
      <c r="B223" s="210">
        <f t="shared" si="16"/>
        <v>16</v>
      </c>
      <c r="C223" s="211" t="s">
        <v>350</v>
      </c>
      <c r="D223" s="212">
        <v>1</v>
      </c>
      <c r="E223" s="220">
        <v>0</v>
      </c>
      <c r="F223" s="228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18"/>
      <c r="V223" s="118"/>
      <c r="W223" s="118"/>
      <c r="X223" s="118"/>
      <c r="Y223" s="118"/>
      <c r="Z223" s="118"/>
    </row>
    <row r="224" spans="2:26" ht="15.75" customHeight="1">
      <c r="B224" s="210">
        <f t="shared" si="16"/>
        <v>17</v>
      </c>
      <c r="C224" s="211" t="s">
        <v>351</v>
      </c>
      <c r="D224" s="212">
        <v>1</v>
      </c>
      <c r="E224" s="220">
        <v>0</v>
      </c>
      <c r="F224" s="228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18"/>
      <c r="V224" s="118"/>
      <c r="W224" s="118"/>
      <c r="X224" s="118"/>
      <c r="Y224" s="118"/>
      <c r="Z224" s="118"/>
    </row>
    <row r="225" spans="2:26" ht="15.75" customHeight="1">
      <c r="B225" s="210">
        <f t="shared" si="16"/>
        <v>18</v>
      </c>
      <c r="C225" s="221" t="s">
        <v>352</v>
      </c>
      <c r="D225" s="212">
        <v>0</v>
      </c>
      <c r="E225" s="220">
        <v>1</v>
      </c>
      <c r="F225" s="228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18"/>
      <c r="V225" s="118"/>
      <c r="W225" s="118"/>
      <c r="X225" s="118"/>
      <c r="Y225" s="118"/>
      <c r="Z225" s="118"/>
    </row>
    <row r="226" spans="2:26" ht="15.75" customHeight="1">
      <c r="B226" s="210">
        <f t="shared" si="16"/>
        <v>19</v>
      </c>
      <c r="C226" s="221" t="s">
        <v>353</v>
      </c>
      <c r="D226" s="212">
        <v>1</v>
      </c>
      <c r="E226" s="220">
        <v>0</v>
      </c>
      <c r="F226" s="228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18"/>
      <c r="V226" s="118"/>
      <c r="W226" s="118"/>
      <c r="X226" s="118"/>
      <c r="Y226" s="118"/>
      <c r="Z226" s="118"/>
    </row>
    <row r="227" spans="2:26" ht="15.75" customHeight="1">
      <c r="B227" s="210"/>
      <c r="C227" s="217" t="s">
        <v>174</v>
      </c>
      <c r="D227" s="212">
        <f>SUM(D208:D226)</f>
        <v>16</v>
      </c>
      <c r="E227" s="212">
        <f>SUM(E208:E226)</f>
        <v>3</v>
      </c>
      <c r="F227" s="219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18"/>
      <c r="V227" s="118"/>
      <c r="W227" s="118"/>
      <c r="X227" s="118"/>
      <c r="Y227" s="118"/>
      <c r="Z227" s="118"/>
    </row>
    <row r="228" spans="2:26" ht="15.75" customHeight="1">
      <c r="B228" s="206"/>
      <c r="C228" s="206" t="s">
        <v>354</v>
      </c>
      <c r="D228" s="208"/>
      <c r="E228" s="208"/>
      <c r="F228" s="209">
        <f>D238/9</f>
        <v>0.88888888888888884</v>
      </c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9"/>
      <c r="V228" s="129"/>
      <c r="W228" s="129"/>
      <c r="X228" s="129"/>
      <c r="Y228" s="129"/>
      <c r="Z228" s="129"/>
    </row>
    <row r="229" spans="2:26" ht="15.75" customHeight="1">
      <c r="B229" s="210">
        <f t="shared" ref="B229:B237" si="17">B228+1</f>
        <v>1</v>
      </c>
      <c r="C229" s="211" t="s">
        <v>355</v>
      </c>
      <c r="D229" s="212">
        <v>0</v>
      </c>
      <c r="E229" s="220">
        <v>1</v>
      </c>
      <c r="F229" s="226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18"/>
      <c r="V229" s="118"/>
      <c r="W229" s="118"/>
      <c r="X229" s="118"/>
      <c r="Y229" s="118"/>
      <c r="Z229" s="118"/>
    </row>
    <row r="230" spans="2:26" ht="15.75" customHeight="1">
      <c r="B230" s="210">
        <f t="shared" si="17"/>
        <v>2</v>
      </c>
      <c r="C230" s="211" t="s">
        <v>356</v>
      </c>
      <c r="D230" s="212">
        <v>1</v>
      </c>
      <c r="E230" s="220">
        <v>0</v>
      </c>
      <c r="F230" s="226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18"/>
      <c r="V230" s="118"/>
      <c r="W230" s="118"/>
      <c r="X230" s="118"/>
      <c r="Y230" s="118"/>
      <c r="Z230" s="118"/>
    </row>
    <row r="231" spans="2:26" ht="15.75" customHeight="1">
      <c r="B231" s="210">
        <f t="shared" si="17"/>
        <v>3</v>
      </c>
      <c r="C231" s="211" t="s">
        <v>357</v>
      </c>
      <c r="D231" s="212">
        <v>1</v>
      </c>
      <c r="E231" s="220">
        <v>0</v>
      </c>
      <c r="F231" s="226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18"/>
      <c r="V231" s="118"/>
      <c r="W231" s="118"/>
      <c r="X231" s="118"/>
      <c r="Y231" s="118"/>
      <c r="Z231" s="118"/>
    </row>
    <row r="232" spans="2:26" ht="15.75" customHeight="1">
      <c r="B232" s="210">
        <f t="shared" si="17"/>
        <v>4</v>
      </c>
      <c r="C232" s="211" t="s">
        <v>358</v>
      </c>
      <c r="D232" s="212">
        <v>1</v>
      </c>
      <c r="E232" s="220">
        <v>0</v>
      </c>
      <c r="F232" s="226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18"/>
      <c r="V232" s="118"/>
      <c r="W232" s="118"/>
      <c r="X232" s="118"/>
      <c r="Y232" s="118"/>
      <c r="Z232" s="118"/>
    </row>
    <row r="233" spans="2:26" ht="15.75" customHeight="1">
      <c r="B233" s="210">
        <f t="shared" si="17"/>
        <v>5</v>
      </c>
      <c r="C233" s="211" t="s">
        <v>359</v>
      </c>
      <c r="D233" s="212">
        <v>1</v>
      </c>
      <c r="E233" s="220">
        <v>0</v>
      </c>
      <c r="F233" s="226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18"/>
      <c r="V233" s="118"/>
      <c r="W233" s="118"/>
      <c r="X233" s="118"/>
      <c r="Y233" s="118"/>
      <c r="Z233" s="118"/>
    </row>
    <row r="234" spans="2:26" ht="27">
      <c r="B234" s="210">
        <f t="shared" si="17"/>
        <v>6</v>
      </c>
      <c r="C234" s="216" t="s">
        <v>360</v>
      </c>
      <c r="D234" s="212">
        <v>1</v>
      </c>
      <c r="E234" s="220">
        <v>0</v>
      </c>
      <c r="F234" s="226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18"/>
      <c r="V234" s="118"/>
      <c r="W234" s="118"/>
      <c r="X234" s="118"/>
      <c r="Y234" s="118"/>
      <c r="Z234" s="118"/>
    </row>
    <row r="235" spans="2:26" ht="27">
      <c r="B235" s="210">
        <f t="shared" si="17"/>
        <v>7</v>
      </c>
      <c r="C235" s="216" t="s">
        <v>361</v>
      </c>
      <c r="D235" s="212">
        <v>1</v>
      </c>
      <c r="E235" s="220">
        <v>0</v>
      </c>
      <c r="F235" s="226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18"/>
      <c r="V235" s="118"/>
      <c r="W235" s="118"/>
      <c r="X235" s="118"/>
      <c r="Y235" s="118"/>
      <c r="Z235" s="118"/>
    </row>
    <row r="236" spans="2:26" ht="15.75" customHeight="1">
      <c r="B236" s="210">
        <f t="shared" si="17"/>
        <v>8</v>
      </c>
      <c r="C236" s="211" t="s">
        <v>362</v>
      </c>
      <c r="D236" s="212">
        <v>1</v>
      </c>
      <c r="E236" s="220">
        <v>0</v>
      </c>
      <c r="F236" s="228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18"/>
      <c r="V236" s="118"/>
      <c r="W236" s="118"/>
      <c r="X236" s="118"/>
      <c r="Y236" s="118"/>
      <c r="Z236" s="118"/>
    </row>
    <row r="237" spans="2:26" ht="12.75" customHeight="1">
      <c r="B237" s="210">
        <f t="shared" si="17"/>
        <v>9</v>
      </c>
      <c r="C237" s="216" t="s">
        <v>363</v>
      </c>
      <c r="D237" s="212">
        <v>1</v>
      </c>
      <c r="E237" s="218">
        <v>0</v>
      </c>
      <c r="F237" s="228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18"/>
      <c r="V237" s="118"/>
      <c r="W237" s="118"/>
      <c r="X237" s="118"/>
      <c r="Y237" s="118"/>
      <c r="Z237" s="118"/>
    </row>
    <row r="238" spans="2:26" ht="15.75" customHeight="1">
      <c r="B238" s="210"/>
      <c r="C238" s="217" t="s">
        <v>174</v>
      </c>
      <c r="D238" s="212">
        <f>SUM(D229:D237)</f>
        <v>8</v>
      </c>
      <c r="E238" s="212">
        <f>SUM(E229:E237)</f>
        <v>1</v>
      </c>
      <c r="F238" s="219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18"/>
      <c r="V238" s="118"/>
      <c r="W238" s="118"/>
      <c r="X238" s="118"/>
      <c r="Y238" s="118"/>
      <c r="Z238" s="118"/>
    </row>
    <row r="239" spans="2:26" ht="15.75" customHeight="1">
      <c r="B239" s="206"/>
      <c r="C239" s="206" t="s">
        <v>364</v>
      </c>
      <c r="D239" s="208"/>
      <c r="E239" s="208"/>
      <c r="F239" s="209">
        <f>D246/6</f>
        <v>0.83333333333333337</v>
      </c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9"/>
      <c r="V239" s="129"/>
      <c r="W239" s="129"/>
      <c r="X239" s="129"/>
      <c r="Y239" s="129"/>
      <c r="Z239" s="129"/>
    </row>
    <row r="240" spans="2:26" ht="15.75" customHeight="1">
      <c r="B240" s="210">
        <f t="shared" ref="B240:B245" si="18">B239+1</f>
        <v>1</v>
      </c>
      <c r="C240" s="239" t="s">
        <v>365</v>
      </c>
      <c r="D240" s="212">
        <v>0</v>
      </c>
      <c r="E240" s="220">
        <v>1</v>
      </c>
      <c r="F240" s="227"/>
      <c r="G240" s="131"/>
      <c r="H240" s="131"/>
      <c r="I240" s="131"/>
      <c r="J240" s="131"/>
      <c r="K240" s="131"/>
      <c r="L240" s="131"/>
      <c r="M240" s="131"/>
      <c r="N240" s="131"/>
      <c r="O240" s="131"/>
      <c r="P240" s="131"/>
      <c r="Q240" s="131"/>
      <c r="R240" s="131"/>
      <c r="S240" s="131"/>
      <c r="T240" s="131"/>
      <c r="U240" s="132"/>
      <c r="V240" s="132"/>
      <c r="W240" s="132"/>
      <c r="X240" s="132"/>
      <c r="Y240" s="132"/>
      <c r="Z240" s="132"/>
    </row>
    <row r="241" spans="2:26" ht="15.75" customHeight="1">
      <c r="B241" s="210">
        <f t="shared" si="18"/>
        <v>2</v>
      </c>
      <c r="C241" s="211" t="s">
        <v>366</v>
      </c>
      <c r="D241" s="212">
        <v>1</v>
      </c>
      <c r="E241" s="220">
        <v>0</v>
      </c>
      <c r="F241" s="227"/>
      <c r="G241" s="131"/>
      <c r="H241" s="131"/>
      <c r="I241" s="131"/>
      <c r="J241" s="131"/>
      <c r="K241" s="131"/>
      <c r="L241" s="131"/>
      <c r="M241" s="131"/>
      <c r="N241" s="131"/>
      <c r="O241" s="131"/>
      <c r="P241" s="131"/>
      <c r="Q241" s="131"/>
      <c r="R241" s="131"/>
      <c r="S241" s="131"/>
      <c r="T241" s="131"/>
      <c r="U241" s="132"/>
      <c r="V241" s="132"/>
      <c r="W241" s="132"/>
      <c r="X241" s="132"/>
      <c r="Y241" s="132"/>
      <c r="Z241" s="132"/>
    </row>
    <row r="242" spans="2:26" ht="15.75" customHeight="1">
      <c r="B242" s="210">
        <f t="shared" si="18"/>
        <v>3</v>
      </c>
      <c r="C242" s="239" t="s">
        <v>367</v>
      </c>
      <c r="D242" s="212">
        <v>1</v>
      </c>
      <c r="E242" s="220">
        <v>0</v>
      </c>
      <c r="F242" s="227"/>
      <c r="G242" s="131"/>
      <c r="H242" s="131"/>
      <c r="I242" s="131"/>
      <c r="J242" s="131"/>
      <c r="K242" s="131"/>
      <c r="L242" s="131"/>
      <c r="M242" s="131"/>
      <c r="N242" s="131"/>
      <c r="O242" s="131"/>
      <c r="P242" s="131"/>
      <c r="Q242" s="131"/>
      <c r="R242" s="131"/>
      <c r="S242" s="131"/>
      <c r="T242" s="131"/>
      <c r="U242" s="132"/>
      <c r="V242" s="132"/>
      <c r="W242" s="132"/>
      <c r="X242" s="132"/>
      <c r="Y242" s="132"/>
      <c r="Z242" s="132"/>
    </row>
    <row r="243" spans="2:26" ht="15.75" customHeight="1">
      <c r="B243" s="210">
        <f t="shared" si="18"/>
        <v>4</v>
      </c>
      <c r="C243" s="239" t="s">
        <v>368</v>
      </c>
      <c r="D243" s="212">
        <v>1</v>
      </c>
      <c r="E243" s="220">
        <v>0</v>
      </c>
      <c r="F243" s="227"/>
      <c r="G243" s="131"/>
      <c r="H243" s="131"/>
      <c r="I243" s="131"/>
      <c r="J243" s="131"/>
      <c r="K243" s="131"/>
      <c r="L243" s="131"/>
      <c r="M243" s="131"/>
      <c r="N243" s="131"/>
      <c r="O243" s="131"/>
      <c r="P243" s="131"/>
      <c r="Q243" s="131"/>
      <c r="R243" s="131"/>
      <c r="S243" s="131"/>
      <c r="T243" s="131"/>
      <c r="U243" s="132"/>
      <c r="V243" s="132"/>
      <c r="W243" s="132"/>
      <c r="X243" s="132"/>
      <c r="Y243" s="132"/>
      <c r="Z243" s="132"/>
    </row>
    <row r="244" spans="2:26" ht="15.75" customHeight="1">
      <c r="B244" s="210">
        <f t="shared" si="18"/>
        <v>5</v>
      </c>
      <c r="C244" s="239" t="s">
        <v>369</v>
      </c>
      <c r="D244" s="212">
        <v>1</v>
      </c>
      <c r="E244" s="220">
        <v>0</v>
      </c>
      <c r="F244" s="227"/>
      <c r="G244" s="131"/>
      <c r="H244" s="131"/>
      <c r="I244" s="131"/>
      <c r="J244" s="131"/>
      <c r="K244" s="131"/>
      <c r="L244" s="131"/>
      <c r="M244" s="131"/>
      <c r="N244" s="131"/>
      <c r="O244" s="131"/>
      <c r="P244" s="131"/>
      <c r="Q244" s="131"/>
      <c r="R244" s="131"/>
      <c r="S244" s="131"/>
      <c r="T244" s="131"/>
      <c r="U244" s="132"/>
      <c r="V244" s="132"/>
      <c r="W244" s="132"/>
      <c r="X244" s="132"/>
      <c r="Y244" s="132"/>
      <c r="Z244" s="132"/>
    </row>
    <row r="245" spans="2:26" ht="15.75" customHeight="1">
      <c r="B245" s="210">
        <f t="shared" si="18"/>
        <v>6</v>
      </c>
      <c r="C245" s="239" t="s">
        <v>370</v>
      </c>
      <c r="D245" s="212">
        <v>1</v>
      </c>
      <c r="E245" s="220">
        <v>0</v>
      </c>
      <c r="F245" s="227"/>
      <c r="G245" s="131"/>
      <c r="H245" s="131"/>
      <c r="I245" s="131"/>
      <c r="J245" s="131"/>
      <c r="K245" s="131"/>
      <c r="L245" s="131"/>
      <c r="M245" s="131"/>
      <c r="N245" s="131"/>
      <c r="O245" s="131"/>
      <c r="P245" s="131"/>
      <c r="Q245" s="131"/>
      <c r="R245" s="131"/>
      <c r="S245" s="131"/>
      <c r="T245" s="131"/>
      <c r="U245" s="132"/>
      <c r="V245" s="132"/>
      <c r="W245" s="132"/>
      <c r="X245" s="132"/>
      <c r="Y245" s="132"/>
      <c r="Z245" s="132"/>
    </row>
    <row r="246" spans="2:26" ht="15.75" customHeight="1">
      <c r="B246" s="210"/>
      <c r="C246" s="217" t="s">
        <v>174</v>
      </c>
      <c r="D246" s="212">
        <f>SUM(D240:D245)</f>
        <v>5</v>
      </c>
      <c r="E246" s="212">
        <f>SUM(E240:E245)</f>
        <v>1</v>
      </c>
      <c r="F246" s="219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18"/>
      <c r="V246" s="118"/>
      <c r="W246" s="118"/>
      <c r="X246" s="118"/>
      <c r="Y246" s="118"/>
      <c r="Z246" s="118"/>
    </row>
    <row r="247" spans="2:26" ht="15.75" customHeight="1">
      <c r="B247" s="206"/>
      <c r="C247" s="206" t="s">
        <v>371</v>
      </c>
      <c r="D247" s="208"/>
      <c r="E247" s="208"/>
      <c r="F247" s="209">
        <f>D250/2</f>
        <v>1</v>
      </c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18"/>
      <c r="V247" s="118"/>
      <c r="W247" s="118"/>
      <c r="X247" s="118"/>
      <c r="Y247" s="118"/>
      <c r="Z247" s="118"/>
    </row>
    <row r="248" spans="2:26" ht="27">
      <c r="B248" s="210">
        <f t="shared" ref="B248:B249" si="19">B247+1</f>
        <v>1</v>
      </c>
      <c r="C248" s="240" t="s">
        <v>372</v>
      </c>
      <c r="D248" s="212">
        <v>1</v>
      </c>
      <c r="E248" s="218">
        <v>0</v>
      </c>
      <c r="F248" s="228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18"/>
      <c r="V248" s="118"/>
      <c r="W248" s="118"/>
      <c r="X248" s="118"/>
      <c r="Y248" s="118"/>
      <c r="Z248" s="118"/>
    </row>
    <row r="249" spans="2:26" ht="15.75" customHeight="1">
      <c r="B249" s="210">
        <f t="shared" si="19"/>
        <v>2</v>
      </c>
      <c r="C249" s="221" t="s">
        <v>373</v>
      </c>
      <c r="D249" s="212">
        <v>1</v>
      </c>
      <c r="E249" s="220">
        <v>0</v>
      </c>
      <c r="F249" s="228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18"/>
      <c r="V249" s="118"/>
      <c r="W249" s="118"/>
      <c r="X249" s="118"/>
      <c r="Y249" s="118"/>
      <c r="Z249" s="118"/>
    </row>
    <row r="250" spans="2:26" ht="15.75" customHeight="1">
      <c r="B250" s="210"/>
      <c r="C250" s="217" t="s">
        <v>174</v>
      </c>
      <c r="D250" s="212">
        <f>SUM(D248:D249)</f>
        <v>2</v>
      </c>
      <c r="E250" s="212">
        <f>SUM(E248:E249)</f>
        <v>0</v>
      </c>
      <c r="F250" s="219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18"/>
      <c r="V250" s="118"/>
      <c r="W250" s="118"/>
      <c r="X250" s="118"/>
      <c r="Y250" s="118"/>
      <c r="Z250" s="118"/>
    </row>
    <row r="251" spans="2:26" ht="15.75" customHeight="1">
      <c r="B251" s="203"/>
      <c r="C251" s="203" t="s">
        <v>374</v>
      </c>
      <c r="D251" s="230"/>
      <c r="E251" s="230"/>
      <c r="F251" s="205">
        <f>AVERAGE(F252,F271,F279,F288,F297,F307,F315)</f>
        <v>0.80132052821128441</v>
      </c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18"/>
      <c r="V251" s="118"/>
      <c r="W251" s="118"/>
      <c r="X251" s="118"/>
      <c r="Y251" s="118"/>
      <c r="Z251" s="118"/>
    </row>
    <row r="252" spans="2:26" ht="15.75" customHeight="1">
      <c r="B252" s="206"/>
      <c r="C252" s="206" t="s">
        <v>375</v>
      </c>
      <c r="D252" s="208"/>
      <c r="E252" s="208"/>
      <c r="F252" s="209">
        <f>D270/17</f>
        <v>0.82352941176470584</v>
      </c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9"/>
      <c r="V252" s="129"/>
      <c r="W252" s="129"/>
      <c r="X252" s="129"/>
      <c r="Y252" s="129"/>
      <c r="Z252" s="129"/>
    </row>
    <row r="253" spans="2:26" ht="15.75" customHeight="1">
      <c r="B253" s="210">
        <f t="shared" ref="B253:B269" si="20">B252+1</f>
        <v>1</v>
      </c>
      <c r="C253" s="211" t="s">
        <v>376</v>
      </c>
      <c r="D253" s="212">
        <v>1</v>
      </c>
      <c r="E253" s="218">
        <v>0</v>
      </c>
      <c r="F253" s="229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18"/>
      <c r="V253" s="118"/>
      <c r="W253" s="118"/>
      <c r="X253" s="118"/>
      <c r="Y253" s="118"/>
      <c r="Z253" s="118"/>
    </row>
    <row r="254" spans="2:26" ht="15.75" customHeight="1">
      <c r="B254" s="210">
        <f t="shared" si="20"/>
        <v>2</v>
      </c>
      <c r="C254" s="211" t="s">
        <v>377</v>
      </c>
      <c r="D254" s="212">
        <v>1</v>
      </c>
      <c r="E254" s="220">
        <v>0</v>
      </c>
      <c r="F254" s="226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18"/>
      <c r="V254" s="118"/>
      <c r="W254" s="118"/>
      <c r="X254" s="118"/>
      <c r="Y254" s="118"/>
      <c r="Z254" s="118"/>
    </row>
    <row r="255" spans="2:26" ht="15.75" customHeight="1">
      <c r="B255" s="210">
        <f t="shared" si="20"/>
        <v>3</v>
      </c>
      <c r="C255" s="211" t="s">
        <v>378</v>
      </c>
      <c r="D255" s="212">
        <v>1</v>
      </c>
      <c r="E255" s="218">
        <v>0</v>
      </c>
      <c r="F255" s="226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18"/>
      <c r="V255" s="118"/>
      <c r="W255" s="118"/>
      <c r="X255" s="118"/>
      <c r="Y255" s="118"/>
      <c r="Z255" s="118"/>
    </row>
    <row r="256" spans="2:26" ht="15.75" customHeight="1">
      <c r="B256" s="210">
        <f t="shared" si="20"/>
        <v>4</v>
      </c>
      <c r="C256" s="211" t="s">
        <v>379</v>
      </c>
      <c r="D256" s="212">
        <v>1</v>
      </c>
      <c r="E256" s="218">
        <v>0</v>
      </c>
      <c r="F256" s="226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18"/>
      <c r="V256" s="118"/>
      <c r="W256" s="118"/>
      <c r="X256" s="118"/>
      <c r="Y256" s="118"/>
      <c r="Z256" s="118"/>
    </row>
    <row r="257" spans="2:26" ht="13.5" customHeight="1">
      <c r="B257" s="210">
        <f t="shared" si="20"/>
        <v>5</v>
      </c>
      <c r="C257" s="211" t="s">
        <v>380</v>
      </c>
      <c r="D257" s="212">
        <v>1</v>
      </c>
      <c r="E257" s="220">
        <v>0</v>
      </c>
      <c r="F257" s="226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18"/>
      <c r="V257" s="118"/>
      <c r="W257" s="118"/>
      <c r="X257" s="118"/>
      <c r="Y257" s="118"/>
      <c r="Z257" s="118"/>
    </row>
    <row r="258" spans="2:26" ht="13.5" customHeight="1">
      <c r="B258" s="210">
        <f t="shared" si="20"/>
        <v>6</v>
      </c>
      <c r="C258" s="211" t="s">
        <v>381</v>
      </c>
      <c r="D258" s="212">
        <v>1</v>
      </c>
      <c r="E258" s="220">
        <v>0</v>
      </c>
      <c r="F258" s="226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18"/>
      <c r="V258" s="118"/>
      <c r="W258" s="118"/>
      <c r="X258" s="118"/>
      <c r="Y258" s="118"/>
      <c r="Z258" s="118"/>
    </row>
    <row r="259" spans="2:26" ht="13.5" customHeight="1">
      <c r="B259" s="210">
        <f t="shared" si="20"/>
        <v>7</v>
      </c>
      <c r="C259" s="211" t="s">
        <v>382</v>
      </c>
      <c r="D259" s="212">
        <v>0</v>
      </c>
      <c r="E259" s="220">
        <v>1</v>
      </c>
      <c r="F259" s="226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18"/>
      <c r="V259" s="118"/>
      <c r="W259" s="118"/>
      <c r="X259" s="118"/>
      <c r="Y259" s="118"/>
      <c r="Z259" s="118"/>
    </row>
    <row r="260" spans="2:26" ht="13.5" customHeight="1">
      <c r="B260" s="210">
        <f t="shared" si="20"/>
        <v>8</v>
      </c>
      <c r="C260" s="211" t="s">
        <v>383</v>
      </c>
      <c r="D260" s="212">
        <v>1</v>
      </c>
      <c r="E260" s="220">
        <v>0</v>
      </c>
      <c r="F260" s="226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18"/>
      <c r="V260" s="118"/>
      <c r="W260" s="118"/>
      <c r="X260" s="118"/>
      <c r="Y260" s="118"/>
      <c r="Z260" s="118"/>
    </row>
    <row r="261" spans="2:26" ht="13.5" customHeight="1">
      <c r="B261" s="210">
        <f t="shared" si="20"/>
        <v>9</v>
      </c>
      <c r="C261" s="211" t="s">
        <v>384</v>
      </c>
      <c r="D261" s="212">
        <v>1</v>
      </c>
      <c r="E261" s="220">
        <v>0</v>
      </c>
      <c r="F261" s="226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18"/>
      <c r="V261" s="118"/>
      <c r="W261" s="118"/>
      <c r="X261" s="118"/>
      <c r="Y261" s="118"/>
      <c r="Z261" s="118"/>
    </row>
    <row r="262" spans="2:26" ht="13.5" customHeight="1">
      <c r="B262" s="210">
        <f t="shared" si="20"/>
        <v>10</v>
      </c>
      <c r="C262" s="211" t="s">
        <v>385</v>
      </c>
      <c r="D262" s="212">
        <v>1</v>
      </c>
      <c r="E262" s="220">
        <v>0</v>
      </c>
      <c r="F262" s="226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18"/>
      <c r="V262" s="118"/>
      <c r="W262" s="118"/>
      <c r="X262" s="118"/>
      <c r="Y262" s="118"/>
      <c r="Z262" s="118"/>
    </row>
    <row r="263" spans="2:26" ht="13.5" customHeight="1">
      <c r="B263" s="210">
        <f t="shared" si="20"/>
        <v>11</v>
      </c>
      <c r="C263" s="211" t="s">
        <v>386</v>
      </c>
      <c r="D263" s="212">
        <v>0</v>
      </c>
      <c r="E263" s="220">
        <v>1</v>
      </c>
      <c r="F263" s="226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18"/>
      <c r="V263" s="118"/>
      <c r="W263" s="118"/>
      <c r="X263" s="118"/>
      <c r="Y263" s="118"/>
      <c r="Z263" s="118"/>
    </row>
    <row r="264" spans="2:26" ht="13.5" customHeight="1">
      <c r="B264" s="210">
        <f t="shared" si="20"/>
        <v>12</v>
      </c>
      <c r="C264" s="211" t="s">
        <v>387</v>
      </c>
      <c r="D264" s="212">
        <v>1</v>
      </c>
      <c r="E264" s="218">
        <v>0</v>
      </c>
      <c r="F264" s="226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18"/>
      <c r="V264" s="118"/>
      <c r="W264" s="118"/>
      <c r="X264" s="118"/>
      <c r="Y264" s="118"/>
      <c r="Z264" s="118"/>
    </row>
    <row r="265" spans="2:26" ht="15.75" customHeight="1">
      <c r="B265" s="210">
        <f t="shared" si="20"/>
        <v>13</v>
      </c>
      <c r="C265" s="211" t="s">
        <v>388</v>
      </c>
      <c r="D265" s="212">
        <v>1</v>
      </c>
      <c r="E265" s="218">
        <v>0</v>
      </c>
      <c r="F265" s="228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18"/>
      <c r="V265" s="118"/>
      <c r="W265" s="118"/>
      <c r="X265" s="118"/>
      <c r="Y265" s="118"/>
      <c r="Z265" s="118"/>
    </row>
    <row r="266" spans="2:26" ht="15.75" customHeight="1">
      <c r="B266" s="210">
        <f t="shared" si="20"/>
        <v>14</v>
      </c>
      <c r="C266" s="221" t="s">
        <v>389</v>
      </c>
      <c r="D266" s="212">
        <v>0</v>
      </c>
      <c r="E266" s="218">
        <v>1</v>
      </c>
      <c r="F266" s="228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18"/>
      <c r="V266" s="118"/>
      <c r="W266" s="118"/>
      <c r="X266" s="118"/>
      <c r="Y266" s="118"/>
      <c r="Z266" s="118"/>
    </row>
    <row r="267" spans="2:26" ht="15.75" customHeight="1">
      <c r="B267" s="210">
        <f t="shared" si="20"/>
        <v>15</v>
      </c>
      <c r="C267" s="221" t="s">
        <v>390</v>
      </c>
      <c r="D267" s="212">
        <v>1</v>
      </c>
      <c r="E267" s="220">
        <v>0</v>
      </c>
      <c r="F267" s="228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18"/>
      <c r="V267" s="118"/>
      <c r="W267" s="118"/>
      <c r="X267" s="118"/>
      <c r="Y267" s="118"/>
      <c r="Z267" s="118"/>
    </row>
    <row r="268" spans="2:26" ht="15.75" customHeight="1">
      <c r="B268" s="210">
        <f t="shared" si="20"/>
        <v>16</v>
      </c>
      <c r="C268" s="211" t="s">
        <v>391</v>
      </c>
      <c r="D268" s="212">
        <v>1</v>
      </c>
      <c r="E268" s="220">
        <v>0</v>
      </c>
      <c r="F268" s="228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18"/>
      <c r="V268" s="118"/>
      <c r="W268" s="118"/>
      <c r="X268" s="118"/>
      <c r="Y268" s="118"/>
      <c r="Z268" s="118"/>
    </row>
    <row r="269" spans="2:26" ht="15.75" customHeight="1">
      <c r="B269" s="210">
        <f t="shared" si="20"/>
        <v>17</v>
      </c>
      <c r="C269" s="211" t="s">
        <v>392</v>
      </c>
      <c r="D269" s="212">
        <v>1</v>
      </c>
      <c r="E269" s="218">
        <v>0</v>
      </c>
      <c r="F269" s="228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18"/>
      <c r="V269" s="118"/>
      <c r="W269" s="118"/>
      <c r="X269" s="118"/>
      <c r="Y269" s="118"/>
      <c r="Z269" s="118"/>
    </row>
    <row r="270" spans="2:26" ht="15.75" customHeight="1">
      <c r="B270" s="210"/>
      <c r="C270" s="217" t="s">
        <v>174</v>
      </c>
      <c r="D270" s="212">
        <f>SUM(D253:D269)</f>
        <v>14</v>
      </c>
      <c r="E270" s="212">
        <f>SUM(E253:E269)</f>
        <v>3</v>
      </c>
      <c r="F270" s="219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18"/>
      <c r="V270" s="118"/>
      <c r="W270" s="118"/>
      <c r="X270" s="118"/>
      <c r="Y270" s="118"/>
      <c r="Z270" s="118"/>
    </row>
    <row r="271" spans="2:26" ht="13.5" customHeight="1">
      <c r="B271" s="206"/>
      <c r="C271" s="206" t="s">
        <v>393</v>
      </c>
      <c r="D271" s="208"/>
      <c r="E271" s="208"/>
      <c r="F271" s="209">
        <f>D278/6</f>
        <v>1</v>
      </c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9"/>
      <c r="V271" s="129"/>
      <c r="W271" s="129"/>
      <c r="X271" s="129"/>
      <c r="Y271" s="129"/>
      <c r="Z271" s="129"/>
    </row>
    <row r="272" spans="2:26" ht="13.5" customHeight="1">
      <c r="B272" s="210">
        <f t="shared" ref="B272:B277" si="21">B271+1</f>
        <v>1</v>
      </c>
      <c r="C272" s="221" t="s">
        <v>394</v>
      </c>
      <c r="D272" s="212">
        <v>1</v>
      </c>
      <c r="E272" s="220">
        <v>0</v>
      </c>
      <c r="F272" s="226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18"/>
      <c r="V272" s="118"/>
      <c r="W272" s="118"/>
      <c r="X272" s="118"/>
      <c r="Y272" s="118"/>
      <c r="Z272" s="118"/>
    </row>
    <row r="273" spans="2:26" ht="13.5" customHeight="1">
      <c r="B273" s="210">
        <f t="shared" si="21"/>
        <v>2</v>
      </c>
      <c r="C273" s="221" t="s">
        <v>395</v>
      </c>
      <c r="D273" s="212">
        <v>1</v>
      </c>
      <c r="E273" s="220">
        <v>0</v>
      </c>
      <c r="F273" s="226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18"/>
      <c r="V273" s="118"/>
      <c r="W273" s="118"/>
      <c r="X273" s="118"/>
      <c r="Y273" s="118"/>
      <c r="Z273" s="118"/>
    </row>
    <row r="274" spans="2:26" ht="15" customHeight="1">
      <c r="B274" s="210">
        <f t="shared" si="21"/>
        <v>3</v>
      </c>
      <c r="C274" s="221" t="s">
        <v>396</v>
      </c>
      <c r="D274" s="212">
        <v>1</v>
      </c>
      <c r="E274" s="220">
        <v>0</v>
      </c>
      <c r="F274" s="226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18"/>
      <c r="V274" s="118"/>
      <c r="W274" s="118"/>
      <c r="X274" s="118"/>
      <c r="Y274" s="118"/>
      <c r="Z274" s="118"/>
    </row>
    <row r="275" spans="2:26" ht="15.75" customHeight="1">
      <c r="B275" s="210">
        <f t="shared" si="21"/>
        <v>4</v>
      </c>
      <c r="C275" s="221" t="s">
        <v>397</v>
      </c>
      <c r="D275" s="212">
        <v>1</v>
      </c>
      <c r="E275" s="220">
        <v>0</v>
      </c>
      <c r="F275" s="226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18"/>
      <c r="V275" s="118"/>
      <c r="W275" s="118"/>
      <c r="X275" s="118"/>
      <c r="Y275" s="118"/>
      <c r="Z275" s="118"/>
    </row>
    <row r="276" spans="2:26" ht="15.75" customHeight="1">
      <c r="B276" s="210">
        <f t="shared" si="21"/>
        <v>5</v>
      </c>
      <c r="C276" s="221" t="s">
        <v>398</v>
      </c>
      <c r="D276" s="212">
        <v>1</v>
      </c>
      <c r="E276" s="220">
        <v>0</v>
      </c>
      <c r="F276" s="226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18"/>
      <c r="V276" s="118"/>
      <c r="W276" s="118"/>
      <c r="X276" s="118"/>
      <c r="Y276" s="118"/>
      <c r="Z276" s="118"/>
    </row>
    <row r="277" spans="2:26" ht="15.75" customHeight="1">
      <c r="B277" s="210">
        <f t="shared" si="21"/>
        <v>6</v>
      </c>
      <c r="C277" s="221" t="s">
        <v>399</v>
      </c>
      <c r="D277" s="212">
        <v>1</v>
      </c>
      <c r="E277" s="220">
        <v>0</v>
      </c>
      <c r="F277" s="228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18"/>
      <c r="V277" s="118"/>
      <c r="W277" s="118"/>
      <c r="X277" s="118"/>
      <c r="Y277" s="118"/>
      <c r="Z277" s="118"/>
    </row>
    <row r="278" spans="2:26" ht="15.75" customHeight="1">
      <c r="B278" s="210"/>
      <c r="C278" s="217" t="s">
        <v>174</v>
      </c>
      <c r="D278" s="212">
        <f>SUM(D272:D277)</f>
        <v>6</v>
      </c>
      <c r="E278" s="212">
        <f>SUM(E272:E277)</f>
        <v>0</v>
      </c>
      <c r="F278" s="219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18"/>
      <c r="V278" s="118"/>
      <c r="W278" s="118"/>
      <c r="X278" s="118"/>
      <c r="Y278" s="118"/>
      <c r="Z278" s="118"/>
    </row>
    <row r="279" spans="2:26" ht="15.75" customHeight="1">
      <c r="B279" s="206"/>
      <c r="C279" s="206" t="s">
        <v>400</v>
      </c>
      <c r="D279" s="208"/>
      <c r="E279" s="208"/>
      <c r="F279" s="209">
        <f>D287/7</f>
        <v>0.5714285714285714</v>
      </c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9"/>
      <c r="V279" s="129"/>
      <c r="W279" s="129"/>
      <c r="X279" s="129"/>
      <c r="Y279" s="129"/>
      <c r="Z279" s="129"/>
    </row>
    <row r="280" spans="2:26" ht="15.75" customHeight="1">
      <c r="B280" s="210">
        <f t="shared" ref="B280:B286" si="22">B279+1</f>
        <v>1</v>
      </c>
      <c r="C280" s="221" t="s">
        <v>401</v>
      </c>
      <c r="D280" s="212">
        <v>1</v>
      </c>
      <c r="E280" s="218">
        <v>0</v>
      </c>
      <c r="F280" s="226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18"/>
      <c r="V280" s="118"/>
      <c r="W280" s="118"/>
      <c r="X280" s="118"/>
      <c r="Y280" s="118"/>
      <c r="Z280" s="118"/>
    </row>
    <row r="281" spans="2:26" ht="15.75" customHeight="1">
      <c r="B281" s="210">
        <f t="shared" si="22"/>
        <v>2</v>
      </c>
      <c r="C281" s="221" t="s">
        <v>402</v>
      </c>
      <c r="D281" s="212">
        <v>1</v>
      </c>
      <c r="E281" s="220">
        <v>0</v>
      </c>
      <c r="F281" s="226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18"/>
      <c r="V281" s="118"/>
      <c r="W281" s="118"/>
      <c r="X281" s="118"/>
      <c r="Y281" s="118"/>
      <c r="Z281" s="118"/>
    </row>
    <row r="282" spans="2:26" ht="15.75" customHeight="1">
      <c r="B282" s="210">
        <f t="shared" si="22"/>
        <v>3</v>
      </c>
      <c r="C282" s="221" t="s">
        <v>403</v>
      </c>
      <c r="D282" s="212">
        <v>0</v>
      </c>
      <c r="E282" s="218">
        <v>1</v>
      </c>
      <c r="F282" s="226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18"/>
      <c r="V282" s="118"/>
      <c r="W282" s="118"/>
      <c r="X282" s="118"/>
      <c r="Y282" s="118"/>
      <c r="Z282" s="118"/>
    </row>
    <row r="283" spans="2:26" ht="15.75" customHeight="1">
      <c r="B283" s="210">
        <f t="shared" si="22"/>
        <v>4</v>
      </c>
      <c r="C283" s="221" t="s">
        <v>404</v>
      </c>
      <c r="D283" s="212">
        <v>0</v>
      </c>
      <c r="E283" s="218">
        <v>1</v>
      </c>
      <c r="F283" s="226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18"/>
      <c r="V283" s="118"/>
      <c r="W283" s="118"/>
      <c r="X283" s="118"/>
      <c r="Y283" s="118"/>
      <c r="Z283" s="118"/>
    </row>
    <row r="284" spans="2:26" ht="15.75" customHeight="1">
      <c r="B284" s="210">
        <f t="shared" si="22"/>
        <v>5</v>
      </c>
      <c r="C284" s="221" t="s">
        <v>405</v>
      </c>
      <c r="D284" s="212">
        <v>1</v>
      </c>
      <c r="E284" s="218">
        <v>0</v>
      </c>
      <c r="F284" s="228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18"/>
      <c r="V284" s="118"/>
      <c r="W284" s="118"/>
      <c r="X284" s="118"/>
      <c r="Y284" s="118"/>
      <c r="Z284" s="118"/>
    </row>
    <row r="285" spans="2:26" ht="15.75" customHeight="1">
      <c r="B285" s="210">
        <f t="shared" si="22"/>
        <v>6</v>
      </c>
      <c r="C285" s="221" t="s">
        <v>979</v>
      </c>
      <c r="D285" s="212">
        <v>0</v>
      </c>
      <c r="E285" s="218">
        <v>1</v>
      </c>
      <c r="F285" s="228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18"/>
      <c r="V285" s="118"/>
      <c r="W285" s="118"/>
      <c r="X285" s="118"/>
      <c r="Y285" s="118"/>
      <c r="Z285" s="118"/>
    </row>
    <row r="286" spans="2:26" ht="15.75" customHeight="1">
      <c r="B286" s="210">
        <f t="shared" si="22"/>
        <v>7</v>
      </c>
      <c r="C286" s="211" t="s">
        <v>406</v>
      </c>
      <c r="D286" s="212">
        <v>1</v>
      </c>
      <c r="E286" s="220">
        <v>0</v>
      </c>
      <c r="F286" s="228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18"/>
      <c r="V286" s="118"/>
      <c r="W286" s="118"/>
      <c r="X286" s="118"/>
      <c r="Y286" s="118"/>
      <c r="Z286" s="118"/>
    </row>
    <row r="287" spans="2:26" ht="15.75" customHeight="1">
      <c r="B287" s="210"/>
      <c r="C287" s="217" t="s">
        <v>174</v>
      </c>
      <c r="D287" s="212">
        <f>SUM(D280:D286)</f>
        <v>4</v>
      </c>
      <c r="E287" s="212">
        <f>SUM(E280:E286)</f>
        <v>3</v>
      </c>
      <c r="F287" s="219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18"/>
      <c r="V287" s="118"/>
      <c r="W287" s="118"/>
      <c r="X287" s="118"/>
      <c r="Y287" s="118"/>
      <c r="Z287" s="118"/>
    </row>
    <row r="288" spans="2:26" ht="15.75" customHeight="1">
      <c r="B288" s="206"/>
      <c r="C288" s="206" t="s">
        <v>407</v>
      </c>
      <c r="D288" s="208"/>
      <c r="E288" s="208"/>
      <c r="F288" s="209">
        <f>D296/7</f>
        <v>0.7142857142857143</v>
      </c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9"/>
      <c r="V288" s="129"/>
      <c r="W288" s="129"/>
      <c r="X288" s="129"/>
      <c r="Y288" s="129"/>
      <c r="Z288" s="129"/>
    </row>
    <row r="289" spans="2:26" ht="15.75" customHeight="1">
      <c r="B289" s="210">
        <f t="shared" ref="B289:B295" si="23">B288+1</f>
        <v>1</v>
      </c>
      <c r="C289" s="221" t="s">
        <v>408</v>
      </c>
      <c r="D289" s="212">
        <v>0</v>
      </c>
      <c r="E289" s="220">
        <v>1</v>
      </c>
      <c r="F289" s="226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18"/>
      <c r="V289" s="118"/>
      <c r="W289" s="118"/>
      <c r="X289" s="118"/>
      <c r="Y289" s="118"/>
      <c r="Z289" s="118"/>
    </row>
    <row r="290" spans="2:26" ht="15.75" customHeight="1">
      <c r="B290" s="210">
        <f t="shared" si="23"/>
        <v>2</v>
      </c>
      <c r="C290" s="221" t="s">
        <v>409</v>
      </c>
      <c r="D290" s="212">
        <v>1</v>
      </c>
      <c r="E290" s="220">
        <v>0</v>
      </c>
      <c r="F290" s="226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18"/>
      <c r="V290" s="118"/>
      <c r="W290" s="118"/>
      <c r="X290" s="118"/>
      <c r="Y290" s="118"/>
      <c r="Z290" s="118"/>
    </row>
    <row r="291" spans="2:26" ht="15.75" customHeight="1">
      <c r="B291" s="210">
        <f t="shared" si="23"/>
        <v>3</v>
      </c>
      <c r="C291" s="221" t="s">
        <v>410</v>
      </c>
      <c r="D291" s="212">
        <v>1</v>
      </c>
      <c r="E291" s="218">
        <v>0</v>
      </c>
      <c r="F291" s="226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18"/>
      <c r="V291" s="118"/>
      <c r="W291" s="118"/>
      <c r="X291" s="118"/>
      <c r="Y291" s="118"/>
      <c r="Z291" s="118"/>
    </row>
    <row r="292" spans="2:26" ht="15.75" customHeight="1">
      <c r="B292" s="210">
        <f t="shared" si="23"/>
        <v>4</v>
      </c>
      <c r="C292" s="221" t="s">
        <v>411</v>
      </c>
      <c r="D292" s="212">
        <v>1</v>
      </c>
      <c r="E292" s="220">
        <v>0</v>
      </c>
      <c r="F292" s="226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18"/>
      <c r="V292" s="118"/>
      <c r="W292" s="118"/>
      <c r="X292" s="118"/>
      <c r="Y292" s="118"/>
      <c r="Z292" s="118"/>
    </row>
    <row r="293" spans="2:26" ht="15.75" customHeight="1">
      <c r="B293" s="210">
        <f t="shared" si="23"/>
        <v>5</v>
      </c>
      <c r="C293" s="221" t="s">
        <v>412</v>
      </c>
      <c r="D293" s="212">
        <v>1</v>
      </c>
      <c r="E293" s="220">
        <v>0</v>
      </c>
      <c r="F293" s="226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18"/>
      <c r="V293" s="118"/>
      <c r="W293" s="118"/>
      <c r="X293" s="118"/>
      <c r="Y293" s="118"/>
      <c r="Z293" s="118"/>
    </row>
    <row r="294" spans="2:26" ht="13.5" customHeight="1">
      <c r="B294" s="210">
        <f t="shared" si="23"/>
        <v>6</v>
      </c>
      <c r="C294" s="221" t="s">
        <v>413</v>
      </c>
      <c r="D294" s="212">
        <v>0</v>
      </c>
      <c r="E294" s="220">
        <v>1</v>
      </c>
      <c r="F294" s="226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18"/>
      <c r="V294" s="118"/>
      <c r="W294" s="118"/>
      <c r="X294" s="118"/>
      <c r="Y294" s="118"/>
      <c r="Z294" s="118"/>
    </row>
    <row r="295" spans="2:26" ht="15.75" customHeight="1">
      <c r="B295" s="210">
        <f t="shared" si="23"/>
        <v>7</v>
      </c>
      <c r="C295" s="221" t="s">
        <v>414</v>
      </c>
      <c r="D295" s="212">
        <v>1</v>
      </c>
      <c r="E295" s="220">
        <v>0</v>
      </c>
      <c r="F295" s="228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18"/>
      <c r="V295" s="118"/>
      <c r="W295" s="118"/>
      <c r="X295" s="118"/>
      <c r="Y295" s="118"/>
      <c r="Z295" s="118"/>
    </row>
    <row r="296" spans="2:26" ht="15.75" customHeight="1">
      <c r="B296" s="210"/>
      <c r="C296" s="217" t="s">
        <v>174</v>
      </c>
      <c r="D296" s="212">
        <f>SUM(D289:D295)</f>
        <v>5</v>
      </c>
      <c r="E296" s="212">
        <f>SUM(E289:E295)</f>
        <v>2</v>
      </c>
      <c r="F296" s="219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18"/>
      <c r="V296" s="118"/>
      <c r="W296" s="118"/>
      <c r="X296" s="118"/>
      <c r="Y296" s="118"/>
      <c r="Z296" s="118"/>
    </row>
    <row r="297" spans="2:26" ht="15.75" customHeight="1">
      <c r="B297" s="206"/>
      <c r="C297" s="206" t="s">
        <v>415</v>
      </c>
      <c r="D297" s="208"/>
      <c r="E297" s="208"/>
      <c r="F297" s="209">
        <f>D306/8</f>
        <v>1</v>
      </c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9"/>
      <c r="V297" s="129"/>
      <c r="W297" s="129"/>
      <c r="X297" s="129"/>
      <c r="Y297" s="129"/>
      <c r="Z297" s="129"/>
    </row>
    <row r="298" spans="2:26" ht="15.75" customHeight="1">
      <c r="B298" s="210">
        <f t="shared" ref="B298:B305" si="24">B297+1</f>
        <v>1</v>
      </c>
      <c r="C298" s="221" t="s">
        <v>416</v>
      </c>
      <c r="D298" s="212">
        <v>1</v>
      </c>
      <c r="E298" s="220">
        <v>0</v>
      </c>
      <c r="F298" s="226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9"/>
      <c r="V298" s="129"/>
      <c r="W298" s="129"/>
      <c r="X298" s="129"/>
      <c r="Y298" s="129"/>
      <c r="Z298" s="129"/>
    </row>
    <row r="299" spans="2:26" ht="15.75" customHeight="1">
      <c r="B299" s="210">
        <f t="shared" si="24"/>
        <v>2</v>
      </c>
      <c r="C299" s="221" t="s">
        <v>417</v>
      </c>
      <c r="D299" s="212">
        <v>1</v>
      </c>
      <c r="E299" s="220">
        <v>0</v>
      </c>
      <c r="F299" s="226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9"/>
      <c r="V299" s="129"/>
      <c r="W299" s="129"/>
      <c r="X299" s="129"/>
      <c r="Y299" s="129"/>
      <c r="Z299" s="129"/>
    </row>
    <row r="300" spans="2:26" ht="15.75" customHeight="1">
      <c r="B300" s="210">
        <f t="shared" si="24"/>
        <v>3</v>
      </c>
      <c r="C300" s="221" t="s">
        <v>418</v>
      </c>
      <c r="D300" s="212">
        <v>1</v>
      </c>
      <c r="E300" s="218">
        <v>0</v>
      </c>
      <c r="F300" s="226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18"/>
      <c r="V300" s="118"/>
      <c r="W300" s="118"/>
      <c r="X300" s="118"/>
      <c r="Y300" s="118"/>
      <c r="Z300" s="118"/>
    </row>
    <row r="301" spans="2:26" ht="15.75" customHeight="1">
      <c r="B301" s="210">
        <f t="shared" si="24"/>
        <v>4</v>
      </c>
      <c r="C301" s="221" t="s">
        <v>419</v>
      </c>
      <c r="D301" s="212">
        <v>1</v>
      </c>
      <c r="E301" s="218">
        <v>0</v>
      </c>
      <c r="F301" s="228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18"/>
      <c r="V301" s="118"/>
      <c r="W301" s="118"/>
      <c r="X301" s="118"/>
      <c r="Y301" s="118"/>
      <c r="Z301" s="118"/>
    </row>
    <row r="302" spans="2:26" ht="15.75" customHeight="1">
      <c r="B302" s="210">
        <f t="shared" si="24"/>
        <v>5</v>
      </c>
      <c r="C302" s="221" t="s">
        <v>420</v>
      </c>
      <c r="D302" s="212">
        <v>1</v>
      </c>
      <c r="E302" s="220">
        <v>0</v>
      </c>
      <c r="F302" s="228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18"/>
      <c r="V302" s="118"/>
      <c r="W302" s="118"/>
      <c r="X302" s="118"/>
      <c r="Y302" s="118"/>
      <c r="Z302" s="118"/>
    </row>
    <row r="303" spans="2:26" ht="15.75" customHeight="1">
      <c r="B303" s="210">
        <f t="shared" si="24"/>
        <v>6</v>
      </c>
      <c r="C303" s="241" t="s">
        <v>421</v>
      </c>
      <c r="D303" s="212">
        <v>1</v>
      </c>
      <c r="E303" s="220">
        <v>0</v>
      </c>
      <c r="F303" s="228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18"/>
      <c r="V303" s="118"/>
      <c r="W303" s="118"/>
      <c r="X303" s="118"/>
      <c r="Y303" s="118"/>
      <c r="Z303" s="118"/>
    </row>
    <row r="304" spans="2:26" ht="15.75" customHeight="1">
      <c r="B304" s="210">
        <f t="shared" si="24"/>
        <v>7</v>
      </c>
      <c r="C304" s="221" t="s">
        <v>422</v>
      </c>
      <c r="D304" s="212">
        <v>1</v>
      </c>
      <c r="E304" s="220">
        <v>0</v>
      </c>
      <c r="F304" s="228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18"/>
      <c r="V304" s="118"/>
      <c r="W304" s="118"/>
      <c r="X304" s="118"/>
      <c r="Y304" s="118"/>
      <c r="Z304" s="118"/>
    </row>
    <row r="305" spans="2:26" ht="15.75" customHeight="1">
      <c r="B305" s="210">
        <f t="shared" si="24"/>
        <v>8</v>
      </c>
      <c r="C305" s="211" t="s">
        <v>423</v>
      </c>
      <c r="D305" s="212">
        <v>1</v>
      </c>
      <c r="E305" s="220">
        <v>0</v>
      </c>
      <c r="F305" s="226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18"/>
      <c r="V305" s="118"/>
      <c r="W305" s="118"/>
      <c r="X305" s="118"/>
      <c r="Y305" s="118"/>
      <c r="Z305" s="118"/>
    </row>
    <row r="306" spans="2:26" ht="15.75" customHeight="1">
      <c r="B306" s="210"/>
      <c r="C306" s="217" t="s">
        <v>174</v>
      </c>
      <c r="D306" s="212">
        <f>SUM(D298:D305)</f>
        <v>8</v>
      </c>
      <c r="E306" s="212">
        <f>SUM(E298:E305)</f>
        <v>0</v>
      </c>
      <c r="F306" s="219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18"/>
      <c r="V306" s="118"/>
      <c r="W306" s="118"/>
      <c r="X306" s="118"/>
      <c r="Y306" s="118"/>
      <c r="Z306" s="118"/>
    </row>
    <row r="307" spans="2:26" ht="15.75" customHeight="1">
      <c r="B307" s="206"/>
      <c r="C307" s="206" t="s">
        <v>424</v>
      </c>
      <c r="D307" s="208"/>
      <c r="E307" s="208"/>
      <c r="F307" s="209">
        <f>D314/6</f>
        <v>0.66666666666666663</v>
      </c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9"/>
      <c r="V307" s="129"/>
      <c r="W307" s="129"/>
      <c r="X307" s="129"/>
      <c r="Y307" s="129"/>
      <c r="Z307" s="129"/>
    </row>
    <row r="308" spans="2:26" ht="15.75" customHeight="1">
      <c r="B308" s="210">
        <f t="shared" ref="B308:B313" si="25">B307+1</f>
        <v>1</v>
      </c>
      <c r="C308" s="221" t="s">
        <v>425</v>
      </c>
      <c r="D308" s="212">
        <v>1</v>
      </c>
      <c r="E308" s="220">
        <v>0</v>
      </c>
      <c r="F308" s="226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18"/>
      <c r="V308" s="118"/>
      <c r="W308" s="118"/>
      <c r="X308" s="118"/>
      <c r="Y308" s="118"/>
      <c r="Z308" s="118"/>
    </row>
    <row r="309" spans="2:26" ht="15.75" customHeight="1">
      <c r="B309" s="210">
        <f t="shared" si="25"/>
        <v>2</v>
      </c>
      <c r="C309" s="221" t="s">
        <v>426</v>
      </c>
      <c r="D309" s="212">
        <v>0</v>
      </c>
      <c r="E309" s="220">
        <v>1</v>
      </c>
      <c r="F309" s="226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18"/>
      <c r="V309" s="118"/>
      <c r="W309" s="118"/>
      <c r="X309" s="118"/>
      <c r="Y309" s="118"/>
      <c r="Z309" s="118"/>
    </row>
    <row r="310" spans="2:26" ht="15.75" customHeight="1">
      <c r="B310" s="210">
        <f t="shared" si="25"/>
        <v>3</v>
      </c>
      <c r="C310" s="221" t="s">
        <v>427</v>
      </c>
      <c r="D310" s="212">
        <v>0</v>
      </c>
      <c r="E310" s="220">
        <v>1</v>
      </c>
      <c r="F310" s="226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18"/>
      <c r="V310" s="118"/>
      <c r="W310" s="118"/>
      <c r="X310" s="118"/>
      <c r="Y310" s="118"/>
      <c r="Z310" s="118"/>
    </row>
    <row r="311" spans="2:26" ht="15.75" customHeight="1">
      <c r="B311" s="210">
        <f t="shared" si="25"/>
        <v>4</v>
      </c>
      <c r="C311" s="221" t="s">
        <v>428</v>
      </c>
      <c r="D311" s="212">
        <v>1</v>
      </c>
      <c r="E311" s="220">
        <v>0</v>
      </c>
      <c r="F311" s="226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18"/>
      <c r="V311" s="118"/>
      <c r="W311" s="118"/>
      <c r="X311" s="118"/>
      <c r="Y311" s="118"/>
      <c r="Z311" s="118"/>
    </row>
    <row r="312" spans="2:26" ht="15.75" customHeight="1">
      <c r="B312" s="210">
        <f t="shared" si="25"/>
        <v>5</v>
      </c>
      <c r="C312" s="221" t="s">
        <v>429</v>
      </c>
      <c r="D312" s="212">
        <v>1</v>
      </c>
      <c r="E312" s="218">
        <v>0</v>
      </c>
      <c r="F312" s="228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18"/>
      <c r="V312" s="118"/>
      <c r="W312" s="118"/>
      <c r="X312" s="118"/>
      <c r="Y312" s="118"/>
      <c r="Z312" s="118"/>
    </row>
    <row r="313" spans="2:26" ht="15.75" customHeight="1">
      <c r="B313" s="210">
        <f t="shared" si="25"/>
        <v>6</v>
      </c>
      <c r="C313" s="221" t="s">
        <v>430</v>
      </c>
      <c r="D313" s="212">
        <v>1</v>
      </c>
      <c r="E313" s="220">
        <v>0</v>
      </c>
      <c r="F313" s="228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18"/>
      <c r="V313" s="118"/>
      <c r="W313" s="118"/>
      <c r="X313" s="118"/>
      <c r="Y313" s="118"/>
      <c r="Z313" s="118"/>
    </row>
    <row r="314" spans="2:26" ht="15.75" customHeight="1">
      <c r="B314" s="210"/>
      <c r="C314" s="217" t="s">
        <v>174</v>
      </c>
      <c r="D314" s="212">
        <f>SUM(D308:D313)</f>
        <v>4</v>
      </c>
      <c r="E314" s="212">
        <f>SUM(E308:E313)</f>
        <v>2</v>
      </c>
      <c r="F314" s="219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18"/>
      <c r="V314" s="118"/>
      <c r="W314" s="118"/>
      <c r="X314" s="118"/>
      <c r="Y314" s="118"/>
      <c r="Z314" s="118"/>
    </row>
    <row r="315" spans="2:26" ht="15.75" customHeight="1">
      <c r="B315" s="206"/>
      <c r="C315" s="206" t="s">
        <v>431</v>
      </c>
      <c r="D315" s="208"/>
      <c r="E315" s="208"/>
      <c r="F315" s="209">
        <f>D322/6</f>
        <v>0.83333333333333337</v>
      </c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9"/>
      <c r="V315" s="129"/>
      <c r="W315" s="129"/>
      <c r="X315" s="129"/>
      <c r="Y315" s="129"/>
      <c r="Z315" s="129"/>
    </row>
    <row r="316" spans="2:26" ht="15.75" customHeight="1">
      <c r="B316" s="210">
        <f t="shared" ref="B316:B321" si="26">B315+1</f>
        <v>1</v>
      </c>
      <c r="C316" s="221" t="s">
        <v>432</v>
      </c>
      <c r="D316" s="212">
        <v>1</v>
      </c>
      <c r="E316" s="220">
        <v>0</v>
      </c>
      <c r="F316" s="226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9"/>
      <c r="V316" s="129"/>
      <c r="W316" s="129"/>
      <c r="X316" s="129"/>
      <c r="Y316" s="129"/>
      <c r="Z316" s="129"/>
    </row>
    <row r="317" spans="2:26" ht="15.75" customHeight="1">
      <c r="B317" s="210">
        <f t="shared" si="26"/>
        <v>2</v>
      </c>
      <c r="C317" s="221" t="s">
        <v>980</v>
      </c>
      <c r="D317" s="212">
        <v>1</v>
      </c>
      <c r="E317" s="220">
        <v>0</v>
      </c>
      <c r="F317" s="226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9"/>
      <c r="V317" s="129"/>
      <c r="W317" s="129"/>
      <c r="X317" s="129"/>
      <c r="Y317" s="129"/>
      <c r="Z317" s="129"/>
    </row>
    <row r="318" spans="2:26" ht="15.75" customHeight="1">
      <c r="B318" s="210">
        <f t="shared" si="26"/>
        <v>3</v>
      </c>
      <c r="C318" s="221" t="s">
        <v>981</v>
      </c>
      <c r="D318" s="212">
        <v>1</v>
      </c>
      <c r="E318" s="220">
        <v>0</v>
      </c>
      <c r="F318" s="226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9"/>
      <c r="V318" s="129"/>
      <c r="W318" s="129"/>
      <c r="X318" s="129"/>
      <c r="Y318" s="129"/>
      <c r="Z318" s="129"/>
    </row>
    <row r="319" spans="2:26" ht="15.75" customHeight="1">
      <c r="B319" s="210">
        <f t="shared" si="26"/>
        <v>4</v>
      </c>
      <c r="C319" s="221" t="s">
        <v>982</v>
      </c>
      <c r="D319" s="212">
        <v>1</v>
      </c>
      <c r="E319" s="220">
        <v>0</v>
      </c>
      <c r="F319" s="226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9"/>
      <c r="V319" s="129"/>
      <c r="W319" s="129"/>
      <c r="X319" s="129"/>
      <c r="Y319" s="129"/>
      <c r="Z319" s="129"/>
    </row>
    <row r="320" spans="2:26" ht="15.75" customHeight="1">
      <c r="B320" s="210">
        <f t="shared" si="26"/>
        <v>5</v>
      </c>
      <c r="C320" s="221" t="s">
        <v>983</v>
      </c>
      <c r="D320" s="212">
        <v>1</v>
      </c>
      <c r="E320" s="218">
        <v>0</v>
      </c>
      <c r="F320" s="226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9"/>
      <c r="V320" s="129"/>
      <c r="W320" s="129"/>
      <c r="X320" s="129"/>
      <c r="Y320" s="129"/>
      <c r="Z320" s="129"/>
    </row>
    <row r="321" spans="2:26" ht="27">
      <c r="B321" s="210">
        <f t="shared" si="26"/>
        <v>6</v>
      </c>
      <c r="C321" s="240" t="s">
        <v>433</v>
      </c>
      <c r="D321" s="212">
        <v>0</v>
      </c>
      <c r="E321" s="220">
        <v>1</v>
      </c>
      <c r="F321" s="226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9"/>
      <c r="V321" s="129"/>
      <c r="W321" s="129"/>
      <c r="X321" s="129"/>
      <c r="Y321" s="129"/>
      <c r="Z321" s="129"/>
    </row>
    <row r="322" spans="2:26" ht="15.75" customHeight="1">
      <c r="B322" s="210"/>
      <c r="C322" s="217" t="s">
        <v>174</v>
      </c>
      <c r="D322" s="212">
        <f>SUM(D316:D321)</f>
        <v>5</v>
      </c>
      <c r="E322" s="212">
        <f>SUM(E316:E321)</f>
        <v>1</v>
      </c>
      <c r="F322" s="219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18"/>
      <c r="V322" s="118"/>
      <c r="W322" s="118"/>
      <c r="X322" s="118"/>
      <c r="Y322" s="118"/>
      <c r="Z322" s="118"/>
    </row>
    <row r="323" spans="2:26" ht="15.75" customHeight="1">
      <c r="B323" s="203"/>
      <c r="C323" s="203" t="s">
        <v>434</v>
      </c>
      <c r="D323" s="230"/>
      <c r="E323" s="230"/>
      <c r="F323" s="205">
        <f>AVERAGE(F324,F351)</f>
        <v>0.9</v>
      </c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18"/>
      <c r="V323" s="118"/>
      <c r="W323" s="118"/>
      <c r="X323" s="118"/>
      <c r="Y323" s="118"/>
      <c r="Z323" s="118"/>
    </row>
    <row r="324" spans="2:26" ht="15.75" customHeight="1">
      <c r="B324" s="206"/>
      <c r="C324" s="206" t="s">
        <v>435</v>
      </c>
      <c r="D324" s="208"/>
      <c r="E324" s="208"/>
      <c r="F324" s="209">
        <f>D350/25</f>
        <v>0.8</v>
      </c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9"/>
      <c r="V324" s="129"/>
      <c r="W324" s="129"/>
      <c r="X324" s="129"/>
      <c r="Y324" s="129"/>
      <c r="Z324" s="129"/>
    </row>
    <row r="325" spans="2:26" ht="15.75" customHeight="1">
      <c r="B325" s="210">
        <f t="shared" ref="B325:B349" si="27">B324+1</f>
        <v>1</v>
      </c>
      <c r="C325" s="221" t="s">
        <v>436</v>
      </c>
      <c r="D325" s="212">
        <v>1</v>
      </c>
      <c r="E325" s="218">
        <v>0</v>
      </c>
      <c r="F325" s="226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18"/>
      <c r="V325" s="118"/>
      <c r="W325" s="118"/>
      <c r="X325" s="118"/>
      <c r="Y325" s="118"/>
      <c r="Z325" s="118"/>
    </row>
    <row r="326" spans="2:26" ht="15.75" customHeight="1">
      <c r="B326" s="210">
        <f t="shared" si="27"/>
        <v>2</v>
      </c>
      <c r="C326" s="221" t="s">
        <v>437</v>
      </c>
      <c r="D326" s="212">
        <v>1</v>
      </c>
      <c r="E326" s="220">
        <v>0</v>
      </c>
      <c r="F326" s="226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18"/>
      <c r="V326" s="118"/>
      <c r="W326" s="118"/>
      <c r="X326" s="118"/>
      <c r="Y326" s="118"/>
      <c r="Z326" s="118"/>
    </row>
    <row r="327" spans="2:26" ht="27">
      <c r="B327" s="210">
        <f t="shared" si="27"/>
        <v>3</v>
      </c>
      <c r="C327" s="240" t="s">
        <v>438</v>
      </c>
      <c r="D327" s="212">
        <v>1</v>
      </c>
      <c r="E327" s="220">
        <v>0</v>
      </c>
      <c r="F327" s="226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18"/>
      <c r="V327" s="118"/>
      <c r="W327" s="118"/>
      <c r="X327" s="118"/>
      <c r="Y327" s="118"/>
      <c r="Z327" s="118"/>
    </row>
    <row r="328" spans="2:26" ht="15.75" customHeight="1">
      <c r="B328" s="210">
        <f t="shared" si="27"/>
        <v>4</v>
      </c>
      <c r="C328" s="221" t="s">
        <v>439</v>
      </c>
      <c r="D328" s="212">
        <v>1</v>
      </c>
      <c r="E328" s="220">
        <v>0</v>
      </c>
      <c r="F328" s="226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18"/>
      <c r="V328" s="118"/>
      <c r="W328" s="118"/>
      <c r="X328" s="118"/>
      <c r="Y328" s="118"/>
      <c r="Z328" s="118"/>
    </row>
    <row r="329" spans="2:26" ht="26.25" customHeight="1">
      <c r="B329" s="210">
        <f t="shared" si="27"/>
        <v>5</v>
      </c>
      <c r="C329" s="216" t="s">
        <v>440</v>
      </c>
      <c r="D329" s="212">
        <v>1</v>
      </c>
      <c r="E329" s="220">
        <v>0</v>
      </c>
      <c r="F329" s="226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18"/>
      <c r="V329" s="118"/>
      <c r="W329" s="118"/>
      <c r="X329" s="118"/>
      <c r="Y329" s="118"/>
      <c r="Z329" s="118"/>
    </row>
    <row r="330" spans="2:26" ht="15.75" customHeight="1">
      <c r="B330" s="210">
        <f t="shared" si="27"/>
        <v>6</v>
      </c>
      <c r="C330" s="221" t="s">
        <v>441</v>
      </c>
      <c r="D330" s="212">
        <v>1</v>
      </c>
      <c r="E330" s="220">
        <v>0</v>
      </c>
      <c r="F330" s="226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18"/>
      <c r="V330" s="118"/>
      <c r="W330" s="118"/>
      <c r="X330" s="118"/>
      <c r="Y330" s="118"/>
      <c r="Z330" s="118"/>
    </row>
    <row r="331" spans="2:26" ht="27">
      <c r="B331" s="210">
        <f t="shared" si="27"/>
        <v>7</v>
      </c>
      <c r="C331" s="240" t="s">
        <v>442</v>
      </c>
      <c r="D331" s="212">
        <v>1</v>
      </c>
      <c r="E331" s="220">
        <v>0</v>
      </c>
      <c r="F331" s="226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18"/>
      <c r="V331" s="118"/>
      <c r="W331" s="118"/>
      <c r="X331" s="118"/>
      <c r="Y331" s="118"/>
      <c r="Z331" s="118"/>
    </row>
    <row r="332" spans="2:26" ht="27">
      <c r="B332" s="233">
        <f t="shared" si="27"/>
        <v>8</v>
      </c>
      <c r="C332" s="242" t="s">
        <v>443</v>
      </c>
      <c r="D332" s="235">
        <v>0</v>
      </c>
      <c r="E332" s="236">
        <v>1</v>
      </c>
      <c r="F332" s="24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18"/>
      <c r="V332" s="118"/>
      <c r="W332" s="118"/>
      <c r="X332" s="118"/>
      <c r="Y332" s="118"/>
      <c r="Z332" s="118"/>
    </row>
    <row r="333" spans="2:26" ht="27">
      <c r="B333" s="210">
        <f t="shared" si="27"/>
        <v>9</v>
      </c>
      <c r="C333" s="240" t="s">
        <v>444</v>
      </c>
      <c r="D333" s="212">
        <v>1</v>
      </c>
      <c r="E333" s="220">
        <v>0</v>
      </c>
      <c r="F333" s="226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18"/>
      <c r="V333" s="118"/>
      <c r="W333" s="118"/>
      <c r="X333" s="118"/>
      <c r="Y333" s="118"/>
      <c r="Z333" s="118"/>
    </row>
    <row r="334" spans="2:26" ht="15.75" customHeight="1">
      <c r="B334" s="210">
        <f t="shared" si="27"/>
        <v>10</v>
      </c>
      <c r="C334" s="221" t="s">
        <v>445</v>
      </c>
      <c r="D334" s="212">
        <v>1</v>
      </c>
      <c r="E334" s="220">
        <v>0</v>
      </c>
      <c r="F334" s="226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18"/>
      <c r="V334" s="118"/>
      <c r="W334" s="118"/>
      <c r="X334" s="118"/>
      <c r="Y334" s="118"/>
      <c r="Z334" s="118"/>
    </row>
    <row r="335" spans="2:26" ht="15.75" customHeight="1">
      <c r="B335" s="210">
        <f t="shared" si="27"/>
        <v>11</v>
      </c>
      <c r="C335" s="221" t="s">
        <v>446</v>
      </c>
      <c r="D335" s="212">
        <v>1</v>
      </c>
      <c r="E335" s="220">
        <v>0</v>
      </c>
      <c r="F335" s="226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18"/>
      <c r="V335" s="118"/>
      <c r="W335" s="118"/>
      <c r="X335" s="118"/>
      <c r="Y335" s="118"/>
      <c r="Z335" s="118"/>
    </row>
    <row r="336" spans="2:26" ht="15.75" customHeight="1">
      <c r="B336" s="210">
        <f t="shared" si="27"/>
        <v>12</v>
      </c>
      <c r="C336" s="221" t="s">
        <v>447</v>
      </c>
      <c r="D336" s="212">
        <v>1</v>
      </c>
      <c r="E336" s="220">
        <v>0</v>
      </c>
      <c r="F336" s="226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18"/>
      <c r="V336" s="118"/>
      <c r="W336" s="118"/>
      <c r="X336" s="118"/>
      <c r="Y336" s="118"/>
      <c r="Z336" s="118"/>
    </row>
    <row r="337" spans="2:26" ht="15.75" customHeight="1">
      <c r="B337" s="210">
        <f t="shared" si="27"/>
        <v>13</v>
      </c>
      <c r="C337" s="221" t="s">
        <v>448</v>
      </c>
      <c r="D337" s="212">
        <v>0</v>
      </c>
      <c r="E337" s="220">
        <v>1</v>
      </c>
      <c r="F337" s="228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18"/>
      <c r="V337" s="118"/>
      <c r="W337" s="118"/>
      <c r="X337" s="118"/>
      <c r="Y337" s="118"/>
      <c r="Z337" s="118"/>
    </row>
    <row r="338" spans="2:26" ht="15.75" customHeight="1">
      <c r="B338" s="210">
        <f t="shared" si="27"/>
        <v>14</v>
      </c>
      <c r="C338" s="221" t="s">
        <v>449</v>
      </c>
      <c r="D338" s="212">
        <v>1</v>
      </c>
      <c r="E338" s="220">
        <v>0</v>
      </c>
      <c r="F338" s="228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18"/>
      <c r="V338" s="118"/>
      <c r="W338" s="118"/>
      <c r="X338" s="118"/>
      <c r="Y338" s="118"/>
      <c r="Z338" s="118"/>
    </row>
    <row r="339" spans="2:26" ht="15.75" customHeight="1">
      <c r="B339" s="210">
        <f t="shared" si="27"/>
        <v>15</v>
      </c>
      <c r="C339" s="221" t="s">
        <v>450</v>
      </c>
      <c r="D339" s="212">
        <v>0</v>
      </c>
      <c r="E339" s="220">
        <v>1</v>
      </c>
      <c r="F339" s="228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18"/>
      <c r="V339" s="118"/>
      <c r="W339" s="118"/>
      <c r="X339" s="118"/>
      <c r="Y339" s="118"/>
      <c r="Z339" s="118"/>
    </row>
    <row r="340" spans="2:26" ht="15.75" customHeight="1">
      <c r="B340" s="210">
        <f t="shared" si="27"/>
        <v>16</v>
      </c>
      <c r="C340" s="211" t="s">
        <v>451</v>
      </c>
      <c r="D340" s="212">
        <v>1</v>
      </c>
      <c r="E340" s="218">
        <v>0</v>
      </c>
      <c r="F340" s="228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18"/>
      <c r="V340" s="118"/>
      <c r="W340" s="118"/>
      <c r="X340" s="118"/>
      <c r="Y340" s="118"/>
      <c r="Z340" s="118"/>
    </row>
    <row r="341" spans="2:26" ht="15.75" customHeight="1">
      <c r="B341" s="210">
        <f t="shared" si="27"/>
        <v>17</v>
      </c>
      <c r="C341" s="239" t="s">
        <v>452</v>
      </c>
      <c r="D341" s="212">
        <v>1</v>
      </c>
      <c r="E341" s="218">
        <v>0</v>
      </c>
      <c r="F341" s="228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18"/>
      <c r="V341" s="118"/>
      <c r="W341" s="118"/>
      <c r="X341" s="118"/>
      <c r="Y341" s="118"/>
      <c r="Z341" s="118"/>
    </row>
    <row r="342" spans="2:26" ht="15.75" customHeight="1">
      <c r="B342" s="210">
        <f t="shared" si="27"/>
        <v>18</v>
      </c>
      <c r="C342" s="211" t="s">
        <v>453</v>
      </c>
      <c r="D342" s="212">
        <v>0</v>
      </c>
      <c r="E342" s="218">
        <v>1</v>
      </c>
      <c r="F342" s="228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18"/>
      <c r="V342" s="118"/>
      <c r="W342" s="118"/>
      <c r="X342" s="118"/>
      <c r="Y342" s="118"/>
      <c r="Z342" s="118"/>
    </row>
    <row r="343" spans="2:26" ht="15.75" customHeight="1">
      <c r="B343" s="210">
        <f t="shared" si="27"/>
        <v>19</v>
      </c>
      <c r="C343" s="211" t="s">
        <v>454</v>
      </c>
      <c r="D343" s="212">
        <v>1</v>
      </c>
      <c r="E343" s="218">
        <v>0</v>
      </c>
      <c r="F343" s="228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18"/>
      <c r="V343" s="118"/>
      <c r="W343" s="118"/>
      <c r="X343" s="118"/>
      <c r="Y343" s="118"/>
      <c r="Z343" s="118"/>
    </row>
    <row r="344" spans="2:26" ht="15.75" customHeight="1">
      <c r="B344" s="210">
        <f t="shared" si="27"/>
        <v>20</v>
      </c>
      <c r="C344" s="211" t="s">
        <v>455</v>
      </c>
      <c r="D344" s="212">
        <v>1</v>
      </c>
      <c r="E344" s="218">
        <v>0</v>
      </c>
      <c r="F344" s="228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18"/>
      <c r="V344" s="118"/>
      <c r="W344" s="118"/>
      <c r="X344" s="118"/>
      <c r="Y344" s="118"/>
      <c r="Z344" s="118"/>
    </row>
    <row r="345" spans="2:26" ht="15.75" customHeight="1">
      <c r="B345" s="210">
        <f t="shared" si="27"/>
        <v>21</v>
      </c>
      <c r="C345" s="211" t="s">
        <v>456</v>
      </c>
      <c r="D345" s="212">
        <v>1</v>
      </c>
      <c r="E345" s="218">
        <v>0</v>
      </c>
      <c r="F345" s="228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18"/>
      <c r="V345" s="118"/>
      <c r="W345" s="118"/>
      <c r="X345" s="118"/>
      <c r="Y345" s="118"/>
      <c r="Z345" s="118"/>
    </row>
    <row r="346" spans="2:26" ht="15.75" customHeight="1">
      <c r="B346" s="210">
        <f t="shared" si="27"/>
        <v>22</v>
      </c>
      <c r="C346" s="211" t="s">
        <v>457</v>
      </c>
      <c r="D346" s="212">
        <v>0</v>
      </c>
      <c r="E346" s="218">
        <v>1</v>
      </c>
      <c r="F346" s="228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18"/>
      <c r="V346" s="118"/>
      <c r="W346" s="118"/>
      <c r="X346" s="118"/>
      <c r="Y346" s="118"/>
      <c r="Z346" s="118"/>
    </row>
    <row r="347" spans="2:26" ht="15.75" customHeight="1">
      <c r="B347" s="210">
        <f t="shared" si="27"/>
        <v>23</v>
      </c>
      <c r="C347" s="211" t="s">
        <v>458</v>
      </c>
      <c r="D347" s="212">
        <v>1</v>
      </c>
      <c r="E347" s="218">
        <v>0</v>
      </c>
      <c r="F347" s="228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18"/>
      <c r="V347" s="118"/>
      <c r="W347" s="118"/>
      <c r="X347" s="118"/>
      <c r="Y347" s="118"/>
      <c r="Z347" s="118"/>
    </row>
    <row r="348" spans="2:26" ht="15.75" customHeight="1">
      <c r="B348" s="210">
        <f t="shared" si="27"/>
        <v>24</v>
      </c>
      <c r="C348" s="211" t="s">
        <v>459</v>
      </c>
      <c r="D348" s="212">
        <v>1</v>
      </c>
      <c r="E348" s="218">
        <v>0</v>
      </c>
      <c r="F348" s="228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18"/>
      <c r="V348" s="118"/>
      <c r="W348" s="118"/>
      <c r="X348" s="118"/>
      <c r="Y348" s="118"/>
      <c r="Z348" s="118"/>
    </row>
    <row r="349" spans="2:26" ht="15.75" customHeight="1">
      <c r="B349" s="210">
        <f t="shared" si="27"/>
        <v>25</v>
      </c>
      <c r="C349" s="211" t="s">
        <v>460</v>
      </c>
      <c r="D349" s="212">
        <v>1</v>
      </c>
      <c r="E349" s="218">
        <v>0</v>
      </c>
      <c r="F349" s="228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18"/>
      <c r="V349" s="118"/>
      <c r="W349" s="118"/>
      <c r="X349" s="118"/>
      <c r="Y349" s="118"/>
      <c r="Z349" s="118"/>
    </row>
    <row r="350" spans="2:26" ht="15.75" customHeight="1">
      <c r="B350" s="210"/>
      <c r="C350" s="217" t="s">
        <v>174</v>
      </c>
      <c r="D350" s="212">
        <f>SUM(D325:D349)</f>
        <v>20</v>
      </c>
      <c r="E350" s="212">
        <f>SUM(E325:E349)</f>
        <v>5</v>
      </c>
      <c r="F350" s="219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18"/>
      <c r="V350" s="118"/>
      <c r="W350" s="118"/>
      <c r="X350" s="118"/>
      <c r="Y350" s="118"/>
      <c r="Z350" s="118"/>
    </row>
    <row r="351" spans="2:26" ht="15.75" customHeight="1">
      <c r="B351" s="206"/>
      <c r="C351" s="206" t="s">
        <v>431</v>
      </c>
      <c r="D351" s="208"/>
      <c r="E351" s="208"/>
      <c r="F351" s="209">
        <f>D354/2</f>
        <v>1</v>
      </c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9"/>
      <c r="V351" s="129"/>
      <c r="W351" s="129"/>
      <c r="X351" s="129"/>
      <c r="Y351" s="129"/>
      <c r="Z351" s="129"/>
    </row>
    <row r="352" spans="2:26" ht="15.75" customHeight="1">
      <c r="B352" s="210">
        <f t="shared" ref="B352:B353" si="28">B351+1</f>
        <v>1</v>
      </c>
      <c r="C352" s="211" t="s">
        <v>984</v>
      </c>
      <c r="D352" s="212">
        <v>1</v>
      </c>
      <c r="E352" s="220">
        <v>0</v>
      </c>
      <c r="F352" s="226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18"/>
      <c r="V352" s="118"/>
      <c r="W352" s="118"/>
      <c r="X352" s="118"/>
      <c r="Y352" s="118"/>
      <c r="Z352" s="118"/>
    </row>
    <row r="353" spans="2:26" ht="15.75" customHeight="1">
      <c r="B353" s="210">
        <f t="shared" si="28"/>
        <v>2</v>
      </c>
      <c r="C353" s="211" t="s">
        <v>461</v>
      </c>
      <c r="D353" s="212">
        <v>1</v>
      </c>
      <c r="E353" s="218">
        <v>0</v>
      </c>
      <c r="F353" s="228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18"/>
      <c r="V353" s="118"/>
      <c r="W353" s="118"/>
      <c r="X353" s="118"/>
      <c r="Y353" s="118"/>
      <c r="Z353" s="118"/>
    </row>
    <row r="354" spans="2:26" ht="15.75" customHeight="1">
      <c r="B354" s="210"/>
      <c r="C354" s="217" t="s">
        <v>174</v>
      </c>
      <c r="D354" s="212">
        <f>SUM(D352:D353)</f>
        <v>2</v>
      </c>
      <c r="E354" s="212">
        <f>SUM(E352:E353)</f>
        <v>0</v>
      </c>
      <c r="F354" s="219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18"/>
      <c r="V354" s="118"/>
      <c r="W354" s="118"/>
      <c r="X354" s="118"/>
      <c r="Y354" s="118"/>
      <c r="Z354" s="118"/>
    </row>
    <row r="355" spans="2:26" ht="15.75" customHeight="1">
      <c r="B355" s="244"/>
      <c r="C355" s="244" t="s">
        <v>462</v>
      </c>
      <c r="D355" s="230"/>
      <c r="E355" s="230"/>
      <c r="F355" s="245">
        <f>AVERAGE(F356,F371)</f>
        <v>0.8</v>
      </c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18"/>
      <c r="V355" s="118"/>
      <c r="W355" s="118"/>
      <c r="X355" s="118"/>
      <c r="Y355" s="118"/>
      <c r="Z355" s="118"/>
    </row>
    <row r="356" spans="2:26" ht="16.5" customHeight="1">
      <c r="B356" s="246"/>
      <c r="C356" s="206" t="s">
        <v>463</v>
      </c>
      <c r="D356" s="208"/>
      <c r="E356" s="208"/>
      <c r="F356" s="209">
        <f>D370/13</f>
        <v>1</v>
      </c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18"/>
      <c r="V356" s="118"/>
      <c r="W356" s="118"/>
      <c r="X356" s="118"/>
      <c r="Y356" s="118"/>
      <c r="Z356" s="118"/>
    </row>
    <row r="357" spans="2:26" ht="15.75" customHeight="1">
      <c r="B357" s="210">
        <f>B355+1</f>
        <v>1</v>
      </c>
      <c r="C357" s="211" t="s">
        <v>464</v>
      </c>
      <c r="D357" s="212">
        <v>1</v>
      </c>
      <c r="E357" s="220">
        <v>0</v>
      </c>
      <c r="F357" s="226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18"/>
      <c r="V357" s="118"/>
      <c r="W357" s="118"/>
      <c r="X357" s="118"/>
      <c r="Y357" s="118"/>
      <c r="Z357" s="118"/>
    </row>
    <row r="358" spans="2:26" ht="15.75" customHeight="1">
      <c r="B358" s="210">
        <f t="shared" ref="B358:B369" si="29">B357+1</f>
        <v>2</v>
      </c>
      <c r="C358" s="211" t="s">
        <v>465</v>
      </c>
      <c r="D358" s="212">
        <v>1</v>
      </c>
      <c r="E358" s="220">
        <v>0</v>
      </c>
      <c r="F358" s="226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18"/>
      <c r="V358" s="118"/>
      <c r="W358" s="118"/>
      <c r="X358" s="118"/>
      <c r="Y358" s="118"/>
      <c r="Z358" s="118"/>
    </row>
    <row r="359" spans="2:26" ht="15.75" customHeight="1">
      <c r="B359" s="210">
        <f t="shared" si="29"/>
        <v>3</v>
      </c>
      <c r="C359" s="211" t="s">
        <v>466</v>
      </c>
      <c r="D359" s="212">
        <v>1</v>
      </c>
      <c r="E359" s="220">
        <v>0</v>
      </c>
      <c r="F359" s="226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18"/>
      <c r="V359" s="118"/>
      <c r="W359" s="118"/>
      <c r="X359" s="118"/>
      <c r="Y359" s="118"/>
      <c r="Z359" s="118"/>
    </row>
    <row r="360" spans="2:26" ht="15.75" customHeight="1">
      <c r="B360" s="210">
        <f t="shared" si="29"/>
        <v>4</v>
      </c>
      <c r="C360" s="211" t="s">
        <v>467</v>
      </c>
      <c r="D360" s="212">
        <v>1</v>
      </c>
      <c r="E360" s="220">
        <v>0</v>
      </c>
      <c r="F360" s="226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18"/>
      <c r="V360" s="118"/>
      <c r="W360" s="118"/>
      <c r="X360" s="118"/>
      <c r="Y360" s="118"/>
      <c r="Z360" s="118"/>
    </row>
    <row r="361" spans="2:26" ht="27">
      <c r="B361" s="210">
        <f t="shared" si="29"/>
        <v>5</v>
      </c>
      <c r="C361" s="216" t="s">
        <v>468</v>
      </c>
      <c r="D361" s="212">
        <v>1</v>
      </c>
      <c r="E361" s="220">
        <v>0</v>
      </c>
      <c r="F361" s="226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18"/>
      <c r="V361" s="118"/>
      <c r="W361" s="118"/>
      <c r="X361" s="118"/>
      <c r="Y361" s="118"/>
      <c r="Z361" s="118"/>
    </row>
    <row r="362" spans="2:26" ht="27">
      <c r="B362" s="210">
        <f t="shared" si="29"/>
        <v>6</v>
      </c>
      <c r="C362" s="216" t="s">
        <v>469</v>
      </c>
      <c r="D362" s="212">
        <v>1</v>
      </c>
      <c r="E362" s="220">
        <v>0</v>
      </c>
      <c r="F362" s="226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18"/>
      <c r="V362" s="118"/>
      <c r="W362" s="118"/>
      <c r="X362" s="118"/>
      <c r="Y362" s="118"/>
      <c r="Z362" s="118"/>
    </row>
    <row r="363" spans="2:26" ht="15.75" customHeight="1">
      <c r="B363" s="210">
        <f t="shared" si="29"/>
        <v>7</v>
      </c>
      <c r="C363" s="211" t="s">
        <v>470</v>
      </c>
      <c r="D363" s="212">
        <v>1</v>
      </c>
      <c r="E363" s="220">
        <v>0</v>
      </c>
      <c r="F363" s="226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18"/>
      <c r="V363" s="118"/>
      <c r="W363" s="118"/>
      <c r="X363" s="118"/>
      <c r="Y363" s="118"/>
      <c r="Z363" s="118"/>
    </row>
    <row r="364" spans="2:26" ht="15.75" customHeight="1">
      <c r="B364" s="210">
        <f t="shared" si="29"/>
        <v>8</v>
      </c>
      <c r="C364" s="211" t="s">
        <v>471</v>
      </c>
      <c r="D364" s="212">
        <v>1</v>
      </c>
      <c r="E364" s="220">
        <v>0</v>
      </c>
      <c r="F364" s="228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18"/>
      <c r="V364" s="118"/>
      <c r="W364" s="118"/>
      <c r="X364" s="118"/>
      <c r="Y364" s="118"/>
      <c r="Z364" s="118"/>
    </row>
    <row r="365" spans="2:26" ht="15.75" customHeight="1">
      <c r="B365" s="210">
        <f t="shared" si="29"/>
        <v>9</v>
      </c>
      <c r="C365" s="211" t="s">
        <v>472</v>
      </c>
      <c r="D365" s="212">
        <v>1</v>
      </c>
      <c r="E365" s="220">
        <v>0</v>
      </c>
      <c r="F365" s="228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18"/>
      <c r="V365" s="118"/>
      <c r="W365" s="118"/>
      <c r="X365" s="118"/>
      <c r="Y365" s="118"/>
      <c r="Z365" s="118"/>
    </row>
    <row r="366" spans="2:26" ht="15.75" customHeight="1">
      <c r="B366" s="210">
        <f t="shared" si="29"/>
        <v>10</v>
      </c>
      <c r="C366" s="211" t="s">
        <v>473</v>
      </c>
      <c r="D366" s="212">
        <v>1</v>
      </c>
      <c r="E366" s="220">
        <v>0</v>
      </c>
      <c r="F366" s="228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18"/>
      <c r="V366" s="118"/>
      <c r="W366" s="118"/>
      <c r="X366" s="118"/>
      <c r="Y366" s="118"/>
      <c r="Z366" s="118"/>
    </row>
    <row r="367" spans="2:26" ht="15.75" customHeight="1">
      <c r="B367" s="210">
        <f t="shared" si="29"/>
        <v>11</v>
      </c>
      <c r="C367" s="211" t="s">
        <v>474</v>
      </c>
      <c r="D367" s="212">
        <v>1</v>
      </c>
      <c r="E367" s="220">
        <v>0</v>
      </c>
      <c r="F367" s="228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18"/>
      <c r="V367" s="118"/>
      <c r="W367" s="118"/>
      <c r="X367" s="118"/>
      <c r="Y367" s="118"/>
      <c r="Z367" s="118"/>
    </row>
    <row r="368" spans="2:26" ht="15.75" customHeight="1">
      <c r="B368" s="210">
        <f t="shared" si="29"/>
        <v>12</v>
      </c>
      <c r="C368" s="211" t="s">
        <v>475</v>
      </c>
      <c r="D368" s="212">
        <v>1</v>
      </c>
      <c r="E368" s="220">
        <v>0</v>
      </c>
      <c r="F368" s="228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18"/>
      <c r="V368" s="118"/>
      <c r="W368" s="118"/>
      <c r="X368" s="118"/>
      <c r="Y368" s="118"/>
      <c r="Z368" s="118"/>
    </row>
    <row r="369" spans="2:26" ht="15.75" customHeight="1">
      <c r="B369" s="210">
        <f t="shared" si="29"/>
        <v>13</v>
      </c>
      <c r="C369" s="211" t="s">
        <v>476</v>
      </c>
      <c r="D369" s="212">
        <v>1</v>
      </c>
      <c r="E369" s="220">
        <v>0</v>
      </c>
      <c r="F369" s="228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18"/>
      <c r="V369" s="118"/>
      <c r="W369" s="118"/>
      <c r="X369" s="118"/>
      <c r="Y369" s="118"/>
      <c r="Z369" s="118"/>
    </row>
    <row r="370" spans="2:26" ht="15.75" customHeight="1">
      <c r="B370" s="210"/>
      <c r="C370" s="217" t="s">
        <v>174</v>
      </c>
      <c r="D370" s="212">
        <f>SUM(D357:D369)</f>
        <v>13</v>
      </c>
      <c r="E370" s="212">
        <f>SUM(E357:E369)</f>
        <v>0</v>
      </c>
      <c r="F370" s="219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18"/>
      <c r="V370" s="118"/>
      <c r="W370" s="118"/>
      <c r="X370" s="118"/>
      <c r="Y370" s="118"/>
      <c r="Z370" s="118"/>
    </row>
    <row r="371" spans="2:26" ht="15.75" customHeight="1">
      <c r="B371" s="206"/>
      <c r="C371" s="238" t="s">
        <v>477</v>
      </c>
      <c r="D371" s="208"/>
      <c r="E371" s="208"/>
      <c r="F371" s="209">
        <f>D377/5</f>
        <v>0.6</v>
      </c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18"/>
      <c r="V371" s="118"/>
      <c r="W371" s="118"/>
      <c r="X371" s="118"/>
      <c r="Y371" s="118"/>
      <c r="Z371" s="118"/>
    </row>
    <row r="372" spans="2:26" ht="15.75" customHeight="1">
      <c r="B372" s="210">
        <f t="shared" ref="B372:B376" si="30">B371+1</f>
        <v>1</v>
      </c>
      <c r="C372" s="211" t="s">
        <v>478</v>
      </c>
      <c r="D372" s="212">
        <v>1</v>
      </c>
      <c r="E372" s="220">
        <v>0</v>
      </c>
      <c r="F372" s="226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18"/>
      <c r="V372" s="118"/>
      <c r="W372" s="118"/>
      <c r="X372" s="118"/>
      <c r="Y372" s="118"/>
      <c r="Z372" s="118"/>
    </row>
    <row r="373" spans="2:26" ht="15.75" customHeight="1">
      <c r="B373" s="210">
        <f t="shared" si="30"/>
        <v>2</v>
      </c>
      <c r="C373" s="211" t="s">
        <v>479</v>
      </c>
      <c r="D373" s="212">
        <v>1</v>
      </c>
      <c r="E373" s="220">
        <v>0</v>
      </c>
      <c r="F373" s="226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18"/>
      <c r="V373" s="118"/>
      <c r="W373" s="118"/>
      <c r="X373" s="118"/>
      <c r="Y373" s="118"/>
      <c r="Z373" s="118"/>
    </row>
    <row r="374" spans="2:26" ht="15.75" customHeight="1">
      <c r="B374" s="210">
        <f t="shared" si="30"/>
        <v>3</v>
      </c>
      <c r="C374" s="211" t="s">
        <v>480</v>
      </c>
      <c r="D374" s="212">
        <v>0</v>
      </c>
      <c r="E374" s="220">
        <v>1</v>
      </c>
      <c r="F374" s="228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18"/>
      <c r="V374" s="118"/>
      <c r="W374" s="118"/>
      <c r="X374" s="118"/>
      <c r="Y374" s="118"/>
      <c r="Z374" s="118"/>
    </row>
    <row r="375" spans="2:26" ht="13.5" customHeight="1">
      <c r="B375" s="210">
        <f t="shared" si="30"/>
        <v>4</v>
      </c>
      <c r="C375" s="216" t="s">
        <v>481</v>
      </c>
      <c r="D375" s="212">
        <v>1</v>
      </c>
      <c r="E375" s="218">
        <v>0</v>
      </c>
      <c r="F375" s="228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18"/>
      <c r="V375" s="118"/>
      <c r="W375" s="118"/>
      <c r="X375" s="118"/>
      <c r="Y375" s="118"/>
      <c r="Z375" s="118"/>
    </row>
    <row r="376" spans="2:26" ht="15.75" customHeight="1">
      <c r="B376" s="210">
        <f t="shared" si="30"/>
        <v>5</v>
      </c>
      <c r="C376" s="211" t="s">
        <v>482</v>
      </c>
      <c r="D376" s="212">
        <v>0</v>
      </c>
      <c r="E376" s="220">
        <v>1</v>
      </c>
      <c r="F376" s="228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18"/>
      <c r="V376" s="118"/>
      <c r="W376" s="118"/>
      <c r="X376" s="118"/>
      <c r="Y376" s="118"/>
      <c r="Z376" s="118"/>
    </row>
    <row r="377" spans="2:26" ht="15.75" customHeight="1">
      <c r="B377" s="210"/>
      <c r="C377" s="217" t="s">
        <v>174</v>
      </c>
      <c r="D377" s="212">
        <f>SUM(D372:D376)</f>
        <v>3</v>
      </c>
      <c r="E377" s="212">
        <f>SUM(E372:E376)</f>
        <v>2</v>
      </c>
      <c r="F377" s="247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18"/>
      <c r="V377" s="118"/>
      <c r="W377" s="118"/>
      <c r="X377" s="118"/>
      <c r="Y377" s="118"/>
      <c r="Z377" s="118"/>
    </row>
    <row r="378" spans="2:26" ht="15.75" customHeight="1">
      <c r="B378" s="124"/>
      <c r="C378" s="133"/>
      <c r="D378" s="134"/>
      <c r="E378" s="133"/>
      <c r="F378" s="13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18"/>
      <c r="V378" s="118"/>
      <c r="W378" s="118"/>
      <c r="X378" s="118"/>
      <c r="Y378" s="118"/>
      <c r="Z378" s="118"/>
    </row>
    <row r="379" spans="2:26" ht="15.75" customHeight="1">
      <c r="B379" s="124"/>
      <c r="C379" s="133"/>
      <c r="D379" s="134"/>
      <c r="E379" s="133"/>
      <c r="F379" s="13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18"/>
      <c r="V379" s="118"/>
      <c r="W379" s="118"/>
      <c r="X379" s="118"/>
      <c r="Y379" s="118"/>
      <c r="Z379" s="118"/>
    </row>
    <row r="380" spans="2:26" ht="15.75" customHeight="1">
      <c r="B380" s="124"/>
      <c r="C380" s="133"/>
      <c r="D380" s="134"/>
      <c r="E380" s="133"/>
      <c r="F380" s="13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18"/>
      <c r="V380" s="118"/>
      <c r="W380" s="118"/>
      <c r="X380" s="118"/>
      <c r="Y380" s="118"/>
      <c r="Z380" s="118"/>
    </row>
    <row r="381" spans="2:26" ht="15.75" customHeight="1">
      <c r="B381" s="124"/>
      <c r="C381" s="133"/>
      <c r="D381" s="134"/>
      <c r="E381" s="133"/>
      <c r="F381" s="13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18"/>
      <c r="V381" s="118"/>
      <c r="W381" s="118"/>
      <c r="X381" s="118"/>
      <c r="Y381" s="118"/>
      <c r="Z381" s="118"/>
    </row>
    <row r="382" spans="2:26" ht="15.75" customHeight="1">
      <c r="B382" s="135"/>
      <c r="C382" s="133"/>
      <c r="D382" s="134"/>
      <c r="E382" s="133"/>
      <c r="F382" s="136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18"/>
      <c r="V382" s="118"/>
      <c r="W382" s="118"/>
      <c r="X382" s="118"/>
      <c r="Y382" s="118"/>
      <c r="Z382" s="118"/>
    </row>
    <row r="383" spans="2:26" ht="15.75" customHeight="1">
      <c r="B383" s="135"/>
      <c r="C383" s="133"/>
      <c r="D383" s="134"/>
      <c r="E383" s="133"/>
      <c r="F383" s="136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18"/>
      <c r="V383" s="118"/>
      <c r="W383" s="118"/>
      <c r="X383" s="118"/>
      <c r="Y383" s="118"/>
      <c r="Z383" s="118"/>
    </row>
    <row r="384" spans="2:26" ht="15.75" customHeight="1">
      <c r="B384" s="135"/>
      <c r="C384" s="133"/>
      <c r="D384" s="134"/>
      <c r="E384" s="133"/>
      <c r="F384" s="136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18"/>
      <c r="V384" s="118"/>
      <c r="W384" s="118"/>
      <c r="X384" s="118"/>
      <c r="Y384" s="118"/>
      <c r="Z384" s="118"/>
    </row>
    <row r="385" spans="2:26" ht="15.75" customHeight="1">
      <c r="B385" s="135"/>
      <c r="C385" s="133"/>
      <c r="D385" s="134"/>
      <c r="E385" s="133"/>
      <c r="F385" s="136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18"/>
      <c r="V385" s="118"/>
      <c r="W385" s="118"/>
      <c r="X385" s="118"/>
      <c r="Y385" s="118"/>
      <c r="Z385" s="118"/>
    </row>
    <row r="386" spans="2:26" ht="15.75" customHeight="1">
      <c r="B386" s="135"/>
      <c r="C386" s="133"/>
      <c r="D386" s="134"/>
      <c r="E386" s="133"/>
      <c r="F386" s="136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18"/>
      <c r="V386" s="118"/>
      <c r="W386" s="118"/>
      <c r="X386" s="118"/>
      <c r="Y386" s="118"/>
      <c r="Z386" s="118"/>
    </row>
    <row r="387" spans="2:26" ht="15.75" customHeight="1">
      <c r="B387" s="135"/>
      <c r="C387" s="133"/>
      <c r="D387" s="134"/>
      <c r="E387" s="133"/>
      <c r="F387" s="136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18"/>
      <c r="V387" s="118"/>
      <c r="W387" s="118"/>
      <c r="X387" s="118"/>
      <c r="Y387" s="118"/>
      <c r="Z387" s="118"/>
    </row>
    <row r="388" spans="2:26" ht="15.75" customHeight="1">
      <c r="B388" s="135"/>
      <c r="C388" s="133"/>
      <c r="D388" s="134"/>
      <c r="E388" s="133"/>
      <c r="F388" s="136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18"/>
      <c r="V388" s="118"/>
      <c r="W388" s="118"/>
      <c r="X388" s="118"/>
      <c r="Y388" s="118"/>
      <c r="Z388" s="118"/>
    </row>
    <row r="389" spans="2:26" ht="15.75" customHeight="1">
      <c r="B389" s="135"/>
      <c r="C389" s="133"/>
      <c r="D389" s="133"/>
      <c r="E389" s="133"/>
      <c r="F389" s="136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18"/>
      <c r="V389" s="118"/>
      <c r="W389" s="118"/>
      <c r="X389" s="118"/>
      <c r="Y389" s="118"/>
      <c r="Z389" s="118"/>
    </row>
    <row r="390" spans="2:26" ht="15.75" customHeight="1">
      <c r="B390" s="135"/>
      <c r="C390" s="133"/>
      <c r="D390" s="133"/>
      <c r="E390" s="133"/>
      <c r="F390" s="136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18"/>
      <c r="V390" s="118"/>
      <c r="W390" s="118"/>
      <c r="X390" s="118"/>
      <c r="Y390" s="118"/>
      <c r="Z390" s="118"/>
    </row>
    <row r="391" spans="2:26" ht="15.75" customHeight="1">
      <c r="B391" s="135"/>
      <c r="C391" s="133"/>
      <c r="D391" s="133"/>
      <c r="E391" s="133"/>
      <c r="F391" s="136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18"/>
      <c r="V391" s="118"/>
      <c r="W391" s="118"/>
      <c r="X391" s="118"/>
      <c r="Y391" s="118"/>
      <c r="Z391" s="118"/>
    </row>
    <row r="392" spans="2:26" ht="15.75" customHeight="1">
      <c r="B392" s="135"/>
      <c r="C392" s="133"/>
      <c r="D392" s="133"/>
      <c r="E392" s="133"/>
      <c r="F392" s="136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18"/>
      <c r="V392" s="118"/>
      <c r="W392" s="118"/>
      <c r="X392" s="118"/>
      <c r="Y392" s="118"/>
      <c r="Z392" s="118"/>
    </row>
    <row r="393" spans="2:26" ht="15.75" customHeight="1">
      <c r="B393" s="135"/>
      <c r="C393" s="133"/>
      <c r="D393" s="133"/>
      <c r="E393" s="133"/>
      <c r="F393" s="136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18"/>
      <c r="V393" s="118"/>
      <c r="W393" s="118"/>
      <c r="X393" s="118"/>
      <c r="Y393" s="118"/>
      <c r="Z393" s="118"/>
    </row>
    <row r="394" spans="2:26" ht="15.75" customHeight="1">
      <c r="B394" s="135"/>
      <c r="C394" s="133"/>
      <c r="D394" s="133"/>
      <c r="E394" s="133"/>
      <c r="F394" s="136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18"/>
      <c r="V394" s="118"/>
      <c r="W394" s="118"/>
      <c r="X394" s="118"/>
      <c r="Y394" s="118"/>
      <c r="Z394" s="118"/>
    </row>
    <row r="395" spans="2:26" ht="15.75" customHeight="1">
      <c r="B395" s="135"/>
      <c r="C395" s="133"/>
      <c r="D395" s="133"/>
      <c r="E395" s="133"/>
      <c r="F395" s="136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18"/>
      <c r="V395" s="118"/>
      <c r="W395" s="118"/>
      <c r="X395" s="118"/>
      <c r="Y395" s="118"/>
      <c r="Z395" s="118"/>
    </row>
    <row r="396" spans="2:26" ht="15.75" customHeight="1">
      <c r="B396" s="135"/>
      <c r="C396" s="125"/>
      <c r="D396" s="125"/>
      <c r="E396" s="125"/>
      <c r="F396" s="137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18"/>
      <c r="V396" s="118"/>
      <c r="W396" s="118"/>
      <c r="X396" s="118"/>
      <c r="Y396" s="118"/>
      <c r="Z396" s="118"/>
    </row>
    <row r="397" spans="2:26" ht="15.75" customHeight="1">
      <c r="B397" s="135"/>
      <c r="C397" s="125"/>
      <c r="D397" s="125"/>
      <c r="E397" s="125"/>
      <c r="F397" s="137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18"/>
      <c r="V397" s="118"/>
      <c r="W397" s="118"/>
      <c r="X397" s="118"/>
      <c r="Y397" s="118"/>
      <c r="Z397" s="118"/>
    </row>
    <row r="398" spans="2:26" ht="15.75" customHeight="1">
      <c r="B398" s="135"/>
      <c r="C398" s="125"/>
      <c r="D398" s="125"/>
      <c r="E398" s="125"/>
      <c r="F398" s="137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18"/>
      <c r="V398" s="118"/>
      <c r="W398" s="118"/>
      <c r="X398" s="118"/>
      <c r="Y398" s="118"/>
      <c r="Z398" s="118"/>
    </row>
    <row r="399" spans="2:26" ht="15.75" customHeight="1">
      <c r="B399" s="135"/>
      <c r="C399" s="125"/>
      <c r="D399" s="125"/>
      <c r="E399" s="125"/>
      <c r="F399" s="137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18"/>
      <c r="V399" s="118"/>
      <c r="W399" s="118"/>
      <c r="X399" s="118"/>
      <c r="Y399" s="118"/>
      <c r="Z399" s="118"/>
    </row>
    <row r="400" spans="2:26" ht="15.75" customHeight="1">
      <c r="B400" s="135"/>
      <c r="C400" s="125"/>
      <c r="D400" s="125"/>
      <c r="E400" s="125"/>
      <c r="F400" s="137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18"/>
      <c r="V400" s="118"/>
      <c r="W400" s="118"/>
      <c r="X400" s="118"/>
      <c r="Y400" s="118"/>
      <c r="Z400" s="118"/>
    </row>
    <row r="401" spans="2:26" ht="15.75" customHeight="1">
      <c r="B401" s="135"/>
      <c r="C401" s="125"/>
      <c r="D401" s="125"/>
      <c r="E401" s="125"/>
      <c r="F401" s="137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18"/>
      <c r="V401" s="118"/>
      <c r="W401" s="118"/>
      <c r="X401" s="118"/>
      <c r="Y401" s="118"/>
      <c r="Z401" s="118"/>
    </row>
    <row r="402" spans="2:26" ht="15.75" customHeight="1">
      <c r="B402" s="135"/>
      <c r="C402" s="125"/>
      <c r="D402" s="125"/>
      <c r="E402" s="125"/>
      <c r="F402" s="137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18"/>
      <c r="V402" s="118"/>
      <c r="W402" s="118"/>
      <c r="X402" s="118"/>
      <c r="Y402" s="118"/>
      <c r="Z402" s="118"/>
    </row>
    <row r="403" spans="2:26" ht="15.75" customHeight="1">
      <c r="B403" s="135"/>
      <c r="C403" s="125"/>
      <c r="D403" s="125"/>
      <c r="E403" s="125"/>
      <c r="F403" s="137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18"/>
      <c r="V403" s="118"/>
      <c r="W403" s="118"/>
      <c r="X403" s="118"/>
      <c r="Y403" s="118"/>
      <c r="Z403" s="118"/>
    </row>
    <row r="404" spans="2:26" ht="15.75" customHeight="1">
      <c r="B404" s="135"/>
      <c r="C404" s="125"/>
      <c r="D404" s="125"/>
      <c r="E404" s="125"/>
      <c r="F404" s="137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18"/>
      <c r="V404" s="118"/>
      <c r="W404" s="118"/>
      <c r="X404" s="118"/>
      <c r="Y404" s="118"/>
      <c r="Z404" s="118"/>
    </row>
    <row r="405" spans="2:26" ht="15.75" customHeight="1">
      <c r="B405" s="135"/>
      <c r="C405" s="125"/>
      <c r="D405" s="125"/>
      <c r="E405" s="125"/>
      <c r="F405" s="137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18"/>
      <c r="V405" s="118"/>
      <c r="W405" s="118"/>
      <c r="X405" s="118"/>
      <c r="Y405" s="118"/>
      <c r="Z405" s="118"/>
    </row>
    <row r="406" spans="2:26" ht="15.75" customHeight="1">
      <c r="B406" s="135"/>
      <c r="C406" s="125"/>
      <c r="D406" s="125"/>
      <c r="E406" s="125"/>
      <c r="F406" s="137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18"/>
      <c r="V406" s="118"/>
      <c r="W406" s="118"/>
      <c r="X406" s="118"/>
      <c r="Y406" s="118"/>
      <c r="Z406" s="118"/>
    </row>
    <row r="407" spans="2:26" ht="15.75" customHeight="1">
      <c r="B407" s="135"/>
      <c r="C407" s="125"/>
      <c r="D407" s="125"/>
      <c r="E407" s="125"/>
      <c r="F407" s="137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18"/>
      <c r="V407" s="118"/>
      <c r="W407" s="118"/>
      <c r="X407" s="118"/>
      <c r="Y407" s="118"/>
      <c r="Z407" s="118"/>
    </row>
    <row r="408" spans="2:26" ht="15.75" customHeight="1">
      <c r="B408" s="135"/>
      <c r="C408" s="125"/>
      <c r="D408" s="125"/>
      <c r="E408" s="125"/>
      <c r="F408" s="137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18"/>
      <c r="V408" s="118"/>
      <c r="W408" s="118"/>
      <c r="X408" s="118"/>
      <c r="Y408" s="118"/>
      <c r="Z408" s="118"/>
    </row>
    <row r="409" spans="2:26" ht="15.75" customHeight="1">
      <c r="B409" s="135"/>
      <c r="C409" s="125"/>
      <c r="D409" s="125"/>
      <c r="E409" s="125"/>
      <c r="F409" s="137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18"/>
      <c r="V409" s="118"/>
      <c r="W409" s="118"/>
      <c r="X409" s="118"/>
      <c r="Y409" s="118"/>
      <c r="Z409" s="118"/>
    </row>
    <row r="410" spans="2:26" ht="15.75" customHeight="1">
      <c r="B410" s="135"/>
      <c r="C410" s="125"/>
      <c r="D410" s="125"/>
      <c r="E410" s="125"/>
      <c r="F410" s="137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18"/>
      <c r="V410" s="118"/>
      <c r="W410" s="118"/>
      <c r="X410" s="118"/>
      <c r="Y410" s="118"/>
      <c r="Z410" s="118"/>
    </row>
    <row r="411" spans="2:26" ht="15.75" customHeight="1">
      <c r="B411" s="135"/>
      <c r="C411" s="125"/>
      <c r="D411" s="125"/>
      <c r="E411" s="125"/>
      <c r="F411" s="137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18"/>
      <c r="V411" s="118"/>
      <c r="W411" s="118"/>
      <c r="X411" s="118"/>
      <c r="Y411" s="118"/>
      <c r="Z411" s="118"/>
    </row>
    <row r="412" spans="2:26" ht="15.75" customHeight="1">
      <c r="B412" s="135"/>
      <c r="C412" s="125"/>
      <c r="D412" s="125"/>
      <c r="E412" s="125"/>
      <c r="F412" s="137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18"/>
      <c r="V412" s="118"/>
      <c r="W412" s="118"/>
      <c r="X412" s="118"/>
      <c r="Y412" s="118"/>
      <c r="Z412" s="118"/>
    </row>
    <row r="413" spans="2:26" ht="15.75" customHeight="1">
      <c r="B413" s="135"/>
      <c r="C413" s="125"/>
      <c r="D413" s="125"/>
      <c r="E413" s="125"/>
      <c r="F413" s="137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18"/>
      <c r="V413" s="118"/>
      <c r="W413" s="118"/>
      <c r="X413" s="118"/>
      <c r="Y413" s="118"/>
      <c r="Z413" s="118"/>
    </row>
    <row r="414" spans="2:26" ht="15.75" customHeight="1">
      <c r="B414" s="135"/>
      <c r="C414" s="125"/>
      <c r="D414" s="125"/>
      <c r="E414" s="125"/>
      <c r="F414" s="137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18"/>
      <c r="V414" s="118"/>
      <c r="W414" s="118"/>
      <c r="X414" s="118"/>
      <c r="Y414" s="118"/>
      <c r="Z414" s="118"/>
    </row>
    <row r="415" spans="2:26" ht="15.75" customHeight="1">
      <c r="B415" s="135"/>
      <c r="C415" s="125"/>
      <c r="D415" s="125"/>
      <c r="E415" s="125"/>
      <c r="F415" s="137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18"/>
      <c r="V415" s="118"/>
      <c r="W415" s="118"/>
      <c r="X415" s="118"/>
      <c r="Y415" s="118"/>
      <c r="Z415" s="118"/>
    </row>
    <row r="416" spans="2:26" ht="15.75" customHeight="1">
      <c r="B416" s="135"/>
      <c r="C416" s="125"/>
      <c r="D416" s="125"/>
      <c r="E416" s="125"/>
      <c r="F416" s="137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18"/>
      <c r="V416" s="118"/>
      <c r="W416" s="118"/>
      <c r="X416" s="118"/>
      <c r="Y416" s="118"/>
      <c r="Z416" s="118"/>
    </row>
    <row r="417" spans="2:26" ht="15.75" customHeight="1">
      <c r="B417" s="135"/>
      <c r="C417" s="125"/>
      <c r="D417" s="125"/>
      <c r="E417" s="125"/>
      <c r="F417" s="137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18"/>
      <c r="V417" s="118"/>
      <c r="W417" s="118"/>
      <c r="X417" s="118"/>
      <c r="Y417" s="118"/>
      <c r="Z417" s="118"/>
    </row>
    <row r="418" spans="2:26" ht="15.75" customHeight="1">
      <c r="B418" s="135"/>
      <c r="C418" s="125"/>
      <c r="D418" s="125"/>
      <c r="E418" s="125"/>
      <c r="F418" s="137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18"/>
      <c r="V418" s="118"/>
      <c r="W418" s="118"/>
      <c r="X418" s="118"/>
      <c r="Y418" s="118"/>
      <c r="Z418" s="118"/>
    </row>
    <row r="419" spans="2:26" ht="15.75" customHeight="1">
      <c r="B419" s="135"/>
      <c r="C419" s="125"/>
      <c r="D419" s="125"/>
      <c r="E419" s="125"/>
      <c r="F419" s="137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18"/>
      <c r="V419" s="118"/>
      <c r="W419" s="118"/>
      <c r="X419" s="118"/>
      <c r="Y419" s="118"/>
      <c r="Z419" s="118"/>
    </row>
    <row r="420" spans="2:26" ht="15.75" customHeight="1">
      <c r="B420" s="135"/>
      <c r="C420" s="125"/>
      <c r="D420" s="125"/>
      <c r="E420" s="125"/>
      <c r="F420" s="137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18"/>
      <c r="V420" s="118"/>
      <c r="W420" s="118"/>
      <c r="X420" s="118"/>
      <c r="Y420" s="118"/>
      <c r="Z420" s="118"/>
    </row>
    <row r="421" spans="2:26" ht="15.75" customHeight="1">
      <c r="B421" s="135"/>
      <c r="C421" s="125"/>
      <c r="D421" s="125"/>
      <c r="E421" s="125"/>
      <c r="F421" s="137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18"/>
      <c r="V421" s="118"/>
      <c r="W421" s="118"/>
      <c r="X421" s="118"/>
      <c r="Y421" s="118"/>
      <c r="Z421" s="118"/>
    </row>
    <row r="422" spans="2:26" ht="15.75" customHeight="1">
      <c r="B422" s="135"/>
      <c r="C422" s="125"/>
      <c r="D422" s="125"/>
      <c r="E422" s="125"/>
      <c r="F422" s="137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18"/>
      <c r="V422" s="118"/>
      <c r="W422" s="118"/>
      <c r="X422" s="118"/>
      <c r="Y422" s="118"/>
      <c r="Z422" s="118"/>
    </row>
    <row r="423" spans="2:26" ht="15.75" customHeight="1">
      <c r="B423" s="135"/>
      <c r="C423" s="125"/>
      <c r="D423" s="125"/>
      <c r="E423" s="125"/>
      <c r="F423" s="137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18"/>
      <c r="V423" s="118"/>
      <c r="W423" s="118"/>
      <c r="X423" s="118"/>
      <c r="Y423" s="118"/>
      <c r="Z423" s="118"/>
    </row>
    <row r="424" spans="2:26" ht="15.75" customHeight="1">
      <c r="B424" s="135"/>
      <c r="C424" s="125"/>
      <c r="D424" s="125"/>
      <c r="E424" s="125"/>
      <c r="F424" s="137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18"/>
      <c r="V424" s="118"/>
      <c r="W424" s="118"/>
      <c r="X424" s="118"/>
      <c r="Y424" s="118"/>
      <c r="Z424" s="118"/>
    </row>
    <row r="425" spans="2:26" ht="15.75" customHeight="1">
      <c r="B425" s="135"/>
      <c r="C425" s="125"/>
      <c r="D425" s="125"/>
      <c r="E425" s="125"/>
      <c r="F425" s="137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18"/>
      <c r="V425" s="118"/>
      <c r="W425" s="118"/>
      <c r="X425" s="118"/>
      <c r="Y425" s="118"/>
      <c r="Z425" s="118"/>
    </row>
    <row r="426" spans="2:26" ht="15.75" customHeight="1">
      <c r="B426" s="135"/>
      <c r="C426" s="125"/>
      <c r="D426" s="125"/>
      <c r="E426" s="125"/>
      <c r="F426" s="137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18"/>
      <c r="V426" s="118"/>
      <c r="W426" s="118"/>
      <c r="X426" s="118"/>
      <c r="Y426" s="118"/>
      <c r="Z426" s="118"/>
    </row>
    <row r="427" spans="2:26" ht="15.75" customHeight="1">
      <c r="B427" s="135"/>
      <c r="C427" s="125"/>
      <c r="D427" s="125"/>
      <c r="E427" s="125"/>
      <c r="F427" s="137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18"/>
      <c r="V427" s="118"/>
      <c r="W427" s="118"/>
      <c r="X427" s="118"/>
      <c r="Y427" s="118"/>
      <c r="Z427" s="118"/>
    </row>
    <row r="428" spans="2:26" ht="15.75" customHeight="1">
      <c r="B428" s="135"/>
      <c r="C428" s="125"/>
      <c r="D428" s="125"/>
      <c r="E428" s="125"/>
      <c r="F428" s="137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18"/>
      <c r="V428" s="118"/>
      <c r="W428" s="118"/>
      <c r="X428" s="118"/>
      <c r="Y428" s="118"/>
      <c r="Z428" s="118"/>
    </row>
    <row r="429" spans="2:26" ht="15.75" customHeight="1">
      <c r="B429" s="135"/>
      <c r="C429" s="125"/>
      <c r="D429" s="125"/>
      <c r="E429" s="125"/>
      <c r="F429" s="137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18"/>
      <c r="V429" s="118"/>
      <c r="W429" s="118"/>
      <c r="X429" s="118"/>
      <c r="Y429" s="118"/>
      <c r="Z429" s="118"/>
    </row>
    <row r="430" spans="2:26" ht="15.75" customHeight="1">
      <c r="B430" s="135"/>
      <c r="C430" s="125"/>
      <c r="D430" s="125"/>
      <c r="E430" s="125"/>
      <c r="F430" s="137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18"/>
      <c r="V430" s="118"/>
      <c r="W430" s="118"/>
      <c r="X430" s="118"/>
      <c r="Y430" s="118"/>
      <c r="Z430" s="118"/>
    </row>
    <row r="431" spans="2:26" ht="15.75" customHeight="1">
      <c r="B431" s="135"/>
      <c r="C431" s="125"/>
      <c r="D431" s="125"/>
      <c r="E431" s="125"/>
      <c r="F431" s="137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18"/>
      <c r="V431" s="118"/>
      <c r="W431" s="118"/>
      <c r="X431" s="118"/>
      <c r="Y431" s="118"/>
      <c r="Z431" s="118"/>
    </row>
    <row r="432" spans="2:26" ht="15.75" customHeight="1">
      <c r="B432" s="135"/>
      <c r="C432" s="125"/>
      <c r="D432" s="125"/>
      <c r="E432" s="125"/>
      <c r="F432" s="137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18"/>
      <c r="V432" s="118"/>
      <c r="W432" s="118"/>
      <c r="X432" s="118"/>
      <c r="Y432" s="118"/>
      <c r="Z432" s="118"/>
    </row>
    <row r="433" spans="2:26" ht="15.75" customHeight="1">
      <c r="B433" s="135"/>
      <c r="C433" s="125"/>
      <c r="D433" s="125"/>
      <c r="E433" s="125"/>
      <c r="F433" s="137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18"/>
      <c r="V433" s="118"/>
      <c r="W433" s="118"/>
      <c r="X433" s="118"/>
      <c r="Y433" s="118"/>
      <c r="Z433" s="118"/>
    </row>
    <row r="434" spans="2:26" ht="15.75" customHeight="1">
      <c r="B434" s="135"/>
      <c r="C434" s="125"/>
      <c r="D434" s="125"/>
      <c r="E434" s="125"/>
      <c r="F434" s="137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18"/>
      <c r="V434" s="118"/>
      <c r="W434" s="118"/>
      <c r="X434" s="118"/>
      <c r="Y434" s="118"/>
      <c r="Z434" s="118"/>
    </row>
    <row r="435" spans="2:26" ht="15.75" customHeight="1">
      <c r="B435" s="135"/>
      <c r="C435" s="125"/>
      <c r="D435" s="125"/>
      <c r="E435" s="125"/>
      <c r="F435" s="137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18"/>
      <c r="V435" s="118"/>
      <c r="W435" s="118"/>
      <c r="X435" s="118"/>
      <c r="Y435" s="118"/>
      <c r="Z435" s="118"/>
    </row>
    <row r="436" spans="2:26" ht="15.75" customHeight="1">
      <c r="B436" s="135"/>
      <c r="C436" s="125"/>
      <c r="D436" s="125"/>
      <c r="E436" s="125"/>
      <c r="F436" s="137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18"/>
      <c r="V436" s="118"/>
      <c r="W436" s="118"/>
      <c r="X436" s="118"/>
      <c r="Y436" s="118"/>
      <c r="Z436" s="118"/>
    </row>
    <row r="437" spans="2:26" ht="15.75" customHeight="1">
      <c r="B437" s="135"/>
      <c r="C437" s="125"/>
      <c r="D437" s="125"/>
      <c r="E437" s="125"/>
      <c r="F437" s="137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18"/>
      <c r="V437" s="118"/>
      <c r="W437" s="118"/>
      <c r="X437" s="118"/>
      <c r="Y437" s="118"/>
      <c r="Z437" s="118"/>
    </row>
    <row r="438" spans="2:26" ht="15.75" customHeight="1">
      <c r="B438" s="135"/>
      <c r="C438" s="125"/>
      <c r="D438" s="125"/>
      <c r="E438" s="125"/>
      <c r="F438" s="137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18"/>
      <c r="V438" s="118"/>
      <c r="W438" s="118"/>
      <c r="X438" s="118"/>
      <c r="Y438" s="118"/>
      <c r="Z438" s="118"/>
    </row>
    <row r="439" spans="2:26" ht="15.75" customHeight="1">
      <c r="B439" s="135"/>
      <c r="C439" s="125"/>
      <c r="D439" s="125"/>
      <c r="E439" s="125"/>
      <c r="F439" s="137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18"/>
      <c r="V439" s="118"/>
      <c r="W439" s="118"/>
      <c r="X439" s="118"/>
      <c r="Y439" s="118"/>
      <c r="Z439" s="118"/>
    </row>
    <row r="440" spans="2:26" ht="15.75" customHeight="1">
      <c r="B440" s="135"/>
      <c r="C440" s="125"/>
      <c r="D440" s="125"/>
      <c r="E440" s="125"/>
      <c r="F440" s="137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18"/>
      <c r="V440" s="118"/>
      <c r="W440" s="118"/>
      <c r="X440" s="118"/>
      <c r="Y440" s="118"/>
      <c r="Z440" s="118"/>
    </row>
    <row r="441" spans="2:26" ht="15.75" customHeight="1">
      <c r="B441" s="135"/>
      <c r="C441" s="125"/>
      <c r="D441" s="125"/>
      <c r="E441" s="125"/>
      <c r="F441" s="137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18"/>
      <c r="V441" s="118"/>
      <c r="W441" s="118"/>
      <c r="X441" s="118"/>
      <c r="Y441" s="118"/>
      <c r="Z441" s="118"/>
    </row>
    <row r="442" spans="2:26" ht="15.75" customHeight="1">
      <c r="B442" s="135"/>
      <c r="C442" s="125"/>
      <c r="D442" s="125"/>
      <c r="E442" s="125"/>
      <c r="F442" s="137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18"/>
      <c r="V442" s="118"/>
      <c r="W442" s="118"/>
      <c r="X442" s="118"/>
      <c r="Y442" s="118"/>
      <c r="Z442" s="118"/>
    </row>
    <row r="443" spans="2:26" ht="15.75" customHeight="1">
      <c r="B443" s="135"/>
      <c r="C443" s="125"/>
      <c r="D443" s="125"/>
      <c r="E443" s="125"/>
      <c r="F443" s="137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18"/>
      <c r="V443" s="118"/>
      <c r="W443" s="118"/>
      <c r="X443" s="118"/>
      <c r="Y443" s="118"/>
      <c r="Z443" s="118"/>
    </row>
    <row r="444" spans="2:26" ht="15.75" customHeight="1">
      <c r="B444" s="135"/>
      <c r="C444" s="125"/>
      <c r="D444" s="125"/>
      <c r="E444" s="125"/>
      <c r="F444" s="137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18"/>
      <c r="V444" s="118"/>
      <c r="W444" s="118"/>
      <c r="X444" s="118"/>
      <c r="Y444" s="118"/>
      <c r="Z444" s="118"/>
    </row>
    <row r="445" spans="2:26" ht="15.75" customHeight="1">
      <c r="B445" s="135"/>
      <c r="C445" s="125"/>
      <c r="D445" s="125"/>
      <c r="E445" s="125"/>
      <c r="F445" s="137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18"/>
      <c r="V445" s="118"/>
      <c r="W445" s="118"/>
      <c r="X445" s="118"/>
      <c r="Y445" s="118"/>
      <c r="Z445" s="118"/>
    </row>
    <row r="446" spans="2:26" ht="15.75" customHeight="1">
      <c r="B446" s="135"/>
      <c r="C446" s="125"/>
      <c r="D446" s="125"/>
      <c r="E446" s="125"/>
      <c r="F446" s="137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18"/>
      <c r="V446" s="118"/>
      <c r="W446" s="118"/>
      <c r="X446" s="118"/>
      <c r="Y446" s="118"/>
      <c r="Z446" s="118"/>
    </row>
    <row r="447" spans="2:26" ht="15.75" customHeight="1">
      <c r="B447" s="135"/>
      <c r="C447" s="125"/>
      <c r="D447" s="125"/>
      <c r="E447" s="125"/>
      <c r="F447" s="137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18"/>
      <c r="V447" s="118"/>
      <c r="W447" s="118"/>
      <c r="X447" s="118"/>
      <c r="Y447" s="118"/>
      <c r="Z447" s="118"/>
    </row>
    <row r="448" spans="2:26" ht="15.75" customHeight="1">
      <c r="B448" s="135"/>
      <c r="C448" s="125"/>
      <c r="D448" s="125"/>
      <c r="E448" s="125"/>
      <c r="F448" s="137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18"/>
      <c r="V448" s="118"/>
      <c r="W448" s="118"/>
      <c r="X448" s="118"/>
      <c r="Y448" s="118"/>
      <c r="Z448" s="118"/>
    </row>
    <row r="449" spans="2:26" ht="15.75" customHeight="1">
      <c r="B449" s="135"/>
      <c r="C449" s="125"/>
      <c r="D449" s="125"/>
      <c r="E449" s="125"/>
      <c r="F449" s="137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18"/>
      <c r="V449" s="118"/>
      <c r="W449" s="118"/>
      <c r="X449" s="118"/>
      <c r="Y449" s="118"/>
      <c r="Z449" s="118"/>
    </row>
    <row r="450" spans="2:26" ht="15.75" customHeight="1">
      <c r="B450" s="135"/>
      <c r="C450" s="125"/>
      <c r="D450" s="125"/>
      <c r="E450" s="125"/>
      <c r="F450" s="137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18"/>
      <c r="V450" s="118"/>
      <c r="W450" s="118"/>
      <c r="X450" s="118"/>
      <c r="Y450" s="118"/>
      <c r="Z450" s="118"/>
    </row>
    <row r="451" spans="2:26" ht="15.75" customHeight="1">
      <c r="B451" s="135"/>
      <c r="C451" s="125"/>
      <c r="D451" s="125"/>
      <c r="E451" s="125"/>
      <c r="F451" s="137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18"/>
      <c r="V451" s="118"/>
      <c r="W451" s="118"/>
      <c r="X451" s="118"/>
      <c r="Y451" s="118"/>
      <c r="Z451" s="118"/>
    </row>
    <row r="452" spans="2:26" ht="15.75" customHeight="1">
      <c r="B452" s="135"/>
      <c r="C452" s="125"/>
      <c r="D452" s="125"/>
      <c r="E452" s="125"/>
      <c r="F452" s="137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18"/>
      <c r="V452" s="118"/>
      <c r="W452" s="118"/>
      <c r="X452" s="118"/>
      <c r="Y452" s="118"/>
      <c r="Z452" s="118"/>
    </row>
    <row r="453" spans="2:26" ht="15.75" customHeight="1">
      <c r="B453" s="135"/>
      <c r="C453" s="125"/>
      <c r="D453" s="125"/>
      <c r="E453" s="125"/>
      <c r="F453" s="137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18"/>
      <c r="V453" s="118"/>
      <c r="W453" s="118"/>
      <c r="X453" s="118"/>
      <c r="Y453" s="118"/>
      <c r="Z453" s="118"/>
    </row>
    <row r="454" spans="2:26" ht="15.75" customHeight="1">
      <c r="B454" s="135"/>
      <c r="C454" s="125"/>
      <c r="D454" s="125"/>
      <c r="E454" s="125"/>
      <c r="F454" s="137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18"/>
      <c r="V454" s="118"/>
      <c r="W454" s="118"/>
      <c r="X454" s="118"/>
      <c r="Y454" s="118"/>
      <c r="Z454" s="118"/>
    </row>
    <row r="455" spans="2:26" ht="15.75" customHeight="1">
      <c r="B455" s="135"/>
      <c r="C455" s="125"/>
      <c r="D455" s="125"/>
      <c r="E455" s="125"/>
      <c r="F455" s="137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18"/>
      <c r="V455" s="118"/>
      <c r="W455" s="118"/>
      <c r="X455" s="118"/>
      <c r="Y455" s="118"/>
      <c r="Z455" s="118"/>
    </row>
    <row r="456" spans="2:26" ht="15.75" customHeight="1">
      <c r="B456" s="135"/>
      <c r="C456" s="125"/>
      <c r="D456" s="125"/>
      <c r="E456" s="125"/>
      <c r="F456" s="137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18"/>
      <c r="V456" s="118"/>
      <c r="W456" s="118"/>
      <c r="X456" s="118"/>
      <c r="Y456" s="118"/>
      <c r="Z456" s="118"/>
    </row>
    <row r="457" spans="2:26" ht="15.75" customHeight="1">
      <c r="B457" s="135"/>
      <c r="C457" s="125"/>
      <c r="D457" s="125"/>
      <c r="E457" s="125"/>
      <c r="F457" s="137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18"/>
      <c r="V457" s="118"/>
      <c r="W457" s="118"/>
      <c r="X457" s="118"/>
      <c r="Y457" s="118"/>
      <c r="Z457" s="118"/>
    </row>
    <row r="458" spans="2:26" ht="15.75" customHeight="1">
      <c r="B458" s="135"/>
      <c r="C458" s="125"/>
      <c r="D458" s="125"/>
      <c r="E458" s="125"/>
      <c r="F458" s="137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18"/>
      <c r="V458" s="118"/>
      <c r="W458" s="118"/>
      <c r="X458" s="118"/>
      <c r="Y458" s="118"/>
      <c r="Z458" s="118"/>
    </row>
    <row r="459" spans="2:26" ht="15.75" customHeight="1">
      <c r="B459" s="135"/>
      <c r="C459" s="125"/>
      <c r="D459" s="125"/>
      <c r="E459" s="125"/>
      <c r="F459" s="137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18"/>
      <c r="V459" s="118"/>
      <c r="W459" s="118"/>
      <c r="X459" s="118"/>
      <c r="Y459" s="118"/>
      <c r="Z459" s="118"/>
    </row>
    <row r="460" spans="2:26" ht="15.75" customHeight="1">
      <c r="B460" s="135"/>
      <c r="C460" s="125"/>
      <c r="D460" s="125"/>
      <c r="E460" s="125"/>
      <c r="F460" s="137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18"/>
      <c r="V460" s="118"/>
      <c r="W460" s="118"/>
      <c r="X460" s="118"/>
      <c r="Y460" s="118"/>
      <c r="Z460" s="118"/>
    </row>
    <row r="461" spans="2:26" ht="15.75" customHeight="1">
      <c r="B461" s="135"/>
      <c r="C461" s="125"/>
      <c r="D461" s="125"/>
      <c r="E461" s="125"/>
      <c r="F461" s="137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18"/>
      <c r="V461" s="118"/>
      <c r="W461" s="118"/>
      <c r="X461" s="118"/>
      <c r="Y461" s="118"/>
      <c r="Z461" s="118"/>
    </row>
    <row r="462" spans="2:26" ht="15.75" customHeight="1">
      <c r="B462" s="135"/>
      <c r="C462" s="125"/>
      <c r="D462" s="125"/>
      <c r="E462" s="125"/>
      <c r="F462" s="137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18"/>
      <c r="V462" s="118"/>
      <c r="W462" s="118"/>
      <c r="X462" s="118"/>
      <c r="Y462" s="118"/>
      <c r="Z462" s="118"/>
    </row>
    <row r="463" spans="2:26" ht="15.75" customHeight="1">
      <c r="B463" s="135"/>
      <c r="C463" s="125"/>
      <c r="D463" s="125"/>
      <c r="E463" s="125"/>
      <c r="F463" s="137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18"/>
      <c r="V463" s="118"/>
      <c r="W463" s="118"/>
      <c r="X463" s="118"/>
      <c r="Y463" s="118"/>
      <c r="Z463" s="118"/>
    </row>
    <row r="464" spans="2:26" ht="15.75" customHeight="1">
      <c r="B464" s="135"/>
      <c r="C464" s="125"/>
      <c r="D464" s="125"/>
      <c r="E464" s="125"/>
      <c r="F464" s="137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18"/>
      <c r="V464" s="118"/>
      <c r="W464" s="118"/>
      <c r="X464" s="118"/>
      <c r="Y464" s="118"/>
      <c r="Z464" s="118"/>
    </row>
    <row r="465" spans="2:26" ht="15.75" customHeight="1">
      <c r="B465" s="135"/>
      <c r="C465" s="125"/>
      <c r="D465" s="125"/>
      <c r="E465" s="125"/>
      <c r="F465" s="137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18"/>
      <c r="V465" s="118"/>
      <c r="W465" s="118"/>
      <c r="X465" s="118"/>
      <c r="Y465" s="118"/>
      <c r="Z465" s="118"/>
    </row>
    <row r="466" spans="2:26" ht="15.75" customHeight="1">
      <c r="B466" s="135"/>
      <c r="C466" s="125"/>
      <c r="D466" s="125"/>
      <c r="E466" s="125"/>
      <c r="F466" s="137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18"/>
      <c r="V466" s="118"/>
      <c r="W466" s="118"/>
      <c r="X466" s="118"/>
      <c r="Y466" s="118"/>
      <c r="Z466" s="118"/>
    </row>
    <row r="467" spans="2:26" ht="15.75" customHeight="1">
      <c r="B467" s="135"/>
      <c r="C467" s="125"/>
      <c r="D467" s="125"/>
      <c r="E467" s="125"/>
      <c r="F467" s="137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18"/>
      <c r="V467" s="118"/>
      <c r="W467" s="118"/>
      <c r="X467" s="118"/>
      <c r="Y467" s="118"/>
      <c r="Z467" s="118"/>
    </row>
    <row r="468" spans="2:26" ht="15.75" customHeight="1">
      <c r="B468" s="138"/>
      <c r="C468" s="118"/>
      <c r="D468" s="118"/>
      <c r="E468" s="118"/>
      <c r="F468" s="139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18"/>
      <c r="V468" s="118"/>
      <c r="W468" s="118"/>
      <c r="X468" s="118"/>
      <c r="Y468" s="118"/>
      <c r="Z468" s="118"/>
    </row>
    <row r="469" spans="2:26" ht="15.75" customHeight="1">
      <c r="B469" s="138"/>
      <c r="C469" s="118"/>
      <c r="D469" s="118"/>
      <c r="E469" s="118"/>
      <c r="F469" s="139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18"/>
      <c r="V469" s="118"/>
      <c r="W469" s="118"/>
      <c r="X469" s="118"/>
      <c r="Y469" s="118"/>
      <c r="Z469" s="118"/>
    </row>
    <row r="470" spans="2:26" ht="15.75" customHeight="1">
      <c r="B470" s="138"/>
      <c r="C470" s="118"/>
      <c r="D470" s="118"/>
      <c r="E470" s="118"/>
      <c r="F470" s="139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18"/>
      <c r="V470" s="118"/>
      <c r="W470" s="118"/>
      <c r="X470" s="118"/>
      <c r="Y470" s="118"/>
      <c r="Z470" s="118"/>
    </row>
    <row r="471" spans="2:26" ht="15.75" customHeight="1">
      <c r="B471" s="138"/>
      <c r="C471" s="118"/>
      <c r="D471" s="118"/>
      <c r="E471" s="118"/>
      <c r="F471" s="139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18"/>
      <c r="V471" s="118"/>
      <c r="W471" s="118"/>
      <c r="X471" s="118"/>
      <c r="Y471" s="118"/>
      <c r="Z471" s="118"/>
    </row>
    <row r="472" spans="2:26" ht="15.75" customHeight="1">
      <c r="B472" s="138"/>
      <c r="C472" s="118"/>
      <c r="D472" s="118"/>
      <c r="E472" s="118"/>
      <c r="F472" s="139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18"/>
      <c r="V472" s="118"/>
      <c r="W472" s="118"/>
      <c r="X472" s="118"/>
      <c r="Y472" s="118"/>
      <c r="Z472" s="118"/>
    </row>
    <row r="473" spans="2:26" ht="15.75" customHeight="1">
      <c r="B473" s="138"/>
      <c r="C473" s="118"/>
      <c r="D473" s="118"/>
      <c r="E473" s="118"/>
      <c r="F473" s="139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18"/>
      <c r="V473" s="118"/>
      <c r="W473" s="118"/>
      <c r="X473" s="118"/>
      <c r="Y473" s="118"/>
      <c r="Z473" s="118"/>
    </row>
    <row r="474" spans="2:26" ht="15.75" customHeight="1">
      <c r="B474" s="138"/>
      <c r="C474" s="118"/>
      <c r="D474" s="118"/>
      <c r="E474" s="118"/>
      <c r="F474" s="139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18"/>
      <c r="V474" s="118"/>
      <c r="W474" s="118"/>
      <c r="X474" s="118"/>
      <c r="Y474" s="118"/>
      <c r="Z474" s="118"/>
    </row>
    <row r="475" spans="2:26" ht="15.75" customHeight="1">
      <c r="B475" s="138"/>
      <c r="C475" s="118"/>
      <c r="D475" s="118"/>
      <c r="E475" s="118"/>
      <c r="F475" s="139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18"/>
      <c r="V475" s="118"/>
      <c r="W475" s="118"/>
      <c r="X475" s="118"/>
      <c r="Y475" s="118"/>
      <c r="Z475" s="118"/>
    </row>
    <row r="476" spans="2:26" ht="15.75" customHeight="1">
      <c r="B476" s="138"/>
      <c r="C476" s="118"/>
      <c r="D476" s="118"/>
      <c r="E476" s="118"/>
      <c r="F476" s="139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18"/>
      <c r="V476" s="118"/>
      <c r="W476" s="118"/>
      <c r="X476" s="118"/>
      <c r="Y476" s="118"/>
      <c r="Z476" s="118"/>
    </row>
    <row r="477" spans="2:26" ht="15.75" customHeight="1">
      <c r="B477" s="138"/>
      <c r="C477" s="118"/>
      <c r="D477" s="118"/>
      <c r="E477" s="118"/>
      <c r="F477" s="139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18"/>
      <c r="V477" s="118"/>
      <c r="W477" s="118"/>
      <c r="X477" s="118"/>
      <c r="Y477" s="118"/>
      <c r="Z477" s="118"/>
    </row>
    <row r="478" spans="2:26" ht="15.75" customHeight="1">
      <c r="B478" s="138"/>
      <c r="C478" s="118"/>
      <c r="D478" s="118"/>
      <c r="E478" s="118"/>
      <c r="F478" s="139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18"/>
      <c r="V478" s="118"/>
      <c r="W478" s="118"/>
      <c r="X478" s="118"/>
      <c r="Y478" s="118"/>
      <c r="Z478" s="118"/>
    </row>
    <row r="479" spans="2:26" ht="15.75" customHeight="1">
      <c r="B479" s="138"/>
      <c r="C479" s="118"/>
      <c r="D479" s="118"/>
      <c r="E479" s="118"/>
      <c r="F479" s="139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18"/>
      <c r="V479" s="118"/>
      <c r="W479" s="118"/>
      <c r="X479" s="118"/>
      <c r="Y479" s="118"/>
      <c r="Z479" s="118"/>
    </row>
    <row r="480" spans="2:26" ht="15.75" customHeight="1">
      <c r="B480" s="138"/>
      <c r="C480" s="118"/>
      <c r="D480" s="118"/>
      <c r="E480" s="118"/>
      <c r="F480" s="139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18"/>
      <c r="V480" s="118"/>
      <c r="W480" s="118"/>
      <c r="X480" s="118"/>
      <c r="Y480" s="118"/>
      <c r="Z480" s="118"/>
    </row>
    <row r="481" spans="2:26" ht="15.75" customHeight="1">
      <c r="B481" s="138"/>
      <c r="C481" s="118"/>
      <c r="D481" s="118"/>
      <c r="E481" s="118"/>
      <c r="F481" s="139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18"/>
      <c r="V481" s="118"/>
      <c r="W481" s="118"/>
      <c r="X481" s="118"/>
      <c r="Y481" s="118"/>
      <c r="Z481" s="118"/>
    </row>
    <row r="482" spans="2:26" ht="15.75" customHeight="1">
      <c r="B482" s="138"/>
      <c r="C482" s="118"/>
      <c r="D482" s="118"/>
      <c r="E482" s="118"/>
      <c r="F482" s="139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18"/>
      <c r="V482" s="118"/>
      <c r="W482" s="118"/>
      <c r="X482" s="118"/>
      <c r="Y482" s="118"/>
      <c r="Z482" s="118"/>
    </row>
    <row r="483" spans="2:26" ht="15.75" customHeight="1">
      <c r="B483" s="138"/>
      <c r="C483" s="118"/>
      <c r="D483" s="118"/>
      <c r="E483" s="118"/>
      <c r="F483" s="139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18"/>
      <c r="V483" s="118"/>
      <c r="W483" s="118"/>
      <c r="X483" s="118"/>
      <c r="Y483" s="118"/>
      <c r="Z483" s="118"/>
    </row>
    <row r="484" spans="2:26" ht="15.75" customHeight="1">
      <c r="B484" s="138"/>
      <c r="C484" s="118"/>
      <c r="D484" s="118"/>
      <c r="E484" s="118"/>
      <c r="F484" s="139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18"/>
      <c r="V484" s="118"/>
      <c r="W484" s="118"/>
      <c r="X484" s="118"/>
      <c r="Y484" s="118"/>
      <c r="Z484" s="118"/>
    </row>
    <row r="485" spans="2:26" ht="15.75" customHeight="1">
      <c r="B485" s="138"/>
      <c r="C485" s="118"/>
      <c r="D485" s="118"/>
      <c r="E485" s="118"/>
      <c r="F485" s="139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18"/>
      <c r="V485" s="118"/>
      <c r="W485" s="118"/>
      <c r="X485" s="118"/>
      <c r="Y485" s="118"/>
      <c r="Z485" s="118"/>
    </row>
    <row r="486" spans="2:26" ht="15.75" customHeight="1">
      <c r="B486" s="138"/>
      <c r="C486" s="118"/>
      <c r="D486" s="118"/>
      <c r="E486" s="118"/>
      <c r="F486" s="139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18"/>
      <c r="V486" s="118"/>
      <c r="W486" s="118"/>
      <c r="X486" s="118"/>
      <c r="Y486" s="118"/>
      <c r="Z486" s="118"/>
    </row>
    <row r="487" spans="2:26" ht="15.75" customHeight="1">
      <c r="B487" s="138"/>
      <c r="C487" s="118"/>
      <c r="D487" s="118"/>
      <c r="E487" s="118"/>
      <c r="F487" s="139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18"/>
      <c r="V487" s="118"/>
      <c r="W487" s="118"/>
      <c r="X487" s="118"/>
      <c r="Y487" s="118"/>
      <c r="Z487" s="118"/>
    </row>
    <row r="488" spans="2:26" ht="15.75" customHeight="1">
      <c r="B488" s="138"/>
      <c r="C488" s="118"/>
      <c r="D488" s="118"/>
      <c r="E488" s="118"/>
      <c r="F488" s="139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18"/>
      <c r="V488" s="118"/>
      <c r="W488" s="118"/>
      <c r="X488" s="118"/>
      <c r="Y488" s="118"/>
      <c r="Z488" s="118"/>
    </row>
    <row r="489" spans="2:26" ht="15.75" customHeight="1">
      <c r="B489" s="138"/>
      <c r="C489" s="118"/>
      <c r="D489" s="118"/>
      <c r="E489" s="118"/>
      <c r="F489" s="139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18"/>
      <c r="V489" s="118"/>
      <c r="W489" s="118"/>
      <c r="X489" s="118"/>
      <c r="Y489" s="118"/>
      <c r="Z489" s="118"/>
    </row>
    <row r="490" spans="2:26" ht="15.75" customHeight="1">
      <c r="B490" s="138"/>
      <c r="C490" s="118"/>
      <c r="D490" s="118"/>
      <c r="E490" s="118"/>
      <c r="F490" s="139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18"/>
      <c r="V490" s="118"/>
      <c r="W490" s="118"/>
      <c r="X490" s="118"/>
      <c r="Y490" s="118"/>
      <c r="Z490" s="118"/>
    </row>
    <row r="491" spans="2:26" ht="15.75" customHeight="1">
      <c r="B491" s="138"/>
      <c r="C491" s="118"/>
      <c r="D491" s="118"/>
      <c r="E491" s="118"/>
      <c r="F491" s="139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18"/>
      <c r="V491" s="118"/>
      <c r="W491" s="118"/>
      <c r="X491" s="118"/>
      <c r="Y491" s="118"/>
      <c r="Z491" s="118"/>
    </row>
    <row r="492" spans="2:26" ht="15.75" customHeight="1">
      <c r="B492" s="138"/>
      <c r="C492" s="118"/>
      <c r="D492" s="118"/>
      <c r="E492" s="118"/>
      <c r="F492" s="139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18"/>
      <c r="V492" s="118"/>
      <c r="W492" s="118"/>
      <c r="X492" s="118"/>
      <c r="Y492" s="118"/>
      <c r="Z492" s="118"/>
    </row>
    <row r="493" spans="2:26" ht="15.75" customHeight="1">
      <c r="B493" s="138"/>
      <c r="C493" s="118"/>
      <c r="D493" s="118"/>
      <c r="E493" s="118"/>
      <c r="F493" s="139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18"/>
      <c r="V493" s="118"/>
      <c r="W493" s="118"/>
      <c r="X493" s="118"/>
      <c r="Y493" s="118"/>
      <c r="Z493" s="118"/>
    </row>
    <row r="494" spans="2:26" ht="15.75" customHeight="1">
      <c r="B494" s="138"/>
      <c r="C494" s="118"/>
      <c r="D494" s="118"/>
      <c r="E494" s="118"/>
      <c r="F494" s="139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18"/>
      <c r="V494" s="118"/>
      <c r="W494" s="118"/>
      <c r="X494" s="118"/>
      <c r="Y494" s="118"/>
      <c r="Z494" s="118"/>
    </row>
    <row r="495" spans="2:26" ht="15.75" customHeight="1">
      <c r="B495" s="138"/>
      <c r="C495" s="118"/>
      <c r="D495" s="118"/>
      <c r="E495" s="118"/>
      <c r="F495" s="139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18"/>
      <c r="V495" s="118"/>
      <c r="W495" s="118"/>
      <c r="X495" s="118"/>
      <c r="Y495" s="118"/>
      <c r="Z495" s="118"/>
    </row>
    <row r="496" spans="2:26" ht="15.75" customHeight="1">
      <c r="B496" s="138"/>
      <c r="C496" s="118"/>
      <c r="D496" s="118"/>
      <c r="E496" s="118"/>
      <c r="F496" s="139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18"/>
      <c r="V496" s="118"/>
      <c r="W496" s="118"/>
      <c r="X496" s="118"/>
      <c r="Y496" s="118"/>
      <c r="Z496" s="118"/>
    </row>
    <row r="497" spans="2:26" ht="15.75" customHeight="1">
      <c r="B497" s="138"/>
      <c r="C497" s="118"/>
      <c r="D497" s="118"/>
      <c r="E497" s="118"/>
      <c r="F497" s="139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18"/>
      <c r="V497" s="118"/>
      <c r="W497" s="118"/>
      <c r="X497" s="118"/>
      <c r="Y497" s="118"/>
      <c r="Z497" s="118"/>
    </row>
    <row r="498" spans="2:26" ht="15.75" customHeight="1">
      <c r="B498" s="138"/>
      <c r="C498" s="118"/>
      <c r="D498" s="118"/>
      <c r="E498" s="118"/>
      <c r="F498" s="139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18"/>
      <c r="V498" s="118"/>
      <c r="W498" s="118"/>
      <c r="X498" s="118"/>
      <c r="Y498" s="118"/>
      <c r="Z498" s="118"/>
    </row>
    <row r="499" spans="2:26" ht="15.75" customHeight="1">
      <c r="B499" s="138"/>
      <c r="C499" s="118"/>
      <c r="D499" s="118"/>
      <c r="E499" s="118"/>
      <c r="F499" s="139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18"/>
      <c r="V499" s="118"/>
      <c r="W499" s="118"/>
      <c r="X499" s="118"/>
      <c r="Y499" s="118"/>
      <c r="Z499" s="118"/>
    </row>
    <row r="500" spans="2:26" ht="15.75" customHeight="1">
      <c r="B500" s="138"/>
      <c r="C500" s="118"/>
      <c r="D500" s="118"/>
      <c r="E500" s="118"/>
      <c r="F500" s="139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18"/>
      <c r="V500" s="118"/>
      <c r="W500" s="118"/>
      <c r="X500" s="118"/>
      <c r="Y500" s="118"/>
      <c r="Z500" s="118"/>
    </row>
    <row r="501" spans="2:26" ht="15.75" customHeight="1">
      <c r="B501" s="138"/>
      <c r="C501" s="118"/>
      <c r="D501" s="118"/>
      <c r="E501" s="118"/>
      <c r="F501" s="139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18"/>
      <c r="V501" s="118"/>
      <c r="W501" s="118"/>
      <c r="X501" s="118"/>
      <c r="Y501" s="118"/>
      <c r="Z501" s="118"/>
    </row>
    <row r="502" spans="2:26" ht="15.75" customHeight="1">
      <c r="B502" s="138"/>
      <c r="C502" s="118"/>
      <c r="D502" s="118"/>
      <c r="E502" s="118"/>
      <c r="F502" s="139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18"/>
      <c r="V502" s="118"/>
      <c r="W502" s="118"/>
      <c r="X502" s="118"/>
      <c r="Y502" s="118"/>
      <c r="Z502" s="118"/>
    </row>
    <row r="503" spans="2:26" ht="15.75" customHeight="1">
      <c r="B503" s="138"/>
      <c r="C503" s="118"/>
      <c r="D503" s="118"/>
      <c r="E503" s="118"/>
      <c r="F503" s="139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18"/>
      <c r="V503" s="118"/>
      <c r="W503" s="118"/>
      <c r="X503" s="118"/>
      <c r="Y503" s="118"/>
      <c r="Z503" s="118"/>
    </row>
    <row r="504" spans="2:26" ht="15.75" customHeight="1">
      <c r="B504" s="138"/>
      <c r="C504" s="118"/>
      <c r="D504" s="118"/>
      <c r="E504" s="118"/>
      <c r="F504" s="139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18"/>
      <c r="V504" s="118"/>
      <c r="W504" s="118"/>
      <c r="X504" s="118"/>
      <c r="Y504" s="118"/>
      <c r="Z504" s="118"/>
    </row>
    <row r="505" spans="2:26" ht="15.75" customHeight="1">
      <c r="B505" s="138"/>
      <c r="C505" s="118"/>
      <c r="D505" s="118"/>
      <c r="E505" s="118"/>
      <c r="F505" s="139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18"/>
      <c r="V505" s="118"/>
      <c r="W505" s="118"/>
      <c r="X505" s="118"/>
      <c r="Y505" s="118"/>
      <c r="Z505" s="118"/>
    </row>
    <row r="506" spans="2:26" ht="15.75" customHeight="1">
      <c r="B506" s="138"/>
      <c r="C506" s="118"/>
      <c r="D506" s="118"/>
      <c r="E506" s="118"/>
      <c r="F506" s="139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18"/>
      <c r="V506" s="118"/>
      <c r="W506" s="118"/>
      <c r="X506" s="118"/>
      <c r="Y506" s="118"/>
      <c r="Z506" s="118"/>
    </row>
    <row r="507" spans="2:26" ht="15.75" customHeight="1">
      <c r="B507" s="138"/>
      <c r="C507" s="118"/>
      <c r="D507" s="118"/>
      <c r="E507" s="118"/>
      <c r="F507" s="139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18"/>
      <c r="V507" s="118"/>
      <c r="W507" s="118"/>
      <c r="X507" s="118"/>
      <c r="Y507" s="118"/>
      <c r="Z507" s="118"/>
    </row>
    <row r="508" spans="2:26" ht="15.75" customHeight="1">
      <c r="B508" s="138"/>
      <c r="C508" s="118"/>
      <c r="D508" s="118"/>
      <c r="E508" s="118"/>
      <c r="F508" s="139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18"/>
      <c r="V508" s="118"/>
      <c r="W508" s="118"/>
      <c r="X508" s="118"/>
      <c r="Y508" s="118"/>
      <c r="Z508" s="118"/>
    </row>
    <row r="509" spans="2:26" ht="15.75" customHeight="1">
      <c r="B509" s="138"/>
      <c r="C509" s="118"/>
      <c r="D509" s="118"/>
      <c r="E509" s="118"/>
      <c r="F509" s="139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18"/>
      <c r="V509" s="118"/>
      <c r="W509" s="118"/>
      <c r="X509" s="118"/>
      <c r="Y509" s="118"/>
      <c r="Z509" s="118"/>
    </row>
    <row r="510" spans="2:26" ht="15.75" customHeight="1">
      <c r="B510" s="138"/>
      <c r="C510" s="118"/>
      <c r="D510" s="118"/>
      <c r="E510" s="118"/>
      <c r="F510" s="139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18"/>
      <c r="V510" s="118"/>
      <c r="W510" s="118"/>
      <c r="X510" s="118"/>
      <c r="Y510" s="118"/>
      <c r="Z510" s="118"/>
    </row>
    <row r="511" spans="2:26" ht="15.75" customHeight="1">
      <c r="B511" s="138"/>
      <c r="C511" s="118"/>
      <c r="D511" s="118"/>
      <c r="E511" s="118"/>
      <c r="F511" s="139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18"/>
      <c r="V511" s="118"/>
      <c r="W511" s="118"/>
      <c r="X511" s="118"/>
      <c r="Y511" s="118"/>
      <c r="Z511" s="118"/>
    </row>
    <row r="512" spans="2:26" ht="15.75" customHeight="1">
      <c r="B512" s="138"/>
      <c r="C512" s="118"/>
      <c r="D512" s="118"/>
      <c r="E512" s="118"/>
      <c r="F512" s="139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18"/>
      <c r="V512" s="118"/>
      <c r="W512" s="118"/>
      <c r="X512" s="118"/>
      <c r="Y512" s="118"/>
      <c r="Z512" s="118"/>
    </row>
    <row r="513" spans="2:26" ht="15.75" customHeight="1">
      <c r="B513" s="138"/>
      <c r="C513" s="118"/>
      <c r="D513" s="118"/>
      <c r="E513" s="118"/>
      <c r="F513" s="139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18"/>
      <c r="V513" s="118"/>
      <c r="W513" s="118"/>
      <c r="X513" s="118"/>
      <c r="Y513" s="118"/>
      <c r="Z513" s="118"/>
    </row>
    <row r="514" spans="2:26" ht="15.75" customHeight="1">
      <c r="B514" s="138"/>
      <c r="C514" s="118"/>
      <c r="D514" s="118"/>
      <c r="E514" s="118"/>
      <c r="F514" s="139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18"/>
      <c r="V514" s="118"/>
      <c r="W514" s="118"/>
      <c r="X514" s="118"/>
      <c r="Y514" s="118"/>
      <c r="Z514" s="118"/>
    </row>
    <row r="515" spans="2:26" ht="15.75" customHeight="1">
      <c r="B515" s="138"/>
      <c r="C515" s="118"/>
      <c r="D515" s="118"/>
      <c r="E515" s="118"/>
      <c r="F515" s="139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18"/>
      <c r="V515" s="118"/>
      <c r="W515" s="118"/>
      <c r="X515" s="118"/>
      <c r="Y515" s="118"/>
      <c r="Z515" s="118"/>
    </row>
    <row r="516" spans="2:26" ht="15.75" customHeight="1">
      <c r="B516" s="138"/>
      <c r="C516" s="118"/>
      <c r="D516" s="118"/>
      <c r="E516" s="118"/>
      <c r="F516" s="139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18"/>
      <c r="V516" s="118"/>
      <c r="W516" s="118"/>
      <c r="X516" s="118"/>
      <c r="Y516" s="118"/>
      <c r="Z516" s="118"/>
    </row>
    <row r="517" spans="2:26" ht="15.75" customHeight="1">
      <c r="B517" s="138"/>
      <c r="C517" s="118"/>
      <c r="D517" s="118"/>
      <c r="E517" s="118"/>
      <c r="F517" s="139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18"/>
      <c r="V517" s="118"/>
      <c r="W517" s="118"/>
      <c r="X517" s="118"/>
      <c r="Y517" s="118"/>
      <c r="Z517" s="118"/>
    </row>
    <row r="518" spans="2:26" ht="15.75" customHeight="1">
      <c r="B518" s="138"/>
      <c r="C518" s="118"/>
      <c r="D518" s="118"/>
      <c r="E518" s="118"/>
      <c r="F518" s="139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18"/>
      <c r="V518" s="118"/>
      <c r="W518" s="118"/>
      <c r="X518" s="118"/>
      <c r="Y518" s="118"/>
      <c r="Z518" s="118"/>
    </row>
    <row r="519" spans="2:26" ht="15.75" customHeight="1">
      <c r="B519" s="138"/>
      <c r="C519" s="118"/>
      <c r="D519" s="118"/>
      <c r="E519" s="118"/>
      <c r="F519" s="139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18"/>
      <c r="V519" s="118"/>
      <c r="W519" s="118"/>
      <c r="X519" s="118"/>
      <c r="Y519" s="118"/>
      <c r="Z519" s="118"/>
    </row>
    <row r="520" spans="2:26" ht="15.75" customHeight="1">
      <c r="B520" s="138"/>
      <c r="C520" s="118"/>
      <c r="D520" s="118"/>
      <c r="E520" s="118"/>
      <c r="F520" s="139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18"/>
      <c r="V520" s="118"/>
      <c r="W520" s="118"/>
      <c r="X520" s="118"/>
      <c r="Y520" s="118"/>
      <c r="Z520" s="118"/>
    </row>
    <row r="521" spans="2:26" ht="15.75" customHeight="1">
      <c r="B521" s="138"/>
      <c r="C521" s="118"/>
      <c r="D521" s="118"/>
      <c r="E521" s="118"/>
      <c r="F521" s="139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18"/>
      <c r="V521" s="118"/>
      <c r="W521" s="118"/>
      <c r="X521" s="118"/>
      <c r="Y521" s="118"/>
      <c r="Z521" s="118"/>
    </row>
    <row r="522" spans="2:26" ht="15.75" customHeight="1">
      <c r="B522" s="138"/>
      <c r="C522" s="118"/>
      <c r="D522" s="118"/>
      <c r="E522" s="118"/>
      <c r="F522" s="139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18"/>
      <c r="V522" s="118"/>
      <c r="W522" s="118"/>
      <c r="X522" s="118"/>
      <c r="Y522" s="118"/>
      <c r="Z522" s="118"/>
    </row>
    <row r="523" spans="2:26" ht="15.75" customHeight="1">
      <c r="B523" s="138"/>
      <c r="C523" s="118"/>
      <c r="D523" s="118"/>
      <c r="E523" s="118"/>
      <c r="F523" s="139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18"/>
      <c r="V523" s="118"/>
      <c r="W523" s="118"/>
      <c r="X523" s="118"/>
      <c r="Y523" s="118"/>
      <c r="Z523" s="118"/>
    </row>
    <row r="524" spans="2:26" ht="15.75" customHeight="1">
      <c r="B524" s="138"/>
      <c r="C524" s="118"/>
      <c r="D524" s="118"/>
      <c r="E524" s="118"/>
      <c r="F524" s="139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18"/>
      <c r="V524" s="118"/>
      <c r="W524" s="118"/>
      <c r="X524" s="118"/>
      <c r="Y524" s="118"/>
      <c r="Z524" s="118"/>
    </row>
    <row r="525" spans="2:26" ht="15.75" customHeight="1">
      <c r="B525" s="138"/>
      <c r="C525" s="118"/>
      <c r="D525" s="118"/>
      <c r="E525" s="118"/>
      <c r="F525" s="139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18"/>
      <c r="V525" s="118"/>
      <c r="W525" s="118"/>
      <c r="X525" s="118"/>
      <c r="Y525" s="118"/>
      <c r="Z525" s="118"/>
    </row>
    <row r="526" spans="2:26" ht="15.75" customHeight="1">
      <c r="B526" s="138"/>
      <c r="C526" s="118"/>
      <c r="D526" s="118"/>
      <c r="E526" s="118"/>
      <c r="F526" s="139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18"/>
      <c r="V526" s="118"/>
      <c r="W526" s="118"/>
      <c r="X526" s="118"/>
      <c r="Y526" s="118"/>
      <c r="Z526" s="118"/>
    </row>
    <row r="527" spans="2:26" ht="15.75" customHeight="1">
      <c r="B527" s="138"/>
      <c r="C527" s="118"/>
      <c r="D527" s="118"/>
      <c r="E527" s="118"/>
      <c r="F527" s="139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18"/>
      <c r="V527" s="118"/>
      <c r="W527" s="118"/>
      <c r="X527" s="118"/>
      <c r="Y527" s="118"/>
      <c r="Z527" s="118"/>
    </row>
    <row r="528" spans="2:26" ht="15.75" customHeight="1">
      <c r="B528" s="138"/>
      <c r="C528" s="118"/>
      <c r="D528" s="118"/>
      <c r="E528" s="118"/>
      <c r="F528" s="139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18"/>
      <c r="V528" s="118"/>
      <c r="W528" s="118"/>
      <c r="X528" s="118"/>
      <c r="Y528" s="118"/>
      <c r="Z528" s="118"/>
    </row>
    <row r="529" spans="2:26" ht="15.75" customHeight="1">
      <c r="B529" s="138"/>
      <c r="C529" s="118"/>
      <c r="D529" s="118"/>
      <c r="E529" s="118"/>
      <c r="F529" s="139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18"/>
      <c r="V529" s="118"/>
      <c r="W529" s="118"/>
      <c r="X529" s="118"/>
      <c r="Y529" s="118"/>
      <c r="Z529" s="118"/>
    </row>
    <row r="530" spans="2:26" ht="15.75" customHeight="1">
      <c r="B530" s="138"/>
      <c r="C530" s="118"/>
      <c r="D530" s="118"/>
      <c r="E530" s="118"/>
      <c r="F530" s="139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18"/>
      <c r="V530" s="118"/>
      <c r="W530" s="118"/>
      <c r="X530" s="118"/>
      <c r="Y530" s="118"/>
      <c r="Z530" s="118"/>
    </row>
    <row r="531" spans="2:26" ht="15.75" customHeight="1">
      <c r="B531" s="138"/>
      <c r="C531" s="118"/>
      <c r="D531" s="118"/>
      <c r="E531" s="118"/>
      <c r="F531" s="139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18"/>
      <c r="V531" s="118"/>
      <c r="W531" s="118"/>
      <c r="X531" s="118"/>
      <c r="Y531" s="118"/>
      <c r="Z531" s="118"/>
    </row>
    <row r="532" spans="2:26" ht="15.75" customHeight="1">
      <c r="B532" s="138"/>
      <c r="C532" s="118"/>
      <c r="D532" s="118"/>
      <c r="E532" s="118"/>
      <c r="F532" s="139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18"/>
      <c r="V532" s="118"/>
      <c r="W532" s="118"/>
      <c r="X532" s="118"/>
      <c r="Y532" s="118"/>
      <c r="Z532" s="118"/>
    </row>
    <row r="533" spans="2:26" ht="15.75" customHeight="1">
      <c r="B533" s="138"/>
      <c r="C533" s="118"/>
      <c r="D533" s="118"/>
      <c r="E533" s="118"/>
      <c r="F533" s="139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18"/>
      <c r="V533" s="118"/>
      <c r="W533" s="118"/>
      <c r="X533" s="118"/>
      <c r="Y533" s="118"/>
      <c r="Z533" s="118"/>
    </row>
    <row r="534" spans="2:26" ht="15.75" customHeight="1">
      <c r="B534" s="138"/>
      <c r="C534" s="118"/>
      <c r="D534" s="118"/>
      <c r="E534" s="118"/>
      <c r="F534" s="139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18"/>
      <c r="V534" s="118"/>
      <c r="W534" s="118"/>
      <c r="X534" s="118"/>
      <c r="Y534" s="118"/>
      <c r="Z534" s="118"/>
    </row>
    <row r="535" spans="2:26" ht="15.75" customHeight="1">
      <c r="B535" s="138"/>
      <c r="C535" s="118"/>
      <c r="D535" s="118"/>
      <c r="E535" s="118"/>
      <c r="F535" s="139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18"/>
      <c r="V535" s="118"/>
      <c r="W535" s="118"/>
      <c r="X535" s="118"/>
      <c r="Y535" s="118"/>
      <c r="Z535" s="118"/>
    </row>
    <row r="536" spans="2:26" ht="15.75" customHeight="1">
      <c r="B536" s="138"/>
      <c r="C536" s="118"/>
      <c r="D536" s="118"/>
      <c r="E536" s="118"/>
      <c r="F536" s="139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18"/>
      <c r="V536" s="118"/>
      <c r="W536" s="118"/>
      <c r="X536" s="118"/>
      <c r="Y536" s="118"/>
      <c r="Z536" s="118"/>
    </row>
    <row r="537" spans="2:26" ht="15.75" customHeight="1">
      <c r="B537" s="138"/>
      <c r="C537" s="118"/>
      <c r="D537" s="118"/>
      <c r="E537" s="118"/>
      <c r="F537" s="139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18"/>
      <c r="V537" s="118"/>
      <c r="W537" s="118"/>
      <c r="X537" s="118"/>
      <c r="Y537" s="118"/>
      <c r="Z537" s="118"/>
    </row>
    <row r="538" spans="2:26" ht="15.75" customHeight="1">
      <c r="B538" s="138"/>
      <c r="C538" s="118"/>
      <c r="D538" s="118"/>
      <c r="E538" s="118"/>
      <c r="F538" s="139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18"/>
      <c r="V538" s="118"/>
      <c r="W538" s="118"/>
      <c r="X538" s="118"/>
      <c r="Y538" s="118"/>
      <c r="Z538" s="118"/>
    </row>
    <row r="539" spans="2:26" ht="15.75" customHeight="1">
      <c r="B539" s="138"/>
      <c r="C539" s="118"/>
      <c r="D539" s="118"/>
      <c r="E539" s="118"/>
      <c r="F539" s="139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18"/>
      <c r="V539" s="118"/>
      <c r="W539" s="118"/>
      <c r="X539" s="118"/>
      <c r="Y539" s="118"/>
      <c r="Z539" s="118"/>
    </row>
    <row r="540" spans="2:26" ht="15.75" customHeight="1">
      <c r="B540" s="138"/>
      <c r="C540" s="118"/>
      <c r="D540" s="118"/>
      <c r="E540" s="118"/>
      <c r="F540" s="139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18"/>
      <c r="V540" s="118"/>
      <c r="W540" s="118"/>
      <c r="X540" s="118"/>
      <c r="Y540" s="118"/>
      <c r="Z540" s="118"/>
    </row>
    <row r="541" spans="2:26" ht="15.75" customHeight="1">
      <c r="B541" s="138"/>
      <c r="C541" s="118"/>
      <c r="D541" s="118"/>
      <c r="E541" s="118"/>
      <c r="F541" s="139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18"/>
      <c r="V541" s="118"/>
      <c r="W541" s="118"/>
      <c r="X541" s="118"/>
      <c r="Y541" s="118"/>
      <c r="Z541" s="118"/>
    </row>
    <row r="542" spans="2:26" ht="15.75" customHeight="1">
      <c r="B542" s="138"/>
      <c r="C542" s="118"/>
      <c r="D542" s="118"/>
      <c r="E542" s="118"/>
      <c r="F542" s="139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18"/>
      <c r="V542" s="118"/>
      <c r="W542" s="118"/>
      <c r="X542" s="118"/>
      <c r="Y542" s="118"/>
      <c r="Z542" s="118"/>
    </row>
    <row r="543" spans="2:26" ht="15.75" customHeight="1">
      <c r="B543" s="138"/>
      <c r="C543" s="118"/>
      <c r="D543" s="118"/>
      <c r="E543" s="118"/>
      <c r="F543" s="139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18"/>
      <c r="V543" s="118"/>
      <c r="W543" s="118"/>
      <c r="X543" s="118"/>
      <c r="Y543" s="118"/>
      <c r="Z543" s="118"/>
    </row>
    <row r="544" spans="2:26" ht="15.75" customHeight="1">
      <c r="B544" s="138"/>
      <c r="C544" s="118"/>
      <c r="D544" s="118"/>
      <c r="E544" s="118"/>
      <c r="F544" s="139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18"/>
      <c r="V544" s="118"/>
      <c r="W544" s="118"/>
      <c r="X544" s="118"/>
      <c r="Y544" s="118"/>
      <c r="Z544" s="118"/>
    </row>
    <row r="545" spans="2:26" ht="15.75" customHeight="1">
      <c r="B545" s="138"/>
      <c r="C545" s="118"/>
      <c r="D545" s="118"/>
      <c r="E545" s="118"/>
      <c r="F545" s="139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18"/>
      <c r="V545" s="118"/>
      <c r="W545" s="118"/>
      <c r="X545" s="118"/>
      <c r="Y545" s="118"/>
      <c r="Z545" s="118"/>
    </row>
    <row r="546" spans="2:26" ht="15.75" customHeight="1">
      <c r="B546" s="138"/>
      <c r="C546" s="118"/>
      <c r="D546" s="118"/>
      <c r="E546" s="118"/>
      <c r="F546" s="139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18"/>
      <c r="V546" s="118"/>
      <c r="W546" s="118"/>
      <c r="X546" s="118"/>
      <c r="Y546" s="118"/>
      <c r="Z546" s="118"/>
    </row>
    <row r="547" spans="2:26" ht="15.75" customHeight="1">
      <c r="B547" s="138"/>
      <c r="C547" s="118"/>
      <c r="D547" s="118"/>
      <c r="E547" s="118"/>
      <c r="F547" s="139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18"/>
      <c r="V547" s="118"/>
      <c r="W547" s="118"/>
      <c r="X547" s="118"/>
      <c r="Y547" s="118"/>
      <c r="Z547" s="118"/>
    </row>
    <row r="548" spans="2:26" ht="15.75" customHeight="1">
      <c r="B548" s="138"/>
      <c r="C548" s="118"/>
      <c r="D548" s="118"/>
      <c r="E548" s="118"/>
      <c r="F548" s="139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18"/>
      <c r="V548" s="118"/>
      <c r="W548" s="118"/>
      <c r="X548" s="118"/>
      <c r="Y548" s="118"/>
      <c r="Z548" s="118"/>
    </row>
    <row r="549" spans="2:26" ht="15.75" customHeight="1">
      <c r="B549" s="138"/>
      <c r="C549" s="118"/>
      <c r="D549" s="118"/>
      <c r="E549" s="118"/>
      <c r="F549" s="139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18"/>
      <c r="V549" s="118"/>
      <c r="W549" s="118"/>
      <c r="X549" s="118"/>
      <c r="Y549" s="118"/>
      <c r="Z549" s="118"/>
    </row>
    <row r="550" spans="2:26" ht="15.75" customHeight="1">
      <c r="B550" s="138"/>
      <c r="C550" s="118"/>
      <c r="D550" s="118"/>
      <c r="E550" s="118"/>
      <c r="F550" s="139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18"/>
      <c r="V550" s="118"/>
      <c r="W550" s="118"/>
      <c r="X550" s="118"/>
      <c r="Y550" s="118"/>
      <c r="Z550" s="118"/>
    </row>
    <row r="551" spans="2:26" ht="15.75" customHeight="1">
      <c r="B551" s="138"/>
      <c r="C551" s="118"/>
      <c r="D551" s="118"/>
      <c r="E551" s="118"/>
      <c r="F551" s="139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18"/>
      <c r="V551" s="118"/>
      <c r="W551" s="118"/>
      <c r="X551" s="118"/>
      <c r="Y551" s="118"/>
      <c r="Z551" s="118"/>
    </row>
    <row r="552" spans="2:26" ht="15.75" customHeight="1">
      <c r="B552" s="138"/>
      <c r="C552" s="118"/>
      <c r="D552" s="118"/>
      <c r="E552" s="118"/>
      <c r="F552" s="139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18"/>
      <c r="V552" s="118"/>
      <c r="W552" s="118"/>
      <c r="X552" s="118"/>
      <c r="Y552" s="118"/>
      <c r="Z552" s="118"/>
    </row>
    <row r="553" spans="2:26" ht="15.75" customHeight="1">
      <c r="B553" s="138"/>
      <c r="C553" s="118"/>
      <c r="D553" s="118"/>
      <c r="E553" s="118"/>
      <c r="F553" s="139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18"/>
      <c r="V553" s="118"/>
      <c r="W553" s="118"/>
      <c r="X553" s="118"/>
      <c r="Y553" s="118"/>
      <c r="Z553" s="118"/>
    </row>
    <row r="554" spans="2:26" ht="15.75" customHeight="1">
      <c r="B554" s="138"/>
      <c r="C554" s="118"/>
      <c r="D554" s="118"/>
      <c r="E554" s="118"/>
      <c r="F554" s="139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18"/>
      <c r="V554" s="118"/>
      <c r="W554" s="118"/>
      <c r="X554" s="118"/>
      <c r="Y554" s="118"/>
      <c r="Z554" s="118"/>
    </row>
    <row r="555" spans="2:26" ht="15.75" customHeight="1">
      <c r="B555" s="138"/>
      <c r="C555" s="118"/>
      <c r="D555" s="118"/>
      <c r="E555" s="118"/>
      <c r="F555" s="139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18"/>
      <c r="V555" s="118"/>
      <c r="W555" s="118"/>
      <c r="X555" s="118"/>
      <c r="Y555" s="118"/>
      <c r="Z555" s="118"/>
    </row>
    <row r="556" spans="2:26" ht="15.75" customHeight="1">
      <c r="B556" s="138"/>
      <c r="C556" s="118"/>
      <c r="D556" s="118"/>
      <c r="E556" s="118"/>
      <c r="F556" s="139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18"/>
      <c r="V556" s="118"/>
      <c r="W556" s="118"/>
      <c r="X556" s="118"/>
      <c r="Y556" s="118"/>
      <c r="Z556" s="118"/>
    </row>
    <row r="557" spans="2:26" ht="15.75" customHeight="1">
      <c r="B557" s="138"/>
      <c r="C557" s="118"/>
      <c r="D557" s="118"/>
      <c r="E557" s="118"/>
      <c r="F557" s="139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18"/>
      <c r="V557" s="118"/>
      <c r="W557" s="118"/>
      <c r="X557" s="118"/>
      <c r="Y557" s="118"/>
      <c r="Z557" s="118"/>
    </row>
    <row r="558" spans="2:26" ht="15.75" customHeight="1">
      <c r="B558" s="138"/>
      <c r="C558" s="118"/>
      <c r="D558" s="118"/>
      <c r="E558" s="118"/>
      <c r="F558" s="139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18"/>
      <c r="V558" s="118"/>
      <c r="W558" s="118"/>
      <c r="X558" s="118"/>
      <c r="Y558" s="118"/>
      <c r="Z558" s="118"/>
    </row>
    <row r="559" spans="2:26" ht="15.75" customHeight="1">
      <c r="B559" s="138"/>
      <c r="C559" s="118"/>
      <c r="D559" s="118"/>
      <c r="E559" s="118"/>
      <c r="F559" s="139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18"/>
      <c r="V559" s="118"/>
      <c r="W559" s="118"/>
      <c r="X559" s="118"/>
      <c r="Y559" s="118"/>
      <c r="Z559" s="118"/>
    </row>
    <row r="560" spans="2:26" ht="15.75" customHeight="1">
      <c r="B560" s="138"/>
      <c r="C560" s="118"/>
      <c r="D560" s="118"/>
      <c r="E560" s="118"/>
      <c r="F560" s="139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18"/>
      <c r="V560" s="118"/>
      <c r="W560" s="118"/>
      <c r="X560" s="118"/>
      <c r="Y560" s="118"/>
      <c r="Z560" s="118"/>
    </row>
    <row r="561" spans="2:26" ht="15.75" customHeight="1">
      <c r="B561" s="138"/>
      <c r="C561" s="118"/>
      <c r="D561" s="118"/>
      <c r="E561" s="118"/>
      <c r="F561" s="139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18"/>
      <c r="V561" s="118"/>
      <c r="W561" s="118"/>
      <c r="X561" s="118"/>
      <c r="Y561" s="118"/>
      <c r="Z561" s="118"/>
    </row>
    <row r="562" spans="2:26" ht="15.75" customHeight="1">
      <c r="B562" s="138"/>
      <c r="C562" s="118"/>
      <c r="D562" s="118"/>
      <c r="E562" s="118"/>
      <c r="F562" s="139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18"/>
      <c r="V562" s="118"/>
      <c r="W562" s="118"/>
      <c r="X562" s="118"/>
      <c r="Y562" s="118"/>
      <c r="Z562" s="118"/>
    </row>
    <row r="563" spans="2:26" ht="15.75" customHeight="1">
      <c r="B563" s="138"/>
      <c r="C563" s="118"/>
      <c r="D563" s="118"/>
      <c r="E563" s="118"/>
      <c r="F563" s="139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18"/>
      <c r="V563" s="118"/>
      <c r="W563" s="118"/>
      <c r="X563" s="118"/>
      <c r="Y563" s="118"/>
      <c r="Z563" s="118"/>
    </row>
    <row r="564" spans="2:26" ht="15.75" customHeight="1">
      <c r="B564" s="138"/>
      <c r="C564" s="118"/>
      <c r="D564" s="118"/>
      <c r="E564" s="118"/>
      <c r="F564" s="139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18"/>
      <c r="V564" s="118"/>
      <c r="W564" s="118"/>
      <c r="X564" s="118"/>
      <c r="Y564" s="118"/>
      <c r="Z564" s="118"/>
    </row>
    <row r="565" spans="2:26" ht="15.75" customHeight="1">
      <c r="B565" s="138"/>
      <c r="C565" s="118"/>
      <c r="D565" s="118"/>
      <c r="E565" s="118"/>
      <c r="F565" s="139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18"/>
      <c r="V565" s="118"/>
      <c r="W565" s="118"/>
      <c r="X565" s="118"/>
      <c r="Y565" s="118"/>
      <c r="Z565" s="118"/>
    </row>
    <row r="566" spans="2:26" ht="15.75" customHeight="1">
      <c r="B566" s="138"/>
      <c r="C566" s="118"/>
      <c r="D566" s="118"/>
      <c r="E566" s="118"/>
      <c r="F566" s="139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18"/>
      <c r="V566" s="118"/>
      <c r="W566" s="118"/>
      <c r="X566" s="118"/>
      <c r="Y566" s="118"/>
      <c r="Z566" s="118"/>
    </row>
    <row r="567" spans="2:26" ht="15.75" customHeight="1">
      <c r="B567" s="138"/>
      <c r="C567" s="118"/>
      <c r="D567" s="118"/>
      <c r="E567" s="118"/>
      <c r="F567" s="139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18"/>
      <c r="V567" s="118"/>
      <c r="W567" s="118"/>
      <c r="X567" s="118"/>
      <c r="Y567" s="118"/>
      <c r="Z567" s="118"/>
    </row>
    <row r="568" spans="2:26" ht="15.75" customHeight="1">
      <c r="B568" s="138"/>
      <c r="C568" s="118"/>
      <c r="D568" s="118"/>
      <c r="E568" s="118"/>
      <c r="F568" s="139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18"/>
      <c r="V568" s="118"/>
      <c r="W568" s="118"/>
      <c r="X568" s="118"/>
      <c r="Y568" s="118"/>
      <c r="Z568" s="118"/>
    </row>
    <row r="569" spans="2:26" ht="15.75" customHeight="1">
      <c r="B569" s="138"/>
      <c r="C569" s="118"/>
      <c r="D569" s="118"/>
      <c r="E569" s="118"/>
      <c r="F569" s="139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18"/>
      <c r="V569" s="118"/>
      <c r="W569" s="118"/>
      <c r="X569" s="118"/>
      <c r="Y569" s="118"/>
      <c r="Z569" s="118"/>
    </row>
    <row r="570" spans="2:26" ht="15.75" customHeight="1">
      <c r="B570" s="138"/>
      <c r="C570" s="118"/>
      <c r="D570" s="118"/>
      <c r="E570" s="118"/>
      <c r="F570" s="139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18"/>
      <c r="V570" s="118"/>
      <c r="W570" s="118"/>
      <c r="X570" s="118"/>
      <c r="Y570" s="118"/>
      <c r="Z570" s="118"/>
    </row>
    <row r="571" spans="2:26" ht="15.75" customHeight="1">
      <c r="B571" s="138"/>
      <c r="C571" s="118"/>
      <c r="D571" s="118"/>
      <c r="E571" s="118"/>
      <c r="F571" s="139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18"/>
      <c r="V571" s="118"/>
      <c r="W571" s="118"/>
      <c r="X571" s="118"/>
      <c r="Y571" s="118"/>
      <c r="Z571" s="118"/>
    </row>
    <row r="572" spans="2:26" ht="15.75" customHeight="1">
      <c r="B572" s="138"/>
      <c r="C572" s="118"/>
      <c r="D572" s="118"/>
      <c r="E572" s="118"/>
      <c r="F572" s="139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18"/>
      <c r="V572" s="118"/>
      <c r="W572" s="118"/>
      <c r="X572" s="118"/>
      <c r="Y572" s="118"/>
      <c r="Z572" s="118"/>
    </row>
    <row r="573" spans="2:26" ht="15.75" customHeight="1">
      <c r="B573" s="138"/>
      <c r="C573" s="118"/>
      <c r="D573" s="118"/>
      <c r="E573" s="118"/>
      <c r="F573" s="139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18"/>
      <c r="V573" s="118"/>
      <c r="W573" s="118"/>
      <c r="X573" s="118"/>
      <c r="Y573" s="118"/>
      <c r="Z573" s="118"/>
    </row>
    <row r="574" spans="2:26" ht="15.75" customHeight="1">
      <c r="B574" s="138"/>
      <c r="C574" s="118"/>
      <c r="D574" s="118"/>
      <c r="E574" s="118"/>
      <c r="F574" s="139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18"/>
      <c r="V574" s="118"/>
      <c r="W574" s="118"/>
      <c r="X574" s="118"/>
      <c r="Y574" s="118"/>
      <c r="Z574" s="118"/>
    </row>
    <row r="575" spans="2:26" ht="15.75" customHeight="1">
      <c r="B575" s="138"/>
      <c r="C575" s="118"/>
      <c r="D575" s="118"/>
      <c r="E575" s="118"/>
      <c r="F575" s="139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18"/>
      <c r="V575" s="118"/>
      <c r="W575" s="118"/>
      <c r="X575" s="118"/>
      <c r="Y575" s="118"/>
      <c r="Z575" s="118"/>
    </row>
    <row r="576" spans="2:26" ht="15.75" customHeight="1">
      <c r="B576" s="138"/>
      <c r="C576" s="118"/>
      <c r="D576" s="118"/>
      <c r="E576" s="118"/>
      <c r="F576" s="139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18"/>
      <c r="V576" s="118"/>
      <c r="W576" s="118"/>
      <c r="X576" s="118"/>
      <c r="Y576" s="118"/>
      <c r="Z576" s="118"/>
    </row>
    <row r="577" spans="2:26" ht="15.75" customHeight="1">
      <c r="B577" s="138"/>
      <c r="C577" s="118"/>
      <c r="D577" s="118"/>
      <c r="E577" s="118"/>
      <c r="F577" s="139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18"/>
      <c r="V577" s="118"/>
      <c r="W577" s="118"/>
      <c r="X577" s="118"/>
      <c r="Y577" s="118"/>
      <c r="Z577" s="118"/>
    </row>
    <row r="578" spans="2:26" ht="15.75" customHeight="1">
      <c r="B578" s="114"/>
    </row>
    <row r="579" spans="2:26" ht="15.75" customHeight="1">
      <c r="B579" s="114"/>
    </row>
    <row r="580" spans="2:26" ht="15.75" customHeight="1">
      <c r="B580" s="114"/>
    </row>
    <row r="581" spans="2:26" ht="15.75" customHeight="1">
      <c r="B581" s="114"/>
    </row>
    <row r="582" spans="2:26" ht="15.75" customHeight="1">
      <c r="B582" s="114"/>
    </row>
    <row r="583" spans="2:26" ht="15.75" customHeight="1">
      <c r="B583" s="114"/>
    </row>
    <row r="584" spans="2:26" ht="15.75" customHeight="1">
      <c r="B584" s="114"/>
    </row>
    <row r="585" spans="2:26" ht="15.75" customHeight="1">
      <c r="B585" s="114"/>
    </row>
    <row r="586" spans="2:26" ht="15.75" customHeight="1">
      <c r="B586" s="114"/>
    </row>
    <row r="587" spans="2:26" ht="15.75" customHeight="1">
      <c r="B587" s="114"/>
    </row>
    <row r="588" spans="2:26" ht="15.75" customHeight="1">
      <c r="B588" s="114"/>
    </row>
    <row r="589" spans="2:26" ht="15.75" customHeight="1">
      <c r="B589" s="114"/>
    </row>
    <row r="590" spans="2:26" ht="15.75" customHeight="1">
      <c r="B590" s="114"/>
    </row>
    <row r="591" spans="2:26" ht="15.75" customHeight="1">
      <c r="B591" s="114"/>
    </row>
    <row r="592" spans="2:26" ht="15.75" customHeight="1">
      <c r="B592" s="114"/>
    </row>
    <row r="593" spans="2:2" ht="15.75" customHeight="1">
      <c r="B593" s="114"/>
    </row>
    <row r="594" spans="2:2" ht="15.75" customHeight="1">
      <c r="B594" s="114"/>
    </row>
    <row r="595" spans="2:2" ht="15.75" customHeight="1">
      <c r="B595" s="114"/>
    </row>
    <row r="596" spans="2:2" ht="15.75" customHeight="1">
      <c r="B596" s="114"/>
    </row>
    <row r="597" spans="2:2" ht="15.75" customHeight="1">
      <c r="B597" s="114"/>
    </row>
    <row r="598" spans="2:2" ht="15.75" customHeight="1">
      <c r="B598" s="114"/>
    </row>
    <row r="599" spans="2:2" ht="15.75" customHeight="1">
      <c r="B599" s="114"/>
    </row>
    <row r="600" spans="2:2" ht="15.75" customHeight="1">
      <c r="B600" s="114"/>
    </row>
    <row r="601" spans="2:2" ht="15.75" customHeight="1">
      <c r="B601" s="114"/>
    </row>
    <row r="602" spans="2:2" ht="15.75" customHeight="1">
      <c r="B602" s="114"/>
    </row>
    <row r="603" spans="2:2" ht="15.75" customHeight="1">
      <c r="B603" s="114"/>
    </row>
    <row r="604" spans="2:2" ht="15.75" customHeight="1">
      <c r="B604" s="114"/>
    </row>
    <row r="605" spans="2:2" ht="15.75" customHeight="1">
      <c r="B605" s="114"/>
    </row>
    <row r="606" spans="2:2" ht="15.75" customHeight="1">
      <c r="B606" s="114"/>
    </row>
    <row r="607" spans="2:2" ht="15.75" customHeight="1">
      <c r="B607" s="114"/>
    </row>
    <row r="608" spans="2:2" ht="15.75" customHeight="1">
      <c r="B608" s="114"/>
    </row>
    <row r="609" spans="2:2" ht="15.75" customHeight="1">
      <c r="B609" s="114"/>
    </row>
    <row r="610" spans="2:2" ht="15.75" customHeight="1">
      <c r="B610" s="114"/>
    </row>
    <row r="611" spans="2:2" ht="15.75" customHeight="1">
      <c r="B611" s="114"/>
    </row>
    <row r="612" spans="2:2" ht="15.75" customHeight="1">
      <c r="B612" s="114"/>
    </row>
    <row r="613" spans="2:2" ht="15.75" customHeight="1">
      <c r="B613" s="114"/>
    </row>
    <row r="614" spans="2:2" ht="15.75" customHeight="1">
      <c r="B614" s="114"/>
    </row>
    <row r="615" spans="2:2" ht="15.75" customHeight="1">
      <c r="B615" s="114"/>
    </row>
    <row r="616" spans="2:2" ht="15.75" customHeight="1">
      <c r="B616" s="114"/>
    </row>
    <row r="617" spans="2:2" ht="15.75" customHeight="1">
      <c r="B617" s="114"/>
    </row>
    <row r="618" spans="2:2" ht="15.75" customHeight="1">
      <c r="B618" s="114"/>
    </row>
    <row r="619" spans="2:2" ht="15.75" customHeight="1">
      <c r="B619" s="114"/>
    </row>
    <row r="620" spans="2:2" ht="15.75" customHeight="1">
      <c r="B620" s="114"/>
    </row>
    <row r="621" spans="2:2" ht="15.75" customHeight="1">
      <c r="B621" s="114"/>
    </row>
    <row r="622" spans="2:2" ht="15.75" customHeight="1">
      <c r="B622" s="114"/>
    </row>
    <row r="623" spans="2:2" ht="15.75" customHeight="1">
      <c r="B623" s="114"/>
    </row>
    <row r="624" spans="2:2" ht="15.75" customHeight="1">
      <c r="B624" s="114"/>
    </row>
    <row r="625" spans="2:2" ht="15.75" customHeight="1">
      <c r="B625" s="114"/>
    </row>
    <row r="626" spans="2:2" ht="15.75" customHeight="1">
      <c r="B626" s="114"/>
    </row>
    <row r="627" spans="2:2" ht="15.75" customHeight="1">
      <c r="B627" s="114"/>
    </row>
    <row r="628" spans="2:2" ht="15.75" customHeight="1">
      <c r="B628" s="114"/>
    </row>
    <row r="629" spans="2:2" ht="15.75" customHeight="1">
      <c r="B629" s="114"/>
    </row>
    <row r="630" spans="2:2" ht="15.75" customHeight="1">
      <c r="B630" s="114"/>
    </row>
    <row r="631" spans="2:2" ht="15.75" customHeight="1">
      <c r="B631" s="114"/>
    </row>
    <row r="632" spans="2:2" ht="15.75" customHeight="1">
      <c r="B632" s="114"/>
    </row>
    <row r="633" spans="2:2" ht="15.75" customHeight="1">
      <c r="B633" s="114"/>
    </row>
    <row r="634" spans="2:2" ht="15.75" customHeight="1">
      <c r="B634" s="114"/>
    </row>
    <row r="635" spans="2:2" ht="15.75" customHeight="1">
      <c r="B635" s="114"/>
    </row>
    <row r="636" spans="2:2" ht="15.75" customHeight="1">
      <c r="B636" s="114"/>
    </row>
    <row r="637" spans="2:2" ht="15.75" customHeight="1">
      <c r="B637" s="114"/>
    </row>
    <row r="638" spans="2:2" ht="15.75" customHeight="1">
      <c r="B638" s="114"/>
    </row>
    <row r="639" spans="2:2" ht="15.75" customHeight="1">
      <c r="B639" s="114"/>
    </row>
    <row r="640" spans="2:2" ht="15.75" customHeight="1">
      <c r="B640" s="114"/>
    </row>
    <row r="641" spans="2:2" ht="15.75" customHeight="1">
      <c r="B641" s="114"/>
    </row>
    <row r="642" spans="2:2" ht="15.75" customHeight="1">
      <c r="B642" s="114"/>
    </row>
    <row r="643" spans="2:2" ht="15.75" customHeight="1">
      <c r="B643" s="114"/>
    </row>
    <row r="644" spans="2:2" ht="15.75" customHeight="1">
      <c r="B644" s="114"/>
    </row>
    <row r="645" spans="2:2" ht="15.75" customHeight="1">
      <c r="B645" s="114"/>
    </row>
    <row r="646" spans="2:2" ht="15.75" customHeight="1">
      <c r="B646" s="114"/>
    </row>
    <row r="647" spans="2:2" ht="15.75" customHeight="1">
      <c r="B647" s="114"/>
    </row>
    <row r="648" spans="2:2" ht="15.75" customHeight="1">
      <c r="B648" s="114"/>
    </row>
    <row r="649" spans="2:2" ht="15.75" customHeight="1">
      <c r="B649" s="114"/>
    </row>
    <row r="650" spans="2:2" ht="15.75" customHeight="1">
      <c r="B650" s="114"/>
    </row>
    <row r="651" spans="2:2" ht="15.75" customHeight="1">
      <c r="B651" s="114"/>
    </row>
    <row r="652" spans="2:2" ht="15.75" customHeight="1">
      <c r="B652" s="114"/>
    </row>
    <row r="653" spans="2:2" ht="15.75" customHeight="1">
      <c r="B653" s="114"/>
    </row>
    <row r="654" spans="2:2" ht="15.75" customHeight="1">
      <c r="B654" s="114"/>
    </row>
    <row r="655" spans="2:2" ht="15.75" customHeight="1">
      <c r="B655" s="114"/>
    </row>
    <row r="656" spans="2:2" ht="15.75" customHeight="1">
      <c r="B656" s="114"/>
    </row>
    <row r="657" spans="2:2" ht="15.75" customHeight="1">
      <c r="B657" s="114"/>
    </row>
    <row r="658" spans="2:2" ht="15.75" customHeight="1">
      <c r="B658" s="114"/>
    </row>
    <row r="659" spans="2:2" ht="15.75" customHeight="1">
      <c r="B659" s="114"/>
    </row>
    <row r="660" spans="2:2" ht="15.75" customHeight="1">
      <c r="B660" s="114"/>
    </row>
    <row r="661" spans="2:2" ht="15.75" customHeight="1">
      <c r="B661" s="114"/>
    </row>
    <row r="662" spans="2:2" ht="15.75" customHeight="1">
      <c r="B662" s="114"/>
    </row>
    <row r="663" spans="2:2" ht="15.75" customHeight="1">
      <c r="B663" s="114"/>
    </row>
    <row r="664" spans="2:2" ht="15.75" customHeight="1">
      <c r="B664" s="114"/>
    </row>
    <row r="665" spans="2:2" ht="15.75" customHeight="1">
      <c r="B665" s="114"/>
    </row>
    <row r="666" spans="2:2" ht="15.75" customHeight="1">
      <c r="B666" s="114"/>
    </row>
    <row r="667" spans="2:2" ht="15.75" customHeight="1">
      <c r="B667" s="114"/>
    </row>
    <row r="668" spans="2:2" ht="15.75" customHeight="1">
      <c r="B668" s="114"/>
    </row>
    <row r="669" spans="2:2" ht="15.75" customHeight="1">
      <c r="B669" s="114"/>
    </row>
    <row r="670" spans="2:2" ht="15.75" customHeight="1">
      <c r="B670" s="114"/>
    </row>
    <row r="671" spans="2:2" ht="15.75" customHeight="1">
      <c r="B671" s="114"/>
    </row>
    <row r="672" spans="2:2" ht="15.75" customHeight="1">
      <c r="B672" s="114"/>
    </row>
    <row r="673" spans="2:2" ht="15.75" customHeight="1">
      <c r="B673" s="114"/>
    </row>
    <row r="674" spans="2:2" ht="15.75" customHeight="1">
      <c r="B674" s="114"/>
    </row>
    <row r="675" spans="2:2" ht="15.75" customHeight="1">
      <c r="B675" s="114"/>
    </row>
    <row r="676" spans="2:2" ht="15.75" customHeight="1">
      <c r="B676" s="114"/>
    </row>
    <row r="677" spans="2:2" ht="15.75" customHeight="1">
      <c r="B677" s="114"/>
    </row>
    <row r="678" spans="2:2" ht="15.75" customHeight="1">
      <c r="B678" s="114"/>
    </row>
    <row r="679" spans="2:2" ht="15.75" customHeight="1">
      <c r="B679" s="114"/>
    </row>
    <row r="680" spans="2:2" ht="15.75" customHeight="1">
      <c r="B680" s="114"/>
    </row>
    <row r="681" spans="2:2" ht="15.75" customHeight="1">
      <c r="B681" s="114"/>
    </row>
    <row r="682" spans="2:2" ht="15.75" customHeight="1">
      <c r="B682" s="114"/>
    </row>
    <row r="683" spans="2:2" ht="15.75" customHeight="1">
      <c r="B683" s="114"/>
    </row>
    <row r="684" spans="2:2" ht="15.75" customHeight="1">
      <c r="B684" s="114"/>
    </row>
    <row r="685" spans="2:2" ht="15.75" customHeight="1">
      <c r="B685" s="114"/>
    </row>
    <row r="686" spans="2:2" ht="15.75" customHeight="1">
      <c r="B686" s="114"/>
    </row>
    <row r="687" spans="2:2" ht="15.75" customHeight="1">
      <c r="B687" s="114"/>
    </row>
    <row r="688" spans="2:2" ht="15.75" customHeight="1">
      <c r="B688" s="114"/>
    </row>
    <row r="689" spans="2:2" ht="15.75" customHeight="1">
      <c r="B689" s="114"/>
    </row>
    <row r="690" spans="2:2" ht="15.75" customHeight="1">
      <c r="B690" s="114"/>
    </row>
    <row r="691" spans="2:2" ht="15.75" customHeight="1">
      <c r="B691" s="114"/>
    </row>
    <row r="692" spans="2:2" ht="15.75" customHeight="1">
      <c r="B692" s="114"/>
    </row>
    <row r="693" spans="2:2" ht="15.75" customHeight="1">
      <c r="B693" s="114"/>
    </row>
    <row r="694" spans="2:2" ht="15.75" customHeight="1">
      <c r="B694" s="114"/>
    </row>
    <row r="695" spans="2:2" ht="15.75" customHeight="1">
      <c r="B695" s="114"/>
    </row>
    <row r="696" spans="2:2" ht="15.75" customHeight="1">
      <c r="B696" s="114"/>
    </row>
    <row r="697" spans="2:2" ht="15.75" customHeight="1">
      <c r="B697" s="114"/>
    </row>
    <row r="698" spans="2:2" ht="15.75" customHeight="1">
      <c r="B698" s="114"/>
    </row>
    <row r="699" spans="2:2" ht="15.75" customHeight="1">
      <c r="B699" s="114"/>
    </row>
    <row r="700" spans="2:2" ht="15.75" customHeight="1">
      <c r="B700" s="114"/>
    </row>
    <row r="701" spans="2:2" ht="15.75" customHeight="1">
      <c r="B701" s="114"/>
    </row>
    <row r="702" spans="2:2" ht="15.75" customHeight="1">
      <c r="B702" s="114"/>
    </row>
    <row r="703" spans="2:2" ht="15.75" customHeight="1">
      <c r="B703" s="114"/>
    </row>
    <row r="704" spans="2:2" ht="15.75" customHeight="1">
      <c r="B704" s="114"/>
    </row>
    <row r="705" spans="2:2" ht="15.75" customHeight="1">
      <c r="B705" s="114"/>
    </row>
    <row r="706" spans="2:2" ht="15.75" customHeight="1">
      <c r="B706" s="114"/>
    </row>
    <row r="707" spans="2:2" ht="15.75" customHeight="1">
      <c r="B707" s="114"/>
    </row>
    <row r="708" spans="2:2" ht="15.75" customHeight="1">
      <c r="B708" s="114"/>
    </row>
    <row r="709" spans="2:2" ht="15.75" customHeight="1">
      <c r="B709" s="114"/>
    </row>
    <row r="710" spans="2:2" ht="15.75" customHeight="1">
      <c r="B710" s="114"/>
    </row>
    <row r="711" spans="2:2" ht="15.75" customHeight="1">
      <c r="B711" s="114"/>
    </row>
    <row r="712" spans="2:2" ht="15.75" customHeight="1">
      <c r="B712" s="114"/>
    </row>
    <row r="713" spans="2:2" ht="15.75" customHeight="1">
      <c r="B713" s="114"/>
    </row>
    <row r="714" spans="2:2" ht="15.75" customHeight="1">
      <c r="B714" s="114"/>
    </row>
    <row r="715" spans="2:2" ht="15.75" customHeight="1">
      <c r="B715" s="114"/>
    </row>
    <row r="716" spans="2:2" ht="15.75" customHeight="1">
      <c r="B716" s="114"/>
    </row>
    <row r="717" spans="2:2" ht="15.75" customHeight="1">
      <c r="B717" s="114"/>
    </row>
    <row r="718" spans="2:2" ht="15.75" customHeight="1">
      <c r="B718" s="114"/>
    </row>
    <row r="719" spans="2:2" ht="15.75" customHeight="1">
      <c r="B719" s="114"/>
    </row>
    <row r="720" spans="2:2" ht="15.75" customHeight="1">
      <c r="B720" s="114"/>
    </row>
    <row r="721" spans="2:2" ht="15.75" customHeight="1">
      <c r="B721" s="114"/>
    </row>
    <row r="722" spans="2:2" ht="15.75" customHeight="1">
      <c r="B722" s="114"/>
    </row>
    <row r="723" spans="2:2" ht="15.75" customHeight="1">
      <c r="B723" s="114"/>
    </row>
    <row r="724" spans="2:2" ht="15.75" customHeight="1">
      <c r="B724" s="114"/>
    </row>
    <row r="725" spans="2:2" ht="15.75" customHeight="1">
      <c r="B725" s="114"/>
    </row>
    <row r="726" spans="2:2" ht="15.75" customHeight="1">
      <c r="B726" s="114"/>
    </row>
    <row r="727" spans="2:2" ht="15.75" customHeight="1">
      <c r="B727" s="114"/>
    </row>
    <row r="728" spans="2:2" ht="15.75" customHeight="1">
      <c r="B728" s="114"/>
    </row>
    <row r="729" spans="2:2" ht="15.75" customHeight="1">
      <c r="B729" s="114"/>
    </row>
    <row r="730" spans="2:2" ht="15.75" customHeight="1">
      <c r="B730" s="114"/>
    </row>
    <row r="731" spans="2:2" ht="15.75" customHeight="1">
      <c r="B731" s="114"/>
    </row>
    <row r="732" spans="2:2" ht="15.75" customHeight="1">
      <c r="B732" s="114"/>
    </row>
    <row r="733" spans="2:2" ht="15.75" customHeight="1">
      <c r="B733" s="114"/>
    </row>
    <row r="734" spans="2:2" ht="15.75" customHeight="1">
      <c r="B734" s="114"/>
    </row>
    <row r="735" spans="2:2" ht="15.75" customHeight="1">
      <c r="B735" s="114"/>
    </row>
    <row r="736" spans="2:2" ht="15.75" customHeight="1">
      <c r="B736" s="114"/>
    </row>
    <row r="737" spans="2:2" ht="15.75" customHeight="1">
      <c r="B737" s="114"/>
    </row>
    <row r="738" spans="2:2" ht="15.75" customHeight="1">
      <c r="B738" s="114"/>
    </row>
    <row r="739" spans="2:2" ht="15.75" customHeight="1">
      <c r="B739" s="114"/>
    </row>
    <row r="740" spans="2:2" ht="15.75" customHeight="1">
      <c r="B740" s="114"/>
    </row>
    <row r="741" spans="2:2" ht="15.75" customHeight="1">
      <c r="B741" s="114"/>
    </row>
    <row r="742" spans="2:2" ht="15.75" customHeight="1">
      <c r="B742" s="114"/>
    </row>
    <row r="743" spans="2:2" ht="15.75" customHeight="1">
      <c r="B743" s="114"/>
    </row>
    <row r="744" spans="2:2" ht="15.75" customHeight="1">
      <c r="B744" s="114"/>
    </row>
    <row r="745" spans="2:2" ht="15.75" customHeight="1">
      <c r="B745" s="114"/>
    </row>
    <row r="746" spans="2:2" ht="15.75" customHeight="1">
      <c r="B746" s="114"/>
    </row>
    <row r="747" spans="2:2" ht="15.75" customHeight="1">
      <c r="B747" s="114"/>
    </row>
    <row r="748" spans="2:2" ht="15.75" customHeight="1">
      <c r="B748" s="114"/>
    </row>
    <row r="749" spans="2:2" ht="15.75" customHeight="1">
      <c r="B749" s="114"/>
    </row>
    <row r="750" spans="2:2" ht="15.75" customHeight="1">
      <c r="B750" s="114"/>
    </row>
    <row r="751" spans="2:2" ht="15.75" customHeight="1">
      <c r="B751" s="114"/>
    </row>
    <row r="752" spans="2:2" ht="15.75" customHeight="1">
      <c r="B752" s="114"/>
    </row>
    <row r="753" spans="2:2" ht="15.75" customHeight="1">
      <c r="B753" s="114"/>
    </row>
    <row r="754" spans="2:2" ht="15.75" customHeight="1">
      <c r="B754" s="114"/>
    </row>
    <row r="755" spans="2:2" ht="15.75" customHeight="1">
      <c r="B755" s="114"/>
    </row>
    <row r="756" spans="2:2" ht="15.75" customHeight="1">
      <c r="B756" s="114"/>
    </row>
    <row r="757" spans="2:2" ht="15.75" customHeight="1">
      <c r="B757" s="114"/>
    </row>
    <row r="758" spans="2:2" ht="15.75" customHeight="1">
      <c r="B758" s="114"/>
    </row>
    <row r="759" spans="2:2" ht="15.75" customHeight="1">
      <c r="B759" s="114"/>
    </row>
    <row r="760" spans="2:2" ht="15.75" customHeight="1">
      <c r="B760" s="114"/>
    </row>
    <row r="761" spans="2:2" ht="15.75" customHeight="1">
      <c r="B761" s="114"/>
    </row>
    <row r="762" spans="2:2" ht="15.75" customHeight="1">
      <c r="B762" s="114"/>
    </row>
    <row r="763" spans="2:2" ht="15.75" customHeight="1">
      <c r="B763" s="114"/>
    </row>
    <row r="764" spans="2:2" ht="15.75" customHeight="1">
      <c r="B764" s="114"/>
    </row>
    <row r="765" spans="2:2" ht="15.75" customHeight="1">
      <c r="B765" s="114"/>
    </row>
    <row r="766" spans="2:2" ht="15.75" customHeight="1">
      <c r="B766" s="114"/>
    </row>
    <row r="767" spans="2:2" ht="15.75" customHeight="1">
      <c r="B767" s="114"/>
    </row>
    <row r="768" spans="2:2" ht="15.75" customHeight="1">
      <c r="B768" s="114"/>
    </row>
    <row r="769" spans="2:2" ht="15.75" customHeight="1">
      <c r="B769" s="114"/>
    </row>
    <row r="770" spans="2:2" ht="15.75" customHeight="1">
      <c r="B770" s="114"/>
    </row>
    <row r="771" spans="2:2" ht="15.75" customHeight="1">
      <c r="B771" s="114"/>
    </row>
    <row r="772" spans="2:2" ht="15.75" customHeight="1">
      <c r="B772" s="114"/>
    </row>
    <row r="773" spans="2:2" ht="15.75" customHeight="1">
      <c r="B773" s="114"/>
    </row>
    <row r="774" spans="2:2" ht="15.75" customHeight="1">
      <c r="B774" s="114"/>
    </row>
    <row r="775" spans="2:2" ht="15.75" customHeight="1">
      <c r="B775" s="114"/>
    </row>
    <row r="776" spans="2:2" ht="15.75" customHeight="1">
      <c r="B776" s="114"/>
    </row>
    <row r="777" spans="2:2" ht="15.75" customHeight="1">
      <c r="B777" s="114"/>
    </row>
    <row r="778" spans="2:2" ht="15.75" customHeight="1">
      <c r="B778" s="114"/>
    </row>
    <row r="779" spans="2:2" ht="15.75" customHeight="1">
      <c r="B779" s="114"/>
    </row>
    <row r="780" spans="2:2" ht="15.75" customHeight="1">
      <c r="B780" s="114"/>
    </row>
    <row r="781" spans="2:2" ht="15.75" customHeight="1">
      <c r="B781" s="114"/>
    </row>
    <row r="782" spans="2:2" ht="15.75" customHeight="1">
      <c r="B782" s="114"/>
    </row>
    <row r="783" spans="2:2" ht="15.75" customHeight="1">
      <c r="B783" s="114"/>
    </row>
    <row r="784" spans="2:2" ht="15.75" customHeight="1">
      <c r="B784" s="114"/>
    </row>
    <row r="785" spans="2:2" ht="15.75" customHeight="1">
      <c r="B785" s="114"/>
    </row>
    <row r="786" spans="2:2" ht="15.75" customHeight="1">
      <c r="B786" s="114"/>
    </row>
    <row r="787" spans="2:2" ht="15.75" customHeight="1">
      <c r="B787" s="114"/>
    </row>
    <row r="788" spans="2:2" ht="15.75" customHeight="1">
      <c r="B788" s="114"/>
    </row>
    <row r="789" spans="2:2" ht="15.75" customHeight="1">
      <c r="B789" s="114"/>
    </row>
    <row r="790" spans="2:2" ht="15.75" customHeight="1">
      <c r="B790" s="114"/>
    </row>
    <row r="791" spans="2:2" ht="15.75" customHeight="1">
      <c r="B791" s="114"/>
    </row>
    <row r="792" spans="2:2" ht="15.75" customHeight="1">
      <c r="B792" s="114"/>
    </row>
    <row r="793" spans="2:2" ht="15.75" customHeight="1">
      <c r="B793" s="114"/>
    </row>
    <row r="794" spans="2:2" ht="15.75" customHeight="1">
      <c r="B794" s="114"/>
    </row>
    <row r="795" spans="2:2" ht="15.75" customHeight="1">
      <c r="B795" s="114"/>
    </row>
    <row r="796" spans="2:2" ht="15.75" customHeight="1">
      <c r="B796" s="114"/>
    </row>
    <row r="797" spans="2:2" ht="15.75" customHeight="1">
      <c r="B797" s="114"/>
    </row>
    <row r="798" spans="2:2" ht="15.75" customHeight="1">
      <c r="B798" s="114"/>
    </row>
    <row r="799" spans="2:2" ht="15.75" customHeight="1">
      <c r="B799" s="114"/>
    </row>
    <row r="800" spans="2:2" ht="15.75" customHeight="1">
      <c r="B800" s="114"/>
    </row>
    <row r="801" spans="2:2" ht="15.75" customHeight="1">
      <c r="B801" s="114"/>
    </row>
    <row r="802" spans="2:2" ht="15.75" customHeight="1">
      <c r="B802" s="114"/>
    </row>
    <row r="803" spans="2:2" ht="15.75" customHeight="1">
      <c r="B803" s="114"/>
    </row>
    <row r="804" spans="2:2" ht="15.75" customHeight="1">
      <c r="B804" s="114"/>
    </row>
    <row r="805" spans="2:2" ht="15.75" customHeight="1">
      <c r="B805" s="114"/>
    </row>
    <row r="806" spans="2:2" ht="15.75" customHeight="1">
      <c r="B806" s="114"/>
    </row>
    <row r="807" spans="2:2" ht="15.75" customHeight="1">
      <c r="B807" s="114"/>
    </row>
    <row r="808" spans="2:2" ht="15.75" customHeight="1">
      <c r="B808" s="114"/>
    </row>
    <row r="809" spans="2:2" ht="15.75" customHeight="1">
      <c r="B809" s="114"/>
    </row>
    <row r="810" spans="2:2" ht="15.75" customHeight="1">
      <c r="B810" s="114"/>
    </row>
    <row r="811" spans="2:2" ht="15.75" customHeight="1">
      <c r="B811" s="114"/>
    </row>
    <row r="812" spans="2:2" ht="15.75" customHeight="1">
      <c r="B812" s="114"/>
    </row>
    <row r="813" spans="2:2" ht="15.75" customHeight="1">
      <c r="B813" s="114"/>
    </row>
    <row r="814" spans="2:2" ht="15.75" customHeight="1">
      <c r="B814" s="114"/>
    </row>
    <row r="815" spans="2:2" ht="15.75" customHeight="1">
      <c r="B815" s="114"/>
    </row>
    <row r="816" spans="2:2" ht="15.75" customHeight="1">
      <c r="B816" s="114"/>
    </row>
    <row r="817" spans="2:2" ht="15.75" customHeight="1">
      <c r="B817" s="114"/>
    </row>
    <row r="818" spans="2:2" ht="15.75" customHeight="1">
      <c r="B818" s="114"/>
    </row>
    <row r="819" spans="2:2" ht="15.75" customHeight="1">
      <c r="B819" s="114"/>
    </row>
    <row r="820" spans="2:2" ht="15.75" customHeight="1">
      <c r="B820" s="114"/>
    </row>
    <row r="821" spans="2:2" ht="15.75" customHeight="1">
      <c r="B821" s="114"/>
    </row>
    <row r="822" spans="2:2" ht="15.75" customHeight="1">
      <c r="B822" s="114"/>
    </row>
    <row r="823" spans="2:2" ht="15.75" customHeight="1">
      <c r="B823" s="114"/>
    </row>
    <row r="824" spans="2:2" ht="15.75" customHeight="1">
      <c r="B824" s="114"/>
    </row>
    <row r="825" spans="2:2" ht="15.75" customHeight="1">
      <c r="B825" s="114"/>
    </row>
    <row r="826" spans="2:2" ht="15.75" customHeight="1">
      <c r="B826" s="114"/>
    </row>
    <row r="827" spans="2:2" ht="15.75" customHeight="1">
      <c r="B827" s="114"/>
    </row>
    <row r="828" spans="2:2" ht="15.75" customHeight="1">
      <c r="B828" s="114"/>
    </row>
    <row r="829" spans="2:2" ht="15.75" customHeight="1">
      <c r="B829" s="114"/>
    </row>
    <row r="830" spans="2:2" ht="15.75" customHeight="1">
      <c r="B830" s="114"/>
    </row>
    <row r="831" spans="2:2" ht="15.75" customHeight="1">
      <c r="B831" s="114"/>
    </row>
    <row r="832" spans="2:2" ht="15.75" customHeight="1">
      <c r="B832" s="114"/>
    </row>
    <row r="833" spans="2:2" ht="15.75" customHeight="1">
      <c r="B833" s="114"/>
    </row>
    <row r="834" spans="2:2" ht="15.75" customHeight="1">
      <c r="B834" s="114"/>
    </row>
    <row r="835" spans="2:2" ht="15.75" customHeight="1">
      <c r="B835" s="114"/>
    </row>
    <row r="836" spans="2:2" ht="15.75" customHeight="1">
      <c r="B836" s="114"/>
    </row>
    <row r="837" spans="2:2" ht="15.75" customHeight="1">
      <c r="B837" s="114"/>
    </row>
    <row r="838" spans="2:2" ht="15.75" customHeight="1">
      <c r="B838" s="114"/>
    </row>
    <row r="839" spans="2:2" ht="15.75" customHeight="1">
      <c r="B839" s="114"/>
    </row>
    <row r="840" spans="2:2" ht="15.75" customHeight="1">
      <c r="B840" s="114"/>
    </row>
    <row r="841" spans="2:2" ht="15.75" customHeight="1">
      <c r="B841" s="114"/>
    </row>
    <row r="842" spans="2:2" ht="15.75" customHeight="1">
      <c r="B842" s="114"/>
    </row>
    <row r="843" spans="2:2" ht="15.75" customHeight="1">
      <c r="B843" s="114"/>
    </row>
    <row r="844" spans="2:2" ht="15.75" customHeight="1">
      <c r="B844" s="114"/>
    </row>
    <row r="845" spans="2:2" ht="15.75" customHeight="1">
      <c r="B845" s="114"/>
    </row>
    <row r="846" spans="2:2" ht="15.75" customHeight="1">
      <c r="B846" s="114"/>
    </row>
    <row r="847" spans="2:2" ht="15.75" customHeight="1">
      <c r="B847" s="114"/>
    </row>
    <row r="848" spans="2:2" ht="15.75" customHeight="1">
      <c r="B848" s="114"/>
    </row>
    <row r="849" spans="2:2" ht="15.75" customHeight="1">
      <c r="B849" s="114"/>
    </row>
    <row r="850" spans="2:2" ht="15.75" customHeight="1">
      <c r="B850" s="114"/>
    </row>
    <row r="851" spans="2:2" ht="15.75" customHeight="1">
      <c r="B851" s="114"/>
    </row>
    <row r="852" spans="2:2" ht="15.75" customHeight="1">
      <c r="B852" s="114"/>
    </row>
    <row r="853" spans="2:2" ht="15.75" customHeight="1">
      <c r="B853" s="114"/>
    </row>
    <row r="854" spans="2:2" ht="15.75" customHeight="1">
      <c r="B854" s="114"/>
    </row>
    <row r="855" spans="2:2" ht="15.75" customHeight="1">
      <c r="B855" s="114"/>
    </row>
    <row r="856" spans="2:2" ht="15.75" customHeight="1">
      <c r="B856" s="114"/>
    </row>
    <row r="857" spans="2:2" ht="15.75" customHeight="1">
      <c r="B857" s="114"/>
    </row>
    <row r="858" spans="2:2" ht="15.75" customHeight="1">
      <c r="B858" s="114"/>
    </row>
    <row r="859" spans="2:2" ht="15.75" customHeight="1">
      <c r="B859" s="114"/>
    </row>
    <row r="860" spans="2:2" ht="15.75" customHeight="1">
      <c r="B860" s="114"/>
    </row>
    <row r="861" spans="2:2" ht="15.75" customHeight="1">
      <c r="B861" s="114"/>
    </row>
    <row r="862" spans="2:2" ht="15.75" customHeight="1">
      <c r="B862" s="114"/>
    </row>
    <row r="863" spans="2:2" ht="15.75" customHeight="1">
      <c r="B863" s="114"/>
    </row>
    <row r="864" spans="2:2" ht="15.75" customHeight="1">
      <c r="B864" s="114"/>
    </row>
    <row r="865" spans="2:2" ht="15.75" customHeight="1">
      <c r="B865" s="114"/>
    </row>
    <row r="866" spans="2:2" ht="15.75" customHeight="1">
      <c r="B866" s="114"/>
    </row>
    <row r="867" spans="2:2" ht="15.75" customHeight="1">
      <c r="B867" s="114"/>
    </row>
    <row r="868" spans="2:2" ht="15.75" customHeight="1">
      <c r="B868" s="114"/>
    </row>
    <row r="869" spans="2:2" ht="15.75" customHeight="1">
      <c r="B869" s="114"/>
    </row>
    <row r="870" spans="2:2" ht="15.75" customHeight="1">
      <c r="B870" s="114"/>
    </row>
    <row r="871" spans="2:2" ht="15.75" customHeight="1">
      <c r="B871" s="114"/>
    </row>
    <row r="872" spans="2:2" ht="15.75" customHeight="1">
      <c r="B872" s="114"/>
    </row>
    <row r="873" spans="2:2" ht="15.75" customHeight="1">
      <c r="B873" s="114"/>
    </row>
    <row r="874" spans="2:2" ht="15.75" customHeight="1">
      <c r="B874" s="114"/>
    </row>
    <row r="875" spans="2:2" ht="15.75" customHeight="1">
      <c r="B875" s="114"/>
    </row>
    <row r="876" spans="2:2" ht="15.75" customHeight="1">
      <c r="B876" s="114"/>
    </row>
    <row r="877" spans="2:2" ht="15.75" customHeight="1">
      <c r="B877" s="114"/>
    </row>
    <row r="878" spans="2:2" ht="15.75" customHeight="1">
      <c r="B878" s="114"/>
    </row>
    <row r="879" spans="2:2" ht="15.75" customHeight="1">
      <c r="B879" s="114"/>
    </row>
    <row r="880" spans="2:2" ht="15.75" customHeight="1">
      <c r="B880" s="114"/>
    </row>
    <row r="881" spans="2:2" ht="15.75" customHeight="1">
      <c r="B881" s="114"/>
    </row>
    <row r="882" spans="2:2" ht="15.75" customHeight="1">
      <c r="B882" s="114"/>
    </row>
    <row r="883" spans="2:2" ht="15.75" customHeight="1">
      <c r="B883" s="114"/>
    </row>
    <row r="884" spans="2:2" ht="15.75" customHeight="1">
      <c r="B884" s="114"/>
    </row>
    <row r="885" spans="2:2" ht="15.75" customHeight="1">
      <c r="B885" s="114"/>
    </row>
    <row r="886" spans="2:2" ht="15.75" customHeight="1">
      <c r="B886" s="114"/>
    </row>
    <row r="887" spans="2:2" ht="15.75" customHeight="1">
      <c r="B887" s="114"/>
    </row>
    <row r="888" spans="2:2" ht="15.75" customHeight="1">
      <c r="B888" s="114"/>
    </row>
    <row r="889" spans="2:2" ht="15.75" customHeight="1">
      <c r="B889" s="114"/>
    </row>
    <row r="890" spans="2:2" ht="15.75" customHeight="1">
      <c r="B890" s="114"/>
    </row>
    <row r="891" spans="2:2" ht="15.75" customHeight="1">
      <c r="B891" s="114"/>
    </row>
    <row r="892" spans="2:2" ht="15.75" customHeight="1">
      <c r="B892" s="114"/>
    </row>
    <row r="893" spans="2:2" ht="15.75" customHeight="1">
      <c r="B893" s="114"/>
    </row>
    <row r="894" spans="2:2" ht="15.75" customHeight="1">
      <c r="B894" s="114"/>
    </row>
    <row r="895" spans="2:2" ht="15.75" customHeight="1">
      <c r="B895" s="114"/>
    </row>
    <row r="896" spans="2:2" ht="15.75" customHeight="1">
      <c r="B896" s="114"/>
    </row>
    <row r="897" spans="2:2" ht="15.75" customHeight="1">
      <c r="B897" s="114"/>
    </row>
    <row r="898" spans="2:2" ht="15.75" customHeight="1">
      <c r="B898" s="114"/>
    </row>
    <row r="899" spans="2:2" ht="15.75" customHeight="1">
      <c r="B899" s="114"/>
    </row>
    <row r="900" spans="2:2" ht="15.75" customHeight="1">
      <c r="B900" s="114"/>
    </row>
    <row r="901" spans="2:2" ht="15.75" customHeight="1">
      <c r="B901" s="114"/>
    </row>
    <row r="902" spans="2:2" ht="15.75" customHeight="1">
      <c r="B902" s="114"/>
    </row>
    <row r="903" spans="2:2" ht="15.75" customHeight="1">
      <c r="B903" s="114"/>
    </row>
    <row r="904" spans="2:2" ht="15.75" customHeight="1">
      <c r="B904" s="114"/>
    </row>
    <row r="905" spans="2:2" ht="15.75" customHeight="1">
      <c r="B905" s="114"/>
    </row>
    <row r="906" spans="2:2" ht="15.75" customHeight="1">
      <c r="B906" s="114"/>
    </row>
    <row r="907" spans="2:2" ht="15.75" customHeight="1">
      <c r="B907" s="114"/>
    </row>
    <row r="908" spans="2:2" ht="15.75" customHeight="1">
      <c r="B908" s="114"/>
    </row>
    <row r="909" spans="2:2" ht="15.75" customHeight="1">
      <c r="B909" s="114"/>
    </row>
    <row r="910" spans="2:2" ht="15.75" customHeight="1">
      <c r="B910" s="114"/>
    </row>
    <row r="911" spans="2:2" ht="15.75" customHeight="1">
      <c r="B911" s="114"/>
    </row>
    <row r="912" spans="2:2" ht="15.75" customHeight="1">
      <c r="B912" s="114"/>
    </row>
    <row r="913" spans="2:2" ht="15.75" customHeight="1">
      <c r="B913" s="114"/>
    </row>
    <row r="914" spans="2:2" ht="15.75" customHeight="1">
      <c r="B914" s="114"/>
    </row>
    <row r="915" spans="2:2" ht="15.75" customHeight="1">
      <c r="B915" s="114"/>
    </row>
    <row r="916" spans="2:2" ht="15.75" customHeight="1">
      <c r="B916" s="114"/>
    </row>
    <row r="917" spans="2:2" ht="15.75" customHeight="1">
      <c r="B917" s="114"/>
    </row>
    <row r="918" spans="2:2" ht="15.75" customHeight="1">
      <c r="B918" s="114"/>
    </row>
    <row r="919" spans="2:2" ht="15.75" customHeight="1">
      <c r="B919" s="114"/>
    </row>
    <row r="920" spans="2:2" ht="15.75" customHeight="1">
      <c r="B920" s="114"/>
    </row>
    <row r="921" spans="2:2" ht="15.75" customHeight="1">
      <c r="B921" s="114"/>
    </row>
    <row r="922" spans="2:2" ht="15.75" customHeight="1">
      <c r="B922" s="114"/>
    </row>
    <row r="923" spans="2:2" ht="15.75" customHeight="1">
      <c r="B923" s="114"/>
    </row>
    <row r="924" spans="2:2" ht="15.75" customHeight="1">
      <c r="B924" s="114"/>
    </row>
    <row r="925" spans="2:2" ht="15.75" customHeight="1">
      <c r="B925" s="114"/>
    </row>
    <row r="926" spans="2:2" ht="15.75" customHeight="1">
      <c r="B926" s="114"/>
    </row>
    <row r="927" spans="2:2" ht="15.75" customHeight="1">
      <c r="B927" s="114"/>
    </row>
    <row r="928" spans="2:2" ht="15.75" customHeight="1">
      <c r="B928" s="114"/>
    </row>
    <row r="929" spans="2:2" ht="15.75" customHeight="1">
      <c r="B929" s="114"/>
    </row>
    <row r="930" spans="2:2" ht="15.75" customHeight="1">
      <c r="B930" s="114"/>
    </row>
    <row r="931" spans="2:2" ht="15.75" customHeight="1">
      <c r="B931" s="114"/>
    </row>
    <row r="932" spans="2:2" ht="15.75" customHeight="1">
      <c r="B932" s="114"/>
    </row>
    <row r="933" spans="2:2" ht="15.75" customHeight="1">
      <c r="B933" s="114"/>
    </row>
    <row r="934" spans="2:2" ht="15.75" customHeight="1">
      <c r="B934" s="114"/>
    </row>
    <row r="935" spans="2:2" ht="15.75" customHeight="1">
      <c r="B935" s="114"/>
    </row>
    <row r="936" spans="2:2" ht="15.75" customHeight="1">
      <c r="B936" s="114"/>
    </row>
    <row r="937" spans="2:2" ht="15.75" customHeight="1">
      <c r="B937" s="114"/>
    </row>
    <row r="938" spans="2:2" ht="15.75" customHeight="1">
      <c r="B938" s="114"/>
    </row>
    <row r="939" spans="2:2" ht="15.75" customHeight="1">
      <c r="B939" s="114"/>
    </row>
    <row r="940" spans="2:2" ht="15.75" customHeight="1">
      <c r="B940" s="114"/>
    </row>
    <row r="941" spans="2:2" ht="15.75" customHeight="1">
      <c r="B941" s="114"/>
    </row>
    <row r="942" spans="2:2" ht="15.75" customHeight="1">
      <c r="B942" s="114"/>
    </row>
    <row r="943" spans="2:2" ht="15.75" customHeight="1">
      <c r="B943" s="114"/>
    </row>
    <row r="944" spans="2:2" ht="15.75" customHeight="1">
      <c r="B944" s="114"/>
    </row>
    <row r="945" spans="2:2" ht="15.75" customHeight="1">
      <c r="B945" s="114"/>
    </row>
    <row r="946" spans="2:2" ht="15.75" customHeight="1">
      <c r="B946" s="114"/>
    </row>
    <row r="947" spans="2:2" ht="15.75" customHeight="1">
      <c r="B947" s="114"/>
    </row>
    <row r="948" spans="2:2" ht="15.75" customHeight="1">
      <c r="B948" s="114"/>
    </row>
    <row r="949" spans="2:2" ht="15.75" customHeight="1">
      <c r="B949" s="114"/>
    </row>
    <row r="950" spans="2:2" ht="15.75" customHeight="1">
      <c r="B950" s="114"/>
    </row>
    <row r="951" spans="2:2" ht="15.75" customHeight="1">
      <c r="B951" s="114"/>
    </row>
    <row r="952" spans="2:2" ht="15.75" customHeight="1">
      <c r="B952" s="114"/>
    </row>
    <row r="953" spans="2:2" ht="15.75" customHeight="1">
      <c r="B953" s="114"/>
    </row>
    <row r="954" spans="2:2" ht="15.75" customHeight="1">
      <c r="B954" s="114"/>
    </row>
    <row r="955" spans="2:2" ht="15.75" customHeight="1">
      <c r="B955" s="114"/>
    </row>
    <row r="956" spans="2:2" ht="15.75" customHeight="1">
      <c r="B956" s="114"/>
    </row>
    <row r="957" spans="2:2" ht="15.75" customHeight="1">
      <c r="B957" s="114"/>
    </row>
    <row r="958" spans="2:2" ht="15.75" customHeight="1">
      <c r="B958" s="114"/>
    </row>
    <row r="959" spans="2:2" ht="15.75" customHeight="1">
      <c r="B959" s="114"/>
    </row>
    <row r="960" spans="2:2" ht="15.75" customHeight="1">
      <c r="B960" s="114"/>
    </row>
    <row r="961" spans="2:2" ht="15.75" customHeight="1">
      <c r="B961" s="114"/>
    </row>
    <row r="962" spans="2:2" ht="15.75" customHeight="1">
      <c r="B962" s="114"/>
    </row>
    <row r="963" spans="2:2" ht="15.75" customHeight="1">
      <c r="B963" s="114"/>
    </row>
    <row r="964" spans="2:2" ht="15.75" customHeight="1">
      <c r="B964" s="114"/>
    </row>
    <row r="965" spans="2:2" ht="15.75" customHeight="1">
      <c r="B965" s="114"/>
    </row>
    <row r="966" spans="2:2" ht="15.75" customHeight="1">
      <c r="B966" s="114"/>
    </row>
    <row r="967" spans="2:2" ht="15.75" customHeight="1">
      <c r="B967" s="114"/>
    </row>
    <row r="968" spans="2:2" ht="15.75" customHeight="1">
      <c r="B968" s="114"/>
    </row>
    <row r="969" spans="2:2" ht="15.75" customHeight="1">
      <c r="B969" s="114"/>
    </row>
    <row r="970" spans="2:2" ht="15.75" customHeight="1">
      <c r="B970" s="114"/>
    </row>
    <row r="971" spans="2:2" ht="15.75" customHeight="1">
      <c r="B971" s="114"/>
    </row>
    <row r="972" spans="2:2" ht="15.75" customHeight="1">
      <c r="B972" s="114"/>
    </row>
    <row r="973" spans="2:2" ht="15.75" customHeight="1">
      <c r="B973" s="114"/>
    </row>
    <row r="974" spans="2:2" ht="15.75" customHeight="1">
      <c r="B974" s="114"/>
    </row>
    <row r="975" spans="2:2" ht="15.75" customHeight="1">
      <c r="B975" s="114"/>
    </row>
    <row r="976" spans="2:2" ht="15.75" customHeight="1">
      <c r="B976" s="114"/>
    </row>
    <row r="977" spans="2:2" ht="15.75" customHeight="1">
      <c r="B977" s="114"/>
    </row>
    <row r="978" spans="2:2" ht="15.75" customHeight="1">
      <c r="B978" s="114"/>
    </row>
    <row r="979" spans="2:2" ht="15.75" customHeight="1">
      <c r="B979" s="114"/>
    </row>
    <row r="980" spans="2:2" ht="15.75" customHeight="1">
      <c r="B980" s="114"/>
    </row>
    <row r="981" spans="2:2" ht="15.75" customHeight="1">
      <c r="B981" s="114"/>
    </row>
    <row r="982" spans="2:2" ht="15.75" customHeight="1">
      <c r="B982" s="114"/>
    </row>
    <row r="983" spans="2:2" ht="15.75" customHeight="1">
      <c r="B983" s="114"/>
    </row>
    <row r="984" spans="2:2" ht="15.75" customHeight="1">
      <c r="B984" s="114"/>
    </row>
    <row r="985" spans="2:2" ht="15.75" customHeight="1">
      <c r="B985" s="114"/>
    </row>
    <row r="986" spans="2:2" ht="15.75" customHeight="1">
      <c r="B986" s="114"/>
    </row>
    <row r="987" spans="2:2" ht="15.75" customHeight="1">
      <c r="B987" s="114"/>
    </row>
    <row r="988" spans="2:2" ht="15.75" customHeight="1">
      <c r="B988" s="114"/>
    </row>
    <row r="989" spans="2:2" ht="15.75" customHeight="1">
      <c r="B989" s="114"/>
    </row>
    <row r="990" spans="2:2" ht="15.75" customHeight="1">
      <c r="B990" s="114"/>
    </row>
    <row r="991" spans="2:2" ht="15.75" customHeight="1">
      <c r="B991" s="114"/>
    </row>
    <row r="992" spans="2:2" ht="15.75" customHeight="1">
      <c r="B992" s="114"/>
    </row>
    <row r="993" spans="2:2" ht="15.75" customHeight="1">
      <c r="B993" s="114"/>
    </row>
    <row r="994" spans="2:2" ht="15.75" customHeight="1">
      <c r="B994" s="114"/>
    </row>
    <row r="995" spans="2:2" ht="15.75" customHeight="1">
      <c r="B995" s="114"/>
    </row>
    <row r="996" spans="2:2" ht="15.75" customHeight="1">
      <c r="B996" s="114"/>
    </row>
    <row r="997" spans="2:2" ht="15.75" customHeight="1">
      <c r="B997" s="114"/>
    </row>
    <row r="998" spans="2:2" ht="15.75" customHeight="1">
      <c r="B998" s="114"/>
    </row>
    <row r="999" spans="2:2" ht="15.75" customHeight="1">
      <c r="B999" s="114"/>
    </row>
    <row r="1000" spans="2:2" ht="15.75" customHeight="1">
      <c r="B1000" s="114"/>
    </row>
  </sheetData>
  <mergeCells count="2">
    <mergeCell ref="C3:E3"/>
    <mergeCell ref="C5:E5"/>
  </mergeCells>
  <pageMargins left="0.51181102362204722" right="0" top="0.74803149606299213" bottom="0.51181102362204722" header="0" footer="0"/>
  <pageSetup scale="50" orientation="portrait"/>
  <headerFooter>
    <oddFooter>&amp;LBusiness Coaching FIRM SC&amp;R&amp;P de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D163F"/>
  </sheetPr>
  <dimension ref="A1:AA1000"/>
  <sheetViews>
    <sheetView topLeftCell="A3" zoomScale="66" zoomScaleNormal="66" workbookViewId="0">
      <selection activeCell="B25" sqref="B25"/>
    </sheetView>
  </sheetViews>
  <sheetFormatPr baseColWidth="10" defaultColWidth="12.5703125" defaultRowHeight="15" customHeight="1"/>
  <cols>
    <col min="1" max="1" width="3.85546875" customWidth="1"/>
    <col min="2" max="9" width="20.7109375" customWidth="1"/>
    <col min="10" max="10" width="7" customWidth="1"/>
    <col min="11" max="11" width="4.140625" customWidth="1"/>
    <col min="12" max="12" width="5.7109375" customWidth="1"/>
    <col min="13" max="13" width="10.42578125" customWidth="1"/>
    <col min="14" max="27" width="9.140625" customWidth="1"/>
  </cols>
  <sheetData>
    <row r="1" spans="1:27" ht="15.75" customHeight="1"/>
    <row r="2" spans="1:27" ht="124.5" customHeight="1"/>
    <row r="3" spans="1:27" ht="42.75" customHeight="1">
      <c r="A3" s="140"/>
      <c r="B3" s="44" t="s">
        <v>483</v>
      </c>
      <c r="C3" s="141"/>
      <c r="D3" s="141"/>
      <c r="E3" s="141"/>
      <c r="F3" s="141"/>
      <c r="G3" s="141"/>
      <c r="H3" s="141"/>
      <c r="I3" s="141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</row>
    <row r="4" spans="1:27" ht="15.75" customHeight="1"/>
    <row r="5" spans="1:27" ht="24" customHeight="1">
      <c r="B5" s="142" t="s">
        <v>484</v>
      </c>
      <c r="C5" s="143" t="s">
        <v>485</v>
      </c>
      <c r="D5" s="142" t="s">
        <v>486</v>
      </c>
      <c r="E5" s="143" t="s">
        <v>487</v>
      </c>
      <c r="F5" s="142" t="s">
        <v>488</v>
      </c>
      <c r="G5" s="143" t="s">
        <v>489</v>
      </c>
      <c r="H5" s="143" t="s">
        <v>174</v>
      </c>
      <c r="I5" s="143" t="s">
        <v>490</v>
      </c>
      <c r="J5" s="144"/>
      <c r="K5" s="144"/>
      <c r="L5" s="144"/>
      <c r="M5" s="144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2"/>
    </row>
    <row r="6" spans="1:27" ht="15.75" customHeight="1">
      <c r="B6" s="145">
        <f>'6. Encuesta'!F8</f>
        <v>0.83941129880979504</v>
      </c>
      <c r="C6" s="146">
        <f>'6. Encuesta'!F117</f>
        <v>0.67351398601398604</v>
      </c>
      <c r="D6" s="145">
        <f>'6. Encuesta'!F206</f>
        <v>0.89108187134502925</v>
      </c>
      <c r="E6" s="146">
        <f>'6. Encuesta'!F251</f>
        <v>0.80132052821128441</v>
      </c>
      <c r="F6" s="145">
        <f>'6. Encuesta'!F323</f>
        <v>0.9</v>
      </c>
      <c r="G6" s="146">
        <f>'6. Encuesta'!F355</f>
        <v>0.8</v>
      </c>
      <c r="H6" s="146">
        <f>B6+C6+D6+E6+F6+G6</f>
        <v>4.9053276843800946</v>
      </c>
      <c r="I6" s="146">
        <f>H6/6</f>
        <v>0.81755461406334906</v>
      </c>
      <c r="J6" s="122"/>
      <c r="K6" s="122"/>
      <c r="L6" s="122"/>
      <c r="M6" s="122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18"/>
    </row>
    <row r="7" spans="1:27" ht="15.75" customHeight="1">
      <c r="B7" s="147"/>
      <c r="C7" s="147"/>
      <c r="D7" s="147"/>
      <c r="E7" s="147"/>
      <c r="F7" s="147"/>
      <c r="G7" s="147"/>
      <c r="H7" s="147"/>
      <c r="I7" s="147"/>
      <c r="J7" s="122"/>
      <c r="K7" s="122"/>
      <c r="L7" s="122"/>
      <c r="M7" s="122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18"/>
    </row>
    <row r="8" spans="1:27" ht="15.75" customHeight="1">
      <c r="B8" s="148" t="s">
        <v>491</v>
      </c>
      <c r="C8" s="149" t="s">
        <v>492</v>
      </c>
      <c r="D8" s="148" t="s">
        <v>493</v>
      </c>
      <c r="E8" s="149" t="s">
        <v>494</v>
      </c>
      <c r="F8" s="150" t="s">
        <v>488</v>
      </c>
      <c r="G8" s="149" t="s">
        <v>495</v>
      </c>
      <c r="H8" s="122"/>
      <c r="I8" s="122"/>
      <c r="J8" s="122"/>
      <c r="K8" s="122"/>
      <c r="L8" s="122"/>
      <c r="M8" s="122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18"/>
    </row>
    <row r="9" spans="1:27" ht="15.75" customHeight="1">
      <c r="B9" s="151">
        <f>'6. Encuesta'!F9</f>
        <v>0.63157894736842102</v>
      </c>
      <c r="C9" s="152">
        <f>'6. Encuesta'!F118</f>
        <v>1</v>
      </c>
      <c r="D9" s="151">
        <f>'6. Encuesta'!F207</f>
        <v>0.84210526315789469</v>
      </c>
      <c r="E9" s="152">
        <f>'6. Encuesta'!F252</f>
        <v>0.82352941176470584</v>
      </c>
      <c r="F9" s="151">
        <f>'6. Encuesta'!F324</f>
        <v>0.8</v>
      </c>
      <c r="G9" s="152">
        <f>'6. Encuesta'!F356</f>
        <v>1</v>
      </c>
      <c r="H9" s="122"/>
      <c r="I9" s="122"/>
      <c r="J9" s="122"/>
      <c r="K9" s="122"/>
      <c r="L9" s="122"/>
      <c r="M9" s="122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18"/>
    </row>
    <row r="10" spans="1:27" ht="15.75" customHeight="1">
      <c r="B10" s="153" t="s">
        <v>487</v>
      </c>
      <c r="C10" s="154" t="s">
        <v>496</v>
      </c>
      <c r="D10" s="153" t="s">
        <v>497</v>
      </c>
      <c r="E10" s="154" t="s">
        <v>498</v>
      </c>
      <c r="F10" s="153" t="s">
        <v>499</v>
      </c>
      <c r="G10" s="154" t="s">
        <v>500</v>
      </c>
      <c r="H10" s="122"/>
      <c r="I10" s="122"/>
      <c r="J10" s="122"/>
      <c r="K10" s="122"/>
      <c r="L10" s="122"/>
      <c r="M10" s="122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18"/>
    </row>
    <row r="11" spans="1:27" ht="15.75" customHeight="1">
      <c r="B11" s="151">
        <f>'6. Encuesta'!F30</f>
        <v>0.83333333333333337</v>
      </c>
      <c r="C11" s="152">
        <f>'6. Encuesta'!F123</f>
        <v>0.66666666666666663</v>
      </c>
      <c r="D11" s="151">
        <f>'6. Encuesta'!F228</f>
        <v>0.88888888888888884</v>
      </c>
      <c r="E11" s="152">
        <f>'6. Encuesta'!F271</f>
        <v>1</v>
      </c>
      <c r="F11" s="151">
        <f>'6. Encuesta'!F351</f>
        <v>1</v>
      </c>
      <c r="G11" s="152">
        <f>'6. Encuesta'!F371</f>
        <v>0.6</v>
      </c>
      <c r="H11" s="122"/>
      <c r="I11" s="122"/>
      <c r="J11" s="122"/>
      <c r="K11" s="122"/>
      <c r="L11" s="122"/>
      <c r="M11" s="122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18"/>
    </row>
    <row r="12" spans="1:27" ht="15.75" customHeight="1">
      <c r="B12" s="153" t="s">
        <v>501</v>
      </c>
      <c r="C12" s="154" t="s">
        <v>502</v>
      </c>
      <c r="D12" s="153" t="s">
        <v>503</v>
      </c>
      <c r="E12" s="154" t="s">
        <v>504</v>
      </c>
      <c r="F12" s="122"/>
      <c r="G12" s="122"/>
      <c r="H12" s="122"/>
      <c r="I12" s="122"/>
      <c r="J12" s="122"/>
      <c r="K12" s="122"/>
      <c r="L12" s="122"/>
      <c r="M12" s="122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18"/>
    </row>
    <row r="13" spans="1:27" ht="15.75" customHeight="1">
      <c r="B13" s="151">
        <f>'6. Encuesta'!F38</f>
        <v>0.8554112554112554</v>
      </c>
      <c r="C13" s="152">
        <f>'6. Encuesta'!F134</f>
        <v>0.46153846153846156</v>
      </c>
      <c r="D13" s="151">
        <f>'6. Encuesta'!F239</f>
        <v>0.83333333333333337</v>
      </c>
      <c r="E13" s="152">
        <f>'6. Encuesta'!F279</f>
        <v>0.5714285714285714</v>
      </c>
      <c r="F13" s="122"/>
      <c r="G13" s="122"/>
      <c r="H13" s="122"/>
      <c r="I13" s="122"/>
      <c r="J13" s="122"/>
      <c r="K13" s="122"/>
      <c r="L13" s="122"/>
      <c r="M13" s="122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18"/>
    </row>
    <row r="14" spans="1:27" ht="15.75" customHeight="1">
      <c r="B14" s="153" t="s">
        <v>505</v>
      </c>
      <c r="C14" s="154" t="s">
        <v>506</v>
      </c>
      <c r="D14" s="153" t="s">
        <v>507</v>
      </c>
      <c r="E14" s="154" t="s">
        <v>508</v>
      </c>
      <c r="F14" s="122"/>
      <c r="G14" s="122"/>
      <c r="H14" s="122"/>
      <c r="I14" s="122"/>
      <c r="J14" s="122"/>
      <c r="K14" s="122"/>
      <c r="L14" s="122"/>
      <c r="M14" s="122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18"/>
    </row>
    <row r="15" spans="1:27" ht="15.75" customHeight="1">
      <c r="B15" s="151">
        <f>'6. Encuesta'!F39</f>
        <v>0.8571428571428571</v>
      </c>
      <c r="C15" s="152">
        <f>'6. Encuesta'!F149</f>
        <v>1</v>
      </c>
      <c r="D15" s="155">
        <f>'6. Encuesta'!F247</f>
        <v>1</v>
      </c>
      <c r="E15" s="152">
        <f>'6. Encuesta'!F288</f>
        <v>0.7142857142857143</v>
      </c>
      <c r="F15" s="122"/>
      <c r="G15" s="122"/>
      <c r="H15" s="122"/>
      <c r="I15" s="122"/>
      <c r="J15" s="122"/>
      <c r="K15" s="122"/>
      <c r="L15" s="122"/>
      <c r="M15" s="122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18"/>
    </row>
    <row r="16" spans="1:27" ht="15.75" customHeight="1">
      <c r="B16" s="153" t="s">
        <v>197</v>
      </c>
      <c r="C16" s="154" t="s">
        <v>509</v>
      </c>
      <c r="D16" s="122"/>
      <c r="E16" s="154" t="s">
        <v>510</v>
      </c>
      <c r="F16" s="122"/>
      <c r="G16" s="122"/>
      <c r="H16" s="122"/>
      <c r="I16" s="122"/>
      <c r="J16" s="122"/>
      <c r="K16" s="122"/>
      <c r="L16" s="122"/>
      <c r="M16" s="122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18"/>
    </row>
    <row r="17" spans="2:27" ht="15.75" customHeight="1">
      <c r="B17" s="151">
        <f>'6. Encuesta'!F55</f>
        <v>0.90909090909090906</v>
      </c>
      <c r="C17" s="152">
        <f>'6. Encuesta'!F155</f>
        <v>0.83333333333333337</v>
      </c>
      <c r="D17" s="122"/>
      <c r="E17" s="152">
        <f>'6. Encuesta'!F297</f>
        <v>1</v>
      </c>
      <c r="F17" s="122"/>
      <c r="G17" s="122"/>
      <c r="H17" s="122"/>
      <c r="I17" s="122"/>
      <c r="J17" s="122"/>
      <c r="K17" s="122"/>
      <c r="L17" s="122"/>
      <c r="M17" s="122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18"/>
    </row>
    <row r="18" spans="2:27" ht="15.75" customHeight="1">
      <c r="B18" s="153" t="s">
        <v>209</v>
      </c>
      <c r="C18" s="154" t="s">
        <v>511</v>
      </c>
      <c r="D18" s="122"/>
      <c r="E18" s="154" t="s">
        <v>512</v>
      </c>
      <c r="F18" s="122"/>
      <c r="G18" s="122"/>
      <c r="H18" s="122"/>
      <c r="I18" s="122"/>
      <c r="J18" s="122"/>
      <c r="K18" s="122"/>
      <c r="L18" s="122"/>
      <c r="M18" s="122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18"/>
    </row>
    <row r="19" spans="2:27" ht="15.75" customHeight="1">
      <c r="B19" s="151">
        <f>'6. Encuesta'!F68</f>
        <v>0.8</v>
      </c>
      <c r="C19" s="152">
        <f>'6. Encuesta'!F163</f>
        <v>0.27272727272727271</v>
      </c>
      <c r="D19" s="122"/>
      <c r="E19" s="152">
        <f>'6. Encuesta'!F307</f>
        <v>0.66666666666666663</v>
      </c>
      <c r="F19" s="122"/>
      <c r="G19" s="122"/>
      <c r="H19" s="122"/>
      <c r="I19" s="122"/>
      <c r="J19" s="122"/>
      <c r="K19" s="122"/>
      <c r="L19" s="122"/>
      <c r="M19" s="122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18"/>
    </row>
    <row r="20" spans="2:27" ht="15.75" customHeight="1">
      <c r="B20" s="153" t="s">
        <v>513</v>
      </c>
      <c r="C20" s="154" t="s">
        <v>514</v>
      </c>
      <c r="D20" s="122"/>
      <c r="E20" s="154" t="s">
        <v>499</v>
      </c>
      <c r="F20" s="122"/>
      <c r="G20" s="122"/>
      <c r="H20" s="122"/>
      <c r="I20" s="122"/>
      <c r="J20" s="122"/>
      <c r="K20" s="122"/>
      <c r="L20" s="122"/>
      <c r="M20" s="122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18"/>
    </row>
    <row r="21" spans="2:27" ht="15.75" customHeight="1">
      <c r="B21" s="151">
        <f>'6. Encuesta'!F80</f>
        <v>0.88888888888888884</v>
      </c>
      <c r="C21" s="156">
        <f>'6. Encuesta'!F176</f>
        <v>0.53846153846153844</v>
      </c>
      <c r="D21" s="122"/>
      <c r="E21" s="152">
        <f>'6. Encuesta'!F315</f>
        <v>0.83333333333333337</v>
      </c>
      <c r="F21" s="122"/>
      <c r="G21" s="122"/>
      <c r="H21" s="122"/>
      <c r="I21" s="122"/>
      <c r="J21" s="122"/>
      <c r="K21" s="122"/>
      <c r="L21" s="122"/>
      <c r="M21" s="122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18"/>
    </row>
    <row r="22" spans="2:27" ht="15.75" customHeight="1">
      <c r="B22" s="153" t="s">
        <v>515</v>
      </c>
      <c r="C22" s="157" t="s">
        <v>516</v>
      </c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18"/>
    </row>
    <row r="23" spans="2:27" ht="15.75" customHeight="1">
      <c r="B23" s="151">
        <f>'6. Encuesta'!F91</f>
        <v>0.66666666666666663</v>
      </c>
      <c r="C23" s="156">
        <f>'6. Encuesta'!F191</f>
        <v>0.61538461538461542</v>
      </c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18"/>
    </row>
    <row r="24" spans="2:27" ht="15.75" customHeight="1">
      <c r="B24" s="153" t="s">
        <v>493</v>
      </c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18"/>
    </row>
    <row r="25" spans="2:27" ht="15.75" customHeight="1">
      <c r="B25" s="151">
        <f>'6. Encuesta'!F108</f>
        <v>1</v>
      </c>
      <c r="C25" s="122"/>
      <c r="D25" s="118"/>
      <c r="E25" s="122"/>
      <c r="F25" s="122"/>
      <c r="G25" s="122"/>
      <c r="H25" s="122"/>
      <c r="I25" s="122"/>
      <c r="J25" s="122"/>
      <c r="K25" s="122"/>
      <c r="L25" s="122"/>
      <c r="M25" s="122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18"/>
    </row>
    <row r="26" spans="2:27" ht="15.75" customHeight="1"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18"/>
    </row>
    <row r="27" spans="2:27" ht="15.75" customHeight="1"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18"/>
    </row>
    <row r="28" spans="2:27" ht="15.75" customHeight="1"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18"/>
    </row>
    <row r="29" spans="2:27" ht="15.75" customHeight="1"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18"/>
    </row>
    <row r="30" spans="2:27" ht="15.75" customHeight="1"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18"/>
    </row>
    <row r="31" spans="2:27" ht="15.75" customHeight="1"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18"/>
    </row>
    <row r="32" spans="2:27" ht="15.75" customHeight="1"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18"/>
    </row>
    <row r="33" spans="2:27" ht="15.75" customHeight="1"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18"/>
    </row>
    <row r="34" spans="2:27" ht="15.75" customHeight="1"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18"/>
    </row>
    <row r="35" spans="2:27" ht="15.75" customHeight="1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18"/>
    </row>
    <row r="36" spans="2:27" ht="15.75" customHeight="1"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18"/>
    </row>
    <row r="37" spans="2:27" ht="15.75" customHeight="1"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18"/>
    </row>
    <row r="38" spans="2:27" ht="15.75" customHeight="1"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18"/>
    </row>
    <row r="39" spans="2:27" ht="15.75" customHeight="1"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18"/>
    </row>
    <row r="40" spans="2:27" ht="15.75" customHeight="1"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18"/>
    </row>
    <row r="41" spans="2:27" ht="15.75" customHeight="1"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18"/>
    </row>
    <row r="42" spans="2:27" ht="15.75" customHeight="1"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18"/>
    </row>
    <row r="43" spans="2:27" ht="15.75" customHeight="1"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18"/>
    </row>
    <row r="44" spans="2:27" ht="15.75" customHeight="1"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18"/>
    </row>
    <row r="45" spans="2:27" ht="15.75" customHeight="1"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18"/>
    </row>
    <row r="46" spans="2:27" ht="15.75" customHeight="1"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18"/>
    </row>
    <row r="47" spans="2:27" ht="15.75" customHeight="1"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18"/>
    </row>
    <row r="48" spans="2:27" ht="15.75" customHeight="1"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18"/>
    </row>
    <row r="49" spans="2:27" ht="15.75" customHeight="1"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18"/>
    </row>
    <row r="50" spans="2:27" ht="15.75" customHeight="1"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18"/>
    </row>
    <row r="51" spans="2:27" ht="15.75" customHeight="1"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18"/>
    </row>
    <row r="52" spans="2:27" ht="15.75" customHeight="1"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18"/>
    </row>
    <row r="53" spans="2:27" ht="15.75" customHeight="1"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18"/>
    </row>
    <row r="54" spans="2:27" ht="15.75" customHeight="1"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18"/>
    </row>
    <row r="55" spans="2:27" ht="15.75" customHeight="1"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18"/>
    </row>
    <row r="56" spans="2:27" ht="15.75" customHeight="1"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18"/>
    </row>
    <row r="57" spans="2:27" ht="15.75" customHeight="1"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18"/>
    </row>
    <row r="58" spans="2:27" ht="15.75" customHeight="1"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18"/>
    </row>
    <row r="59" spans="2:27" ht="15.75" customHeight="1"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18"/>
    </row>
    <row r="60" spans="2:27" ht="15.75" customHeight="1"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18"/>
    </row>
    <row r="61" spans="2:27" ht="15.75" customHeight="1"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18"/>
    </row>
    <row r="62" spans="2:27" ht="15.75" customHeight="1"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18"/>
    </row>
    <row r="63" spans="2:27" ht="15.75" customHeight="1"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18"/>
    </row>
    <row r="64" spans="2:27" ht="15.75" customHeight="1"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18"/>
    </row>
    <row r="65" spans="2:27" ht="15.75" customHeight="1"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18"/>
    </row>
    <row r="66" spans="2:27" ht="15.75" customHeight="1"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18"/>
    </row>
    <row r="67" spans="2:27" ht="15.75" customHeight="1"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18"/>
    </row>
    <row r="68" spans="2:27" ht="15.75" customHeight="1"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18"/>
    </row>
    <row r="69" spans="2:27" ht="15.75" customHeight="1"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18"/>
    </row>
    <row r="70" spans="2:27" ht="15.75" customHeight="1"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18"/>
    </row>
    <row r="71" spans="2:27" ht="15.75" customHeight="1"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18"/>
    </row>
    <row r="72" spans="2:27" ht="15.75" customHeight="1"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18"/>
    </row>
    <row r="73" spans="2:27" ht="15.75" customHeight="1"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18"/>
    </row>
    <row r="74" spans="2:27" ht="15.75" customHeight="1"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18"/>
    </row>
    <row r="75" spans="2:27" ht="15.75" customHeight="1"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18"/>
    </row>
    <row r="76" spans="2:27" ht="15.75" customHeight="1"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18"/>
    </row>
    <row r="77" spans="2:27" ht="15.75" customHeight="1"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18"/>
    </row>
    <row r="78" spans="2:27" ht="15.75" customHeight="1"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18"/>
    </row>
    <row r="79" spans="2:27" ht="15.75" customHeight="1"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18"/>
    </row>
    <row r="80" spans="2:27" ht="15.75" customHeight="1"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18"/>
    </row>
    <row r="81" spans="2:27" ht="15.75" customHeight="1"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18"/>
    </row>
    <row r="82" spans="2:27" ht="15.75" customHeight="1"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18"/>
    </row>
    <row r="83" spans="2:27" ht="15.75" customHeight="1"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18"/>
    </row>
    <row r="84" spans="2:27" ht="15.75" customHeight="1"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18"/>
    </row>
    <row r="85" spans="2:27" ht="15.75" customHeight="1"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18"/>
    </row>
    <row r="86" spans="2:27" ht="15.75" customHeight="1"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18"/>
    </row>
    <row r="87" spans="2:27" ht="15.75" customHeight="1"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18"/>
    </row>
    <row r="88" spans="2:27" ht="15.75" customHeight="1"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18"/>
    </row>
    <row r="89" spans="2:27" ht="15.75" customHeight="1"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18"/>
    </row>
    <row r="90" spans="2:27" ht="15.75" customHeight="1"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18"/>
    </row>
    <row r="91" spans="2:27" ht="15.75" customHeight="1"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18"/>
    </row>
    <row r="92" spans="2:27" ht="15.75" customHeight="1"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18"/>
    </row>
    <row r="93" spans="2:27" ht="15.75" customHeight="1"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18"/>
    </row>
    <row r="94" spans="2:27" ht="15.75" customHeight="1"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18"/>
    </row>
    <row r="95" spans="2:27" ht="15.75" customHeight="1"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18"/>
    </row>
    <row r="96" spans="2:27" ht="15.75" customHeight="1"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18"/>
    </row>
    <row r="97" spans="2:27" ht="15.75" customHeight="1"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18"/>
    </row>
    <row r="98" spans="2:27" ht="15.75" customHeight="1"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18"/>
    </row>
    <row r="99" spans="2:27" ht="15.75" customHeight="1"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18"/>
    </row>
    <row r="100" spans="2:27" ht="15.75" customHeight="1"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18"/>
    </row>
    <row r="101" spans="2:27" ht="15.75" customHeight="1"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18"/>
    </row>
    <row r="102" spans="2:27" ht="15.75" customHeight="1"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18"/>
    </row>
    <row r="103" spans="2:27" ht="15.75" customHeight="1"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18"/>
    </row>
    <row r="104" spans="2:27" ht="15.75" customHeight="1"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18"/>
    </row>
    <row r="105" spans="2:27" ht="15.75" customHeight="1"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18"/>
    </row>
    <row r="106" spans="2:27" ht="15.75" customHeight="1"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18"/>
    </row>
    <row r="107" spans="2:27" ht="15.75" customHeight="1"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18"/>
    </row>
    <row r="108" spans="2:27" ht="15.75" customHeight="1"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18"/>
    </row>
    <row r="109" spans="2:27" ht="15.75" customHeight="1"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18"/>
    </row>
    <row r="110" spans="2:27" ht="15.75" customHeight="1"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18"/>
    </row>
    <row r="111" spans="2:27" ht="15.75" customHeight="1"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18"/>
    </row>
    <row r="112" spans="2:27" ht="15.75" customHeight="1"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18"/>
    </row>
    <row r="113" spans="2:27" ht="15.75" customHeight="1"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18"/>
    </row>
    <row r="114" spans="2:27" ht="15.75" customHeight="1"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18"/>
    </row>
    <row r="115" spans="2:27" ht="15.75" customHeight="1"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18"/>
    </row>
    <row r="116" spans="2:27" ht="15.75" customHeight="1"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18"/>
    </row>
    <row r="117" spans="2:27" ht="15.75" customHeight="1"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18"/>
    </row>
    <row r="118" spans="2:27" ht="15.75" customHeight="1"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18"/>
    </row>
    <row r="119" spans="2:27" ht="15.75" customHeight="1"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18"/>
    </row>
    <row r="120" spans="2:27" ht="15.75" customHeight="1"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18"/>
    </row>
    <row r="121" spans="2:27" ht="15.75" customHeight="1"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18"/>
    </row>
    <row r="122" spans="2:27" ht="15.75" customHeight="1"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18"/>
    </row>
    <row r="123" spans="2:27" ht="15.75" customHeight="1"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18"/>
    </row>
    <row r="124" spans="2:27" ht="15.75" customHeight="1"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18"/>
    </row>
    <row r="125" spans="2:27" ht="15.75" customHeight="1">
      <c r="B125" s="122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18"/>
    </row>
    <row r="126" spans="2:27" ht="15.75" customHeight="1">
      <c r="B126" s="158"/>
      <c r="C126" s="118"/>
      <c r="D126" s="158"/>
      <c r="E126" s="118"/>
      <c r="F126" s="158"/>
      <c r="G126" s="118"/>
      <c r="H126" s="158"/>
      <c r="I126" s="118"/>
      <c r="J126" s="118"/>
      <c r="K126" s="118"/>
      <c r="L126" s="118"/>
      <c r="M126" s="118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18"/>
    </row>
    <row r="127" spans="2:27" ht="15.75" customHeight="1">
      <c r="B127" s="158"/>
      <c r="C127" s="118"/>
      <c r="D127" s="158"/>
      <c r="E127" s="118"/>
      <c r="F127" s="158"/>
      <c r="G127" s="118"/>
      <c r="H127" s="158"/>
      <c r="I127" s="118"/>
      <c r="J127" s="118"/>
      <c r="K127" s="118"/>
      <c r="L127" s="118"/>
      <c r="M127" s="118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18"/>
    </row>
    <row r="128" spans="2:27" ht="15.75" customHeight="1">
      <c r="B128" s="158"/>
      <c r="C128" s="118"/>
      <c r="D128" s="158"/>
      <c r="E128" s="118"/>
      <c r="F128" s="158"/>
      <c r="G128" s="118"/>
      <c r="H128" s="158"/>
      <c r="I128" s="118"/>
      <c r="J128" s="118"/>
      <c r="K128" s="118"/>
      <c r="L128" s="118"/>
      <c r="M128" s="118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18"/>
    </row>
    <row r="129" spans="2:27" ht="15.75" customHeight="1">
      <c r="B129" s="158"/>
      <c r="C129" s="118"/>
      <c r="D129" s="158"/>
      <c r="E129" s="118"/>
      <c r="F129" s="158"/>
      <c r="G129" s="118"/>
      <c r="H129" s="158"/>
      <c r="I129" s="118"/>
      <c r="J129" s="118"/>
      <c r="K129" s="118"/>
      <c r="L129" s="118"/>
      <c r="M129" s="118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18"/>
    </row>
    <row r="130" spans="2:27" ht="15.75" customHeight="1">
      <c r="B130" s="158"/>
      <c r="C130" s="118"/>
      <c r="D130" s="158"/>
      <c r="E130" s="118"/>
      <c r="F130" s="158"/>
      <c r="G130" s="118"/>
      <c r="H130" s="158"/>
      <c r="I130" s="118"/>
      <c r="J130" s="118"/>
      <c r="K130" s="118"/>
      <c r="L130" s="118"/>
      <c r="M130" s="118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18"/>
    </row>
    <row r="131" spans="2:27" ht="15.75" customHeight="1">
      <c r="B131" s="158"/>
      <c r="C131" s="118"/>
      <c r="D131" s="158"/>
      <c r="E131" s="118"/>
      <c r="F131" s="158"/>
      <c r="G131" s="118"/>
      <c r="H131" s="158"/>
      <c r="I131" s="118"/>
      <c r="J131" s="118"/>
      <c r="K131" s="118"/>
      <c r="L131" s="118"/>
      <c r="M131" s="118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18"/>
    </row>
    <row r="132" spans="2:27" ht="15.75" customHeight="1">
      <c r="B132" s="158"/>
      <c r="C132" s="118"/>
      <c r="D132" s="158"/>
      <c r="E132" s="118"/>
      <c r="F132" s="158"/>
      <c r="G132" s="118"/>
      <c r="H132" s="158"/>
      <c r="I132" s="118"/>
      <c r="J132" s="118"/>
      <c r="K132" s="118"/>
      <c r="L132" s="118"/>
      <c r="M132" s="118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18"/>
    </row>
    <row r="133" spans="2:27" ht="15.75" customHeight="1">
      <c r="B133" s="158"/>
      <c r="C133" s="118"/>
      <c r="D133" s="158"/>
      <c r="E133" s="118"/>
      <c r="F133" s="158"/>
      <c r="G133" s="118"/>
      <c r="H133" s="158"/>
      <c r="I133" s="118"/>
      <c r="J133" s="118"/>
      <c r="K133" s="118"/>
      <c r="L133" s="118"/>
      <c r="M133" s="118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18"/>
    </row>
    <row r="134" spans="2:27" ht="15.75" customHeight="1">
      <c r="B134" s="158"/>
      <c r="C134" s="118"/>
      <c r="D134" s="158"/>
      <c r="E134" s="118"/>
      <c r="F134" s="158"/>
      <c r="G134" s="118"/>
      <c r="H134" s="158"/>
      <c r="I134" s="118"/>
      <c r="J134" s="118"/>
      <c r="K134" s="118"/>
      <c r="L134" s="118"/>
      <c r="M134" s="118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18"/>
    </row>
    <row r="135" spans="2:27" ht="15.75" customHeight="1">
      <c r="B135" s="158"/>
      <c r="C135" s="118"/>
      <c r="D135" s="158"/>
      <c r="E135" s="118"/>
      <c r="F135" s="158"/>
      <c r="G135" s="118"/>
      <c r="H135" s="158"/>
      <c r="I135" s="118"/>
      <c r="J135" s="118"/>
      <c r="K135" s="118"/>
      <c r="L135" s="118"/>
      <c r="M135" s="118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18"/>
    </row>
    <row r="136" spans="2:27" ht="15.75" customHeight="1">
      <c r="B136" s="158"/>
      <c r="C136" s="118"/>
      <c r="D136" s="158"/>
      <c r="E136" s="118"/>
      <c r="F136" s="158"/>
      <c r="G136" s="118"/>
      <c r="H136" s="158"/>
      <c r="I136" s="118"/>
      <c r="J136" s="118"/>
      <c r="K136" s="118"/>
      <c r="L136" s="118"/>
      <c r="M136" s="118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18"/>
    </row>
    <row r="137" spans="2:27" ht="15.75" customHeight="1">
      <c r="B137" s="158"/>
      <c r="C137" s="118"/>
      <c r="D137" s="158"/>
      <c r="E137" s="118"/>
      <c r="F137" s="158"/>
      <c r="G137" s="118"/>
      <c r="H137" s="158"/>
      <c r="I137" s="118"/>
      <c r="J137" s="118"/>
      <c r="K137" s="118"/>
      <c r="L137" s="118"/>
      <c r="M137" s="118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18"/>
    </row>
    <row r="138" spans="2:27" ht="15.75" customHeight="1">
      <c r="B138" s="158"/>
      <c r="C138" s="118"/>
      <c r="D138" s="158"/>
      <c r="E138" s="118"/>
      <c r="F138" s="158"/>
      <c r="G138" s="118"/>
      <c r="H138" s="158"/>
      <c r="I138" s="118"/>
      <c r="J138" s="118"/>
      <c r="K138" s="118"/>
      <c r="L138" s="118"/>
      <c r="M138" s="118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18"/>
    </row>
    <row r="139" spans="2:27" ht="15.75" customHeight="1">
      <c r="B139" s="158"/>
      <c r="C139" s="118"/>
      <c r="D139" s="158"/>
      <c r="E139" s="118"/>
      <c r="F139" s="158"/>
      <c r="G139" s="118"/>
      <c r="H139" s="158"/>
      <c r="I139" s="118"/>
      <c r="J139" s="118"/>
      <c r="K139" s="118"/>
      <c r="L139" s="118"/>
      <c r="M139" s="118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18"/>
    </row>
    <row r="140" spans="2:27" ht="15.75" customHeight="1">
      <c r="B140" s="158"/>
      <c r="C140" s="118"/>
      <c r="D140" s="158"/>
      <c r="E140" s="118"/>
      <c r="F140" s="158"/>
      <c r="G140" s="118"/>
      <c r="H140" s="158"/>
      <c r="I140" s="118"/>
      <c r="J140" s="118"/>
      <c r="K140" s="118"/>
      <c r="L140" s="118"/>
      <c r="M140" s="118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18"/>
    </row>
    <row r="141" spans="2:27" ht="15.75" customHeight="1">
      <c r="B141" s="158"/>
      <c r="C141" s="118"/>
      <c r="D141" s="158"/>
      <c r="E141" s="118"/>
      <c r="F141" s="158"/>
      <c r="G141" s="118"/>
      <c r="H141" s="158"/>
      <c r="I141" s="118"/>
      <c r="J141" s="118"/>
      <c r="K141" s="118"/>
      <c r="L141" s="118"/>
      <c r="M141" s="118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18"/>
    </row>
    <row r="142" spans="2:27" ht="15.75" customHeight="1">
      <c r="B142" s="158"/>
      <c r="C142" s="118"/>
      <c r="D142" s="158"/>
      <c r="E142" s="118"/>
      <c r="F142" s="158"/>
      <c r="G142" s="118"/>
      <c r="H142" s="158"/>
      <c r="I142" s="118"/>
      <c r="J142" s="118"/>
      <c r="K142" s="118"/>
      <c r="L142" s="118"/>
      <c r="M142" s="118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18"/>
    </row>
    <row r="143" spans="2:27" ht="15.75" customHeight="1">
      <c r="B143" s="158"/>
      <c r="C143" s="118"/>
      <c r="D143" s="158"/>
      <c r="E143" s="118"/>
      <c r="F143" s="158"/>
      <c r="G143" s="118"/>
      <c r="H143" s="158"/>
      <c r="I143" s="118"/>
      <c r="J143" s="118"/>
      <c r="K143" s="118"/>
      <c r="L143" s="118"/>
      <c r="M143" s="118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18"/>
    </row>
    <row r="144" spans="2:27" ht="15.75" customHeight="1">
      <c r="B144" s="158"/>
      <c r="C144" s="118"/>
      <c r="D144" s="158"/>
      <c r="E144" s="118"/>
      <c r="F144" s="158"/>
      <c r="G144" s="118"/>
      <c r="H144" s="158"/>
      <c r="I144" s="118"/>
      <c r="J144" s="118"/>
      <c r="K144" s="118"/>
      <c r="L144" s="118"/>
      <c r="M144" s="118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18"/>
    </row>
    <row r="145" spans="2:27" ht="15.75" customHeight="1">
      <c r="B145" s="158"/>
      <c r="C145" s="118"/>
      <c r="D145" s="158"/>
      <c r="E145" s="118"/>
      <c r="F145" s="158"/>
      <c r="G145" s="118"/>
      <c r="H145" s="158"/>
      <c r="I145" s="118"/>
      <c r="J145" s="118"/>
      <c r="K145" s="118"/>
      <c r="L145" s="118"/>
      <c r="M145" s="118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18"/>
    </row>
    <row r="146" spans="2:27" ht="15.75" customHeight="1">
      <c r="B146" s="158"/>
      <c r="C146" s="118"/>
      <c r="D146" s="158"/>
      <c r="E146" s="118"/>
      <c r="F146" s="158"/>
      <c r="G146" s="118"/>
      <c r="H146" s="158"/>
      <c r="I146" s="118"/>
      <c r="J146" s="118"/>
      <c r="K146" s="118"/>
      <c r="L146" s="118"/>
      <c r="M146" s="118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18"/>
    </row>
    <row r="147" spans="2:27" ht="15.75" customHeight="1">
      <c r="B147" s="158"/>
      <c r="C147" s="118"/>
      <c r="D147" s="158"/>
      <c r="E147" s="118"/>
      <c r="F147" s="158"/>
      <c r="G147" s="118"/>
      <c r="H147" s="158"/>
      <c r="I147" s="118"/>
      <c r="J147" s="118"/>
      <c r="K147" s="118"/>
      <c r="L147" s="118"/>
      <c r="M147" s="118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18"/>
    </row>
    <row r="148" spans="2:27" ht="15.75" customHeight="1">
      <c r="B148" s="158"/>
      <c r="C148" s="118"/>
      <c r="D148" s="158"/>
      <c r="E148" s="118"/>
      <c r="F148" s="158"/>
      <c r="G148" s="118"/>
      <c r="H148" s="158"/>
      <c r="I148" s="118"/>
      <c r="J148" s="118"/>
      <c r="K148" s="118"/>
      <c r="L148" s="118"/>
      <c r="M148" s="118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18"/>
    </row>
    <row r="149" spans="2:27" ht="15.75" customHeight="1">
      <c r="B149" s="158"/>
      <c r="C149" s="118"/>
      <c r="D149" s="158"/>
      <c r="E149" s="118"/>
      <c r="F149" s="158"/>
      <c r="G149" s="118"/>
      <c r="H149" s="158"/>
      <c r="I149" s="118"/>
      <c r="J149" s="118"/>
      <c r="K149" s="118"/>
      <c r="L149" s="118"/>
      <c r="M149" s="118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18"/>
    </row>
    <row r="150" spans="2:27" ht="15.75" customHeight="1">
      <c r="B150" s="158"/>
      <c r="C150" s="118"/>
      <c r="D150" s="158"/>
      <c r="E150" s="118"/>
      <c r="F150" s="158"/>
      <c r="G150" s="118"/>
      <c r="H150" s="158"/>
      <c r="I150" s="118"/>
      <c r="J150" s="118"/>
      <c r="K150" s="118"/>
      <c r="L150" s="118"/>
      <c r="M150" s="118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18"/>
    </row>
    <row r="151" spans="2:27" ht="15.75" customHeight="1">
      <c r="B151" s="158"/>
      <c r="C151" s="118"/>
      <c r="D151" s="158"/>
      <c r="E151" s="118"/>
      <c r="F151" s="158"/>
      <c r="G151" s="118"/>
      <c r="H151" s="158"/>
      <c r="I151" s="118"/>
      <c r="J151" s="118"/>
      <c r="K151" s="118"/>
      <c r="L151" s="118"/>
      <c r="M151" s="118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  <c r="AA151" s="118"/>
    </row>
    <row r="152" spans="2:27" ht="15.75" customHeight="1">
      <c r="B152" s="158"/>
      <c r="C152" s="118"/>
      <c r="D152" s="158"/>
      <c r="E152" s="118"/>
      <c r="F152" s="158"/>
      <c r="G152" s="118"/>
      <c r="H152" s="158"/>
      <c r="I152" s="118"/>
      <c r="J152" s="118"/>
      <c r="K152" s="118"/>
      <c r="L152" s="118"/>
      <c r="M152" s="118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  <c r="AA152" s="118"/>
    </row>
    <row r="153" spans="2:27" ht="15.75" customHeight="1">
      <c r="B153" s="158"/>
      <c r="C153" s="118"/>
      <c r="D153" s="158"/>
      <c r="E153" s="118"/>
      <c r="F153" s="158"/>
      <c r="G153" s="118"/>
      <c r="H153" s="158"/>
      <c r="I153" s="118"/>
      <c r="J153" s="118"/>
      <c r="K153" s="118"/>
      <c r="L153" s="118"/>
      <c r="M153" s="118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18"/>
    </row>
    <row r="154" spans="2:27" ht="15.75" customHeight="1">
      <c r="B154" s="158"/>
      <c r="C154" s="118"/>
      <c r="D154" s="158"/>
      <c r="E154" s="118"/>
      <c r="F154" s="158"/>
      <c r="G154" s="118"/>
      <c r="H154" s="158"/>
      <c r="I154" s="118"/>
      <c r="J154" s="118"/>
      <c r="K154" s="118"/>
      <c r="L154" s="118"/>
      <c r="M154" s="118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18"/>
    </row>
    <row r="155" spans="2:27" ht="15.75" customHeight="1">
      <c r="B155" s="158"/>
      <c r="C155" s="118"/>
      <c r="D155" s="158"/>
      <c r="E155" s="118"/>
      <c r="F155" s="158"/>
      <c r="G155" s="118"/>
      <c r="H155" s="158"/>
      <c r="I155" s="118"/>
      <c r="J155" s="118"/>
      <c r="K155" s="118"/>
      <c r="L155" s="118"/>
      <c r="M155" s="118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18"/>
    </row>
    <row r="156" spans="2:27" ht="15.75" customHeight="1">
      <c r="B156" s="158"/>
      <c r="C156" s="118"/>
      <c r="D156" s="158"/>
      <c r="E156" s="118"/>
      <c r="F156" s="158"/>
      <c r="G156" s="118"/>
      <c r="H156" s="158"/>
      <c r="I156" s="118"/>
      <c r="J156" s="118"/>
      <c r="K156" s="118"/>
      <c r="L156" s="118"/>
      <c r="M156" s="118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18"/>
    </row>
    <row r="157" spans="2:27" ht="15.75" customHeight="1">
      <c r="B157" s="158"/>
      <c r="C157" s="118"/>
      <c r="D157" s="158"/>
      <c r="E157" s="118"/>
      <c r="F157" s="158"/>
      <c r="G157" s="118"/>
      <c r="H157" s="158"/>
      <c r="I157" s="118"/>
      <c r="J157" s="118"/>
      <c r="K157" s="118"/>
      <c r="L157" s="118"/>
      <c r="M157" s="118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18"/>
    </row>
    <row r="158" spans="2:27" ht="15.75" customHeight="1">
      <c r="B158" s="158"/>
      <c r="C158" s="118"/>
      <c r="D158" s="158"/>
      <c r="E158" s="118"/>
      <c r="F158" s="158"/>
      <c r="G158" s="118"/>
      <c r="H158" s="158"/>
      <c r="I158" s="118"/>
      <c r="J158" s="118"/>
      <c r="K158" s="118"/>
      <c r="L158" s="118"/>
      <c r="M158" s="118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18"/>
    </row>
    <row r="159" spans="2:27" ht="15.75" customHeight="1">
      <c r="B159" s="158"/>
      <c r="C159" s="118"/>
      <c r="D159" s="158"/>
      <c r="E159" s="118"/>
      <c r="F159" s="158"/>
      <c r="G159" s="118"/>
      <c r="H159" s="158"/>
      <c r="I159" s="118"/>
      <c r="J159" s="118"/>
      <c r="K159" s="118"/>
      <c r="L159" s="118"/>
      <c r="M159" s="118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18"/>
    </row>
    <row r="160" spans="2:27" ht="15.75" customHeight="1">
      <c r="B160" s="158"/>
      <c r="C160" s="118"/>
      <c r="D160" s="158"/>
      <c r="E160" s="118"/>
      <c r="F160" s="158"/>
      <c r="G160" s="118"/>
      <c r="H160" s="158"/>
      <c r="I160" s="118"/>
      <c r="J160" s="118"/>
      <c r="K160" s="118"/>
      <c r="L160" s="118"/>
      <c r="M160" s="118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18"/>
    </row>
    <row r="161" spans="2:27" ht="15.75" customHeight="1">
      <c r="B161" s="158"/>
      <c r="C161" s="118"/>
      <c r="D161" s="158"/>
      <c r="E161" s="118"/>
      <c r="F161" s="158"/>
      <c r="G161" s="118"/>
      <c r="H161" s="158"/>
      <c r="I161" s="118"/>
      <c r="J161" s="118"/>
      <c r="K161" s="118"/>
      <c r="L161" s="118"/>
      <c r="M161" s="118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18"/>
    </row>
    <row r="162" spans="2:27" ht="15.75" customHeight="1">
      <c r="B162" s="158"/>
      <c r="C162" s="118"/>
      <c r="D162" s="158"/>
      <c r="E162" s="118"/>
      <c r="F162" s="158"/>
      <c r="G162" s="118"/>
      <c r="H162" s="158"/>
      <c r="I162" s="118"/>
      <c r="J162" s="118"/>
      <c r="K162" s="118"/>
      <c r="L162" s="118"/>
      <c r="M162" s="118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18"/>
    </row>
    <row r="163" spans="2:27" ht="15.75" customHeight="1">
      <c r="B163" s="158"/>
      <c r="C163" s="118"/>
      <c r="D163" s="158"/>
      <c r="E163" s="118"/>
      <c r="F163" s="158"/>
      <c r="G163" s="118"/>
      <c r="H163" s="158"/>
      <c r="I163" s="118"/>
      <c r="J163" s="118"/>
      <c r="K163" s="118"/>
      <c r="L163" s="118"/>
      <c r="M163" s="118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18"/>
    </row>
    <row r="164" spans="2:27" ht="15.75" customHeight="1">
      <c r="B164" s="158"/>
      <c r="C164" s="118"/>
      <c r="D164" s="158"/>
      <c r="E164" s="118"/>
      <c r="F164" s="158"/>
      <c r="G164" s="118"/>
      <c r="H164" s="158"/>
      <c r="I164" s="118"/>
      <c r="J164" s="118"/>
      <c r="K164" s="118"/>
      <c r="L164" s="118"/>
      <c r="M164" s="118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18"/>
    </row>
    <row r="165" spans="2:27" ht="15.75" customHeight="1">
      <c r="B165" s="158"/>
      <c r="C165" s="118"/>
      <c r="D165" s="158"/>
      <c r="E165" s="118"/>
      <c r="F165" s="158"/>
      <c r="G165" s="118"/>
      <c r="H165" s="158"/>
      <c r="I165" s="118"/>
      <c r="J165" s="118"/>
      <c r="K165" s="118"/>
      <c r="L165" s="118"/>
      <c r="M165" s="118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18"/>
    </row>
    <row r="166" spans="2:27" ht="15.75" customHeight="1">
      <c r="B166" s="158"/>
      <c r="C166" s="118"/>
      <c r="D166" s="158"/>
      <c r="E166" s="118"/>
      <c r="F166" s="158"/>
      <c r="G166" s="118"/>
      <c r="H166" s="158"/>
      <c r="I166" s="118"/>
      <c r="J166" s="118"/>
      <c r="K166" s="118"/>
      <c r="L166" s="118"/>
      <c r="M166" s="118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18"/>
    </row>
    <row r="167" spans="2:27" ht="15.75" customHeight="1">
      <c r="B167" s="158"/>
      <c r="C167" s="118"/>
      <c r="D167" s="158"/>
      <c r="E167" s="118"/>
      <c r="F167" s="158"/>
      <c r="G167" s="118"/>
      <c r="H167" s="158"/>
      <c r="I167" s="118"/>
      <c r="J167" s="118"/>
      <c r="K167" s="118"/>
      <c r="L167" s="118"/>
      <c r="M167" s="118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18"/>
    </row>
    <row r="168" spans="2:27" ht="15.75" customHeight="1">
      <c r="B168" s="158"/>
      <c r="C168" s="118"/>
      <c r="D168" s="158"/>
      <c r="E168" s="118"/>
      <c r="F168" s="158"/>
      <c r="G168" s="118"/>
      <c r="H168" s="158"/>
      <c r="I168" s="118"/>
      <c r="J168" s="118"/>
      <c r="K168" s="118"/>
      <c r="L168" s="118"/>
      <c r="M168" s="118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18"/>
    </row>
    <row r="169" spans="2:27" ht="15.75" customHeight="1">
      <c r="B169" s="158"/>
      <c r="C169" s="118"/>
      <c r="D169" s="158"/>
      <c r="E169" s="118"/>
      <c r="F169" s="158"/>
      <c r="G169" s="118"/>
      <c r="H169" s="158"/>
      <c r="I169" s="118"/>
      <c r="J169" s="118"/>
      <c r="K169" s="118"/>
      <c r="L169" s="118"/>
      <c r="M169" s="118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18"/>
    </row>
    <row r="170" spans="2:27" ht="15.75" customHeight="1">
      <c r="B170" s="158"/>
      <c r="C170" s="118"/>
      <c r="D170" s="158"/>
      <c r="E170" s="118"/>
      <c r="F170" s="158"/>
      <c r="G170" s="118"/>
      <c r="H170" s="158"/>
      <c r="I170" s="118"/>
      <c r="J170" s="118"/>
      <c r="K170" s="118"/>
      <c r="L170" s="118"/>
      <c r="M170" s="118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18"/>
    </row>
    <row r="171" spans="2:27" ht="15.75" customHeight="1">
      <c r="B171" s="158"/>
      <c r="C171" s="118"/>
      <c r="D171" s="158"/>
      <c r="E171" s="118"/>
      <c r="F171" s="158"/>
      <c r="G171" s="118"/>
      <c r="H171" s="158"/>
      <c r="I171" s="118"/>
      <c r="J171" s="118"/>
      <c r="K171" s="118"/>
      <c r="L171" s="118"/>
      <c r="M171" s="118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18"/>
    </row>
    <row r="172" spans="2:27" ht="15.75" customHeight="1">
      <c r="B172" s="158"/>
      <c r="C172" s="118"/>
      <c r="D172" s="158"/>
      <c r="E172" s="118"/>
      <c r="F172" s="158"/>
      <c r="G172" s="118"/>
      <c r="H172" s="158"/>
      <c r="I172" s="118"/>
      <c r="J172" s="118"/>
      <c r="K172" s="118"/>
      <c r="L172" s="118"/>
      <c r="M172" s="118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18"/>
    </row>
    <row r="173" spans="2:27" ht="15.75" customHeight="1">
      <c r="B173" s="158"/>
      <c r="C173" s="118"/>
      <c r="D173" s="158"/>
      <c r="E173" s="118"/>
      <c r="F173" s="158"/>
      <c r="G173" s="118"/>
      <c r="H173" s="158"/>
      <c r="I173" s="118"/>
      <c r="J173" s="118"/>
      <c r="K173" s="118"/>
      <c r="L173" s="118"/>
      <c r="M173" s="118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18"/>
    </row>
    <row r="174" spans="2:27" ht="15.75" customHeight="1">
      <c r="B174" s="158"/>
      <c r="C174" s="118"/>
      <c r="D174" s="158"/>
      <c r="E174" s="118"/>
      <c r="F174" s="158"/>
      <c r="G174" s="118"/>
      <c r="H174" s="158"/>
      <c r="I174" s="118"/>
      <c r="J174" s="118"/>
      <c r="K174" s="118"/>
      <c r="L174" s="118"/>
      <c r="M174" s="118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18"/>
    </row>
    <row r="175" spans="2:27" ht="15.75" customHeight="1">
      <c r="B175" s="158"/>
      <c r="C175" s="118"/>
      <c r="D175" s="158"/>
      <c r="E175" s="118"/>
      <c r="F175" s="158"/>
      <c r="G175" s="118"/>
      <c r="H175" s="158"/>
      <c r="I175" s="118"/>
      <c r="J175" s="118"/>
      <c r="K175" s="118"/>
      <c r="L175" s="118"/>
      <c r="M175" s="118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18"/>
    </row>
    <row r="176" spans="2:27" ht="15.75" customHeight="1">
      <c r="B176" s="158"/>
      <c r="C176" s="118"/>
      <c r="D176" s="158"/>
      <c r="E176" s="118"/>
      <c r="F176" s="158"/>
      <c r="G176" s="118"/>
      <c r="H176" s="158"/>
      <c r="I176" s="118"/>
      <c r="J176" s="118"/>
      <c r="K176" s="118"/>
      <c r="L176" s="118"/>
      <c r="M176" s="118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18"/>
    </row>
    <row r="177" spans="2:27" ht="15.75" customHeight="1">
      <c r="B177" s="158"/>
      <c r="C177" s="118"/>
      <c r="D177" s="158"/>
      <c r="E177" s="118"/>
      <c r="F177" s="158"/>
      <c r="G177" s="118"/>
      <c r="H177" s="158"/>
      <c r="I177" s="118"/>
      <c r="J177" s="118"/>
      <c r="K177" s="118"/>
      <c r="L177" s="118"/>
      <c r="M177" s="118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18"/>
    </row>
    <row r="178" spans="2:27" ht="15.75" customHeight="1">
      <c r="B178" s="158"/>
      <c r="C178" s="118"/>
      <c r="D178" s="158"/>
      <c r="E178" s="118"/>
      <c r="F178" s="158"/>
      <c r="G178" s="118"/>
      <c r="H178" s="158"/>
      <c r="I178" s="118"/>
      <c r="J178" s="118"/>
      <c r="K178" s="118"/>
      <c r="L178" s="118"/>
      <c r="M178" s="118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18"/>
    </row>
    <row r="179" spans="2:27" ht="15.75" customHeight="1">
      <c r="B179" s="158"/>
      <c r="C179" s="118"/>
      <c r="D179" s="158"/>
      <c r="E179" s="118"/>
      <c r="F179" s="158"/>
      <c r="G179" s="118"/>
      <c r="H179" s="158"/>
      <c r="I179" s="118"/>
      <c r="J179" s="118"/>
      <c r="K179" s="118"/>
      <c r="L179" s="118"/>
      <c r="M179" s="118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18"/>
    </row>
    <row r="180" spans="2:27" ht="15.75" customHeight="1">
      <c r="B180" s="158"/>
      <c r="C180" s="118"/>
      <c r="D180" s="158"/>
      <c r="E180" s="118"/>
      <c r="F180" s="158"/>
      <c r="G180" s="118"/>
      <c r="H180" s="158"/>
      <c r="I180" s="118"/>
      <c r="J180" s="118"/>
      <c r="K180" s="118"/>
      <c r="L180" s="118"/>
      <c r="M180" s="118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18"/>
    </row>
    <row r="181" spans="2:27" ht="15.75" customHeight="1">
      <c r="B181" s="158"/>
      <c r="C181" s="118"/>
      <c r="D181" s="158"/>
      <c r="E181" s="118"/>
      <c r="F181" s="158"/>
      <c r="G181" s="118"/>
      <c r="H181" s="158"/>
      <c r="I181" s="118"/>
      <c r="J181" s="118"/>
      <c r="K181" s="118"/>
      <c r="L181" s="118"/>
      <c r="M181" s="118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18"/>
    </row>
    <row r="182" spans="2:27" ht="15.75" customHeight="1">
      <c r="B182" s="158"/>
      <c r="C182" s="118"/>
      <c r="D182" s="158"/>
      <c r="E182" s="118"/>
      <c r="F182" s="158"/>
      <c r="G182" s="118"/>
      <c r="H182" s="158"/>
      <c r="I182" s="118"/>
      <c r="J182" s="118"/>
      <c r="K182" s="118"/>
      <c r="L182" s="118"/>
      <c r="M182" s="118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18"/>
    </row>
    <row r="183" spans="2:27" ht="15.75" customHeight="1">
      <c r="B183" s="158"/>
      <c r="C183" s="118"/>
      <c r="D183" s="158"/>
      <c r="E183" s="118"/>
      <c r="F183" s="158"/>
      <c r="G183" s="118"/>
      <c r="H183" s="158"/>
      <c r="I183" s="118"/>
      <c r="J183" s="118"/>
      <c r="K183" s="118"/>
      <c r="L183" s="118"/>
      <c r="M183" s="118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18"/>
    </row>
    <row r="184" spans="2:27" ht="15.75" customHeight="1">
      <c r="B184" s="158"/>
      <c r="C184" s="118"/>
      <c r="D184" s="158"/>
      <c r="E184" s="118"/>
      <c r="F184" s="158"/>
      <c r="G184" s="118"/>
      <c r="H184" s="158"/>
      <c r="I184" s="118"/>
      <c r="J184" s="118"/>
      <c r="K184" s="118"/>
      <c r="L184" s="118"/>
      <c r="M184" s="118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18"/>
    </row>
    <row r="185" spans="2:27" ht="15.75" customHeight="1">
      <c r="B185" s="158"/>
      <c r="C185" s="118"/>
      <c r="D185" s="158"/>
      <c r="E185" s="118"/>
      <c r="F185" s="158"/>
      <c r="G185" s="118"/>
      <c r="H185" s="158"/>
      <c r="I185" s="118"/>
      <c r="J185" s="118"/>
      <c r="K185" s="118"/>
      <c r="L185" s="118"/>
      <c r="M185" s="118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18"/>
    </row>
    <row r="186" spans="2:27" ht="15.75" customHeight="1">
      <c r="B186" s="158"/>
      <c r="C186" s="118"/>
      <c r="D186" s="158"/>
      <c r="E186" s="118"/>
      <c r="F186" s="158"/>
      <c r="G186" s="118"/>
      <c r="H186" s="158"/>
      <c r="I186" s="118"/>
      <c r="J186" s="118"/>
      <c r="K186" s="118"/>
      <c r="L186" s="118"/>
      <c r="M186" s="118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18"/>
    </row>
    <row r="187" spans="2:27" ht="15.75" customHeight="1">
      <c r="B187" s="158"/>
      <c r="C187" s="118"/>
      <c r="D187" s="158"/>
      <c r="E187" s="118"/>
      <c r="F187" s="158"/>
      <c r="G187" s="118"/>
      <c r="H187" s="158"/>
      <c r="I187" s="118"/>
      <c r="J187" s="118"/>
      <c r="K187" s="118"/>
      <c r="L187" s="118"/>
      <c r="M187" s="118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18"/>
    </row>
    <row r="188" spans="2:27" ht="15.75" customHeight="1">
      <c r="B188" s="158"/>
      <c r="C188" s="118"/>
      <c r="D188" s="158"/>
      <c r="E188" s="118"/>
      <c r="F188" s="158"/>
      <c r="G188" s="118"/>
      <c r="H188" s="158"/>
      <c r="I188" s="118"/>
      <c r="J188" s="118"/>
      <c r="K188" s="118"/>
      <c r="L188" s="118"/>
      <c r="M188" s="118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18"/>
    </row>
    <row r="189" spans="2:27" ht="15.75" customHeight="1">
      <c r="B189" s="158"/>
      <c r="C189" s="118"/>
      <c r="D189" s="158"/>
      <c r="E189" s="118"/>
      <c r="F189" s="158"/>
      <c r="G189" s="118"/>
      <c r="H189" s="158"/>
      <c r="I189" s="118"/>
      <c r="J189" s="118"/>
      <c r="K189" s="118"/>
      <c r="L189" s="118"/>
      <c r="M189" s="118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18"/>
    </row>
    <row r="190" spans="2:27" ht="15.75" customHeight="1">
      <c r="B190" s="158"/>
      <c r="C190" s="118"/>
      <c r="D190" s="158"/>
      <c r="E190" s="118"/>
      <c r="F190" s="158"/>
      <c r="G190" s="118"/>
      <c r="H190" s="158"/>
      <c r="I190" s="118"/>
      <c r="J190" s="118"/>
      <c r="K190" s="118"/>
      <c r="L190" s="118"/>
      <c r="M190" s="118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18"/>
    </row>
    <row r="191" spans="2:27" ht="15.75" customHeight="1">
      <c r="B191" s="158"/>
      <c r="C191" s="118"/>
      <c r="D191" s="158"/>
      <c r="E191" s="118"/>
      <c r="F191" s="158"/>
      <c r="G191" s="118"/>
      <c r="H191" s="158"/>
      <c r="I191" s="118"/>
      <c r="J191" s="118"/>
      <c r="K191" s="118"/>
      <c r="L191" s="118"/>
      <c r="M191" s="118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18"/>
    </row>
    <row r="192" spans="2:27" ht="15.75" customHeight="1">
      <c r="B192" s="158"/>
      <c r="C192" s="118"/>
      <c r="D192" s="158"/>
      <c r="E192" s="118"/>
      <c r="F192" s="158"/>
      <c r="G192" s="118"/>
      <c r="H192" s="158"/>
      <c r="I192" s="118"/>
      <c r="J192" s="118"/>
      <c r="K192" s="118"/>
      <c r="L192" s="118"/>
      <c r="M192" s="118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18"/>
    </row>
    <row r="193" spans="2:27" ht="15.75" customHeight="1">
      <c r="B193" s="158"/>
      <c r="C193" s="118"/>
      <c r="D193" s="158"/>
      <c r="E193" s="118"/>
      <c r="F193" s="158"/>
      <c r="G193" s="118"/>
      <c r="H193" s="158"/>
      <c r="I193" s="118"/>
      <c r="J193" s="118"/>
      <c r="K193" s="118"/>
      <c r="L193" s="118"/>
      <c r="M193" s="118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18"/>
    </row>
    <row r="194" spans="2:27" ht="15.75" customHeight="1">
      <c r="B194" s="158"/>
      <c r="C194" s="118"/>
      <c r="D194" s="158"/>
      <c r="E194" s="118"/>
      <c r="F194" s="158"/>
      <c r="G194" s="118"/>
      <c r="H194" s="158"/>
      <c r="I194" s="118"/>
      <c r="J194" s="118"/>
      <c r="K194" s="118"/>
      <c r="L194" s="118"/>
      <c r="M194" s="118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18"/>
    </row>
    <row r="195" spans="2:27" ht="15.75" customHeight="1">
      <c r="B195" s="158"/>
      <c r="C195" s="118"/>
      <c r="D195" s="158"/>
      <c r="E195" s="118"/>
      <c r="F195" s="158"/>
      <c r="G195" s="118"/>
      <c r="H195" s="158"/>
      <c r="I195" s="118"/>
      <c r="J195" s="118"/>
      <c r="K195" s="118"/>
      <c r="L195" s="118"/>
      <c r="M195" s="118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18"/>
    </row>
    <row r="196" spans="2:27" ht="15.75" customHeight="1">
      <c r="B196" s="158"/>
      <c r="C196" s="118"/>
      <c r="D196" s="158"/>
      <c r="E196" s="118"/>
      <c r="F196" s="158"/>
      <c r="G196" s="118"/>
      <c r="H196" s="158"/>
      <c r="I196" s="118"/>
      <c r="J196" s="118"/>
      <c r="K196" s="118"/>
      <c r="L196" s="118"/>
      <c r="M196" s="118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18"/>
    </row>
    <row r="197" spans="2:27" ht="15.75" customHeight="1">
      <c r="B197" s="158"/>
      <c r="C197" s="118"/>
      <c r="D197" s="158"/>
      <c r="E197" s="118"/>
      <c r="F197" s="158"/>
      <c r="G197" s="118"/>
      <c r="H197" s="158"/>
      <c r="I197" s="118"/>
      <c r="J197" s="118"/>
      <c r="K197" s="118"/>
      <c r="L197" s="118"/>
      <c r="M197" s="118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18"/>
    </row>
    <row r="198" spans="2:27" ht="15.75" customHeight="1">
      <c r="B198" s="158"/>
      <c r="C198" s="118"/>
      <c r="D198" s="158"/>
      <c r="E198" s="118"/>
      <c r="F198" s="158"/>
      <c r="G198" s="118"/>
      <c r="H198" s="158"/>
      <c r="I198" s="118"/>
      <c r="J198" s="118"/>
      <c r="K198" s="118"/>
      <c r="L198" s="118"/>
      <c r="M198" s="118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18"/>
    </row>
    <row r="199" spans="2:27" ht="15.75" customHeight="1">
      <c r="B199" s="158"/>
      <c r="C199" s="118"/>
      <c r="D199" s="158"/>
      <c r="E199" s="118"/>
      <c r="F199" s="158"/>
      <c r="G199" s="118"/>
      <c r="H199" s="158"/>
      <c r="I199" s="118"/>
      <c r="J199" s="118"/>
      <c r="K199" s="118"/>
      <c r="L199" s="118"/>
      <c r="M199" s="118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18"/>
    </row>
    <row r="200" spans="2:27" ht="15.75" customHeight="1">
      <c r="B200" s="158"/>
      <c r="C200" s="118"/>
      <c r="D200" s="158"/>
      <c r="E200" s="118"/>
      <c r="F200" s="158"/>
      <c r="G200" s="118"/>
      <c r="H200" s="158"/>
      <c r="I200" s="118"/>
      <c r="J200" s="118"/>
      <c r="K200" s="118"/>
      <c r="L200" s="118"/>
      <c r="M200" s="118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18"/>
    </row>
    <row r="201" spans="2:27" ht="15.75" customHeight="1">
      <c r="B201" s="158"/>
      <c r="C201" s="118"/>
      <c r="D201" s="158"/>
      <c r="E201" s="118"/>
      <c r="F201" s="158"/>
      <c r="G201" s="118"/>
      <c r="H201" s="158"/>
      <c r="I201" s="118"/>
      <c r="J201" s="118"/>
      <c r="K201" s="118"/>
      <c r="L201" s="118"/>
      <c r="M201" s="118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18"/>
    </row>
    <row r="202" spans="2:27" ht="15.75" customHeight="1">
      <c r="B202" s="158"/>
      <c r="C202" s="118"/>
      <c r="D202" s="158"/>
      <c r="E202" s="118"/>
      <c r="F202" s="158"/>
      <c r="G202" s="118"/>
      <c r="H202" s="158"/>
      <c r="I202" s="118"/>
      <c r="J202" s="118"/>
      <c r="K202" s="118"/>
      <c r="L202" s="118"/>
      <c r="M202" s="118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18"/>
    </row>
    <row r="203" spans="2:27" ht="15.75" customHeight="1">
      <c r="B203" s="158"/>
      <c r="C203" s="118"/>
      <c r="D203" s="158"/>
      <c r="E203" s="118"/>
      <c r="F203" s="158"/>
      <c r="G203" s="118"/>
      <c r="H203" s="158"/>
      <c r="I203" s="118"/>
      <c r="J203" s="118"/>
      <c r="K203" s="118"/>
      <c r="L203" s="118"/>
      <c r="M203" s="118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18"/>
    </row>
    <row r="204" spans="2:27" ht="15.75" customHeight="1">
      <c r="B204" s="158"/>
      <c r="C204" s="118"/>
      <c r="D204" s="158"/>
      <c r="E204" s="118"/>
      <c r="F204" s="158"/>
      <c r="G204" s="118"/>
      <c r="H204" s="158"/>
      <c r="I204" s="118"/>
      <c r="J204" s="118"/>
      <c r="K204" s="118"/>
      <c r="L204" s="118"/>
      <c r="M204" s="118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18"/>
    </row>
    <row r="205" spans="2:27" ht="15.75" customHeight="1">
      <c r="B205" s="158"/>
      <c r="C205" s="118"/>
      <c r="D205" s="158"/>
      <c r="E205" s="118"/>
      <c r="F205" s="158"/>
      <c r="G205" s="118"/>
      <c r="H205" s="158"/>
      <c r="I205" s="118"/>
      <c r="J205" s="118"/>
      <c r="K205" s="118"/>
      <c r="L205" s="118"/>
      <c r="M205" s="118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18"/>
    </row>
    <row r="206" spans="2:27" ht="15.75" customHeight="1">
      <c r="B206" s="158"/>
      <c r="C206" s="118"/>
      <c r="D206" s="158"/>
      <c r="E206" s="118"/>
      <c r="F206" s="158"/>
      <c r="G206" s="118"/>
      <c r="H206" s="158"/>
      <c r="I206" s="118"/>
      <c r="J206" s="118"/>
      <c r="K206" s="118"/>
      <c r="L206" s="118"/>
      <c r="M206" s="118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18"/>
    </row>
    <row r="207" spans="2:27" ht="15.75" customHeight="1">
      <c r="B207" s="158"/>
      <c r="C207" s="118"/>
      <c r="D207" s="158"/>
      <c r="E207" s="118"/>
      <c r="F207" s="158"/>
      <c r="G207" s="118"/>
      <c r="H207" s="158"/>
      <c r="I207" s="118"/>
      <c r="J207" s="118"/>
      <c r="K207" s="118"/>
      <c r="L207" s="118"/>
      <c r="M207" s="118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18"/>
    </row>
    <row r="208" spans="2:27" ht="15.75" customHeight="1">
      <c r="B208" s="158"/>
      <c r="C208" s="118"/>
      <c r="D208" s="158"/>
      <c r="E208" s="118"/>
      <c r="F208" s="158"/>
      <c r="G208" s="118"/>
      <c r="H208" s="158"/>
      <c r="I208" s="118"/>
      <c r="J208" s="118"/>
      <c r="K208" s="118"/>
      <c r="L208" s="118"/>
      <c r="M208" s="118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18"/>
    </row>
    <row r="209" spans="2:27" ht="15.75" customHeight="1">
      <c r="B209" s="158"/>
      <c r="C209" s="118"/>
      <c r="D209" s="158"/>
      <c r="E209" s="118"/>
      <c r="F209" s="158"/>
      <c r="G209" s="118"/>
      <c r="H209" s="158"/>
      <c r="I209" s="118"/>
      <c r="J209" s="118"/>
      <c r="K209" s="118"/>
      <c r="L209" s="118"/>
      <c r="M209" s="118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18"/>
    </row>
    <row r="210" spans="2:27" ht="15.75" customHeight="1">
      <c r="B210" s="158"/>
      <c r="C210" s="118"/>
      <c r="D210" s="158"/>
      <c r="E210" s="118"/>
      <c r="F210" s="158"/>
      <c r="G210" s="118"/>
      <c r="H210" s="158"/>
      <c r="I210" s="118"/>
      <c r="J210" s="118"/>
      <c r="K210" s="118"/>
      <c r="L210" s="118"/>
      <c r="M210" s="118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18"/>
    </row>
    <row r="211" spans="2:27" ht="15.75" customHeight="1">
      <c r="B211" s="158"/>
      <c r="C211" s="118"/>
      <c r="D211" s="158"/>
      <c r="E211" s="118"/>
      <c r="F211" s="158"/>
      <c r="G211" s="118"/>
      <c r="H211" s="158"/>
      <c r="I211" s="118"/>
      <c r="J211" s="118"/>
      <c r="K211" s="118"/>
      <c r="L211" s="118"/>
      <c r="M211" s="118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18"/>
    </row>
    <row r="212" spans="2:27" ht="15.75" customHeight="1">
      <c r="B212" s="158"/>
      <c r="C212" s="118"/>
      <c r="D212" s="158"/>
      <c r="E212" s="118"/>
      <c r="F212" s="158"/>
      <c r="G212" s="118"/>
      <c r="H212" s="158"/>
      <c r="I212" s="118"/>
      <c r="J212" s="118"/>
      <c r="K212" s="118"/>
      <c r="L212" s="118"/>
      <c r="M212" s="118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18"/>
    </row>
    <row r="213" spans="2:27" ht="15.75" customHeight="1">
      <c r="B213" s="158"/>
      <c r="C213" s="118"/>
      <c r="D213" s="158"/>
      <c r="E213" s="118"/>
      <c r="F213" s="158"/>
      <c r="G213" s="118"/>
      <c r="H213" s="158"/>
      <c r="I213" s="118"/>
      <c r="J213" s="118"/>
      <c r="K213" s="118"/>
      <c r="L213" s="118"/>
      <c r="M213" s="118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18"/>
    </row>
    <row r="214" spans="2:27" ht="15.75" customHeight="1">
      <c r="B214" s="158"/>
      <c r="C214" s="118"/>
      <c r="D214" s="158"/>
      <c r="E214" s="118"/>
      <c r="F214" s="158"/>
      <c r="G214" s="118"/>
      <c r="H214" s="158"/>
      <c r="I214" s="118"/>
      <c r="J214" s="118"/>
      <c r="K214" s="118"/>
      <c r="L214" s="118"/>
      <c r="M214" s="118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18"/>
    </row>
    <row r="215" spans="2:27" ht="15.75" customHeight="1">
      <c r="B215" s="158"/>
      <c r="C215" s="118"/>
      <c r="D215" s="158"/>
      <c r="E215" s="118"/>
      <c r="F215" s="158"/>
      <c r="G215" s="118"/>
      <c r="H215" s="158"/>
      <c r="I215" s="118"/>
      <c r="J215" s="118"/>
      <c r="K215" s="118"/>
      <c r="L215" s="118"/>
      <c r="M215" s="118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18"/>
    </row>
    <row r="216" spans="2:27" ht="15.75" customHeight="1">
      <c r="B216" s="158"/>
      <c r="C216" s="118"/>
      <c r="D216" s="158"/>
      <c r="E216" s="118"/>
      <c r="F216" s="158"/>
      <c r="G216" s="118"/>
      <c r="H216" s="158"/>
      <c r="I216" s="118"/>
      <c r="J216" s="118"/>
      <c r="K216" s="118"/>
      <c r="L216" s="118"/>
      <c r="M216" s="118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18"/>
    </row>
    <row r="217" spans="2:27" ht="15.75" customHeight="1">
      <c r="B217" s="158"/>
      <c r="C217" s="118"/>
      <c r="D217" s="158"/>
      <c r="E217" s="118"/>
      <c r="F217" s="158"/>
      <c r="G217" s="118"/>
      <c r="H217" s="158"/>
      <c r="I217" s="118"/>
      <c r="J217" s="118"/>
      <c r="K217" s="118"/>
      <c r="L217" s="118"/>
      <c r="M217" s="118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18"/>
    </row>
    <row r="218" spans="2:27" ht="15.75" customHeight="1">
      <c r="B218" s="158"/>
      <c r="C218" s="118"/>
      <c r="D218" s="158"/>
      <c r="E218" s="118"/>
      <c r="F218" s="158"/>
      <c r="G218" s="118"/>
      <c r="H218" s="158"/>
      <c r="I218" s="118"/>
      <c r="J218" s="118"/>
      <c r="K218" s="118"/>
      <c r="L218" s="118"/>
      <c r="M218" s="118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18"/>
    </row>
    <row r="219" spans="2:27" ht="15.75" customHeight="1">
      <c r="B219" s="158"/>
      <c r="C219" s="118"/>
      <c r="D219" s="158"/>
      <c r="E219" s="118"/>
      <c r="F219" s="158"/>
      <c r="G219" s="118"/>
      <c r="H219" s="158"/>
      <c r="I219" s="118"/>
      <c r="J219" s="118"/>
      <c r="K219" s="118"/>
      <c r="L219" s="118"/>
      <c r="M219" s="118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18"/>
    </row>
    <row r="220" spans="2:27" ht="15.75" customHeight="1">
      <c r="B220" s="158"/>
      <c r="C220" s="118"/>
      <c r="D220" s="158"/>
      <c r="E220" s="118"/>
      <c r="F220" s="158"/>
      <c r="G220" s="118"/>
      <c r="H220" s="158"/>
      <c r="I220" s="118"/>
      <c r="J220" s="118"/>
      <c r="K220" s="118"/>
      <c r="L220" s="118"/>
      <c r="M220" s="118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18"/>
    </row>
    <row r="221" spans="2:27" ht="15.75" customHeight="1">
      <c r="B221" s="158"/>
      <c r="C221" s="118"/>
      <c r="D221" s="158"/>
      <c r="E221" s="118"/>
      <c r="F221" s="158"/>
      <c r="G221" s="118"/>
      <c r="H221" s="158"/>
      <c r="I221" s="118"/>
      <c r="J221" s="118"/>
      <c r="K221" s="118"/>
      <c r="L221" s="118"/>
      <c r="M221" s="118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18"/>
    </row>
    <row r="222" spans="2:27" ht="15.75" customHeight="1">
      <c r="B222" s="158"/>
      <c r="C222" s="118"/>
      <c r="D222" s="158"/>
      <c r="E222" s="118"/>
      <c r="F222" s="158"/>
      <c r="G222" s="118"/>
      <c r="H222" s="158"/>
      <c r="I222" s="118"/>
      <c r="J222" s="118"/>
      <c r="K222" s="118"/>
      <c r="L222" s="118"/>
      <c r="M222" s="118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18"/>
    </row>
    <row r="223" spans="2:27" ht="15.75" customHeight="1">
      <c r="B223" s="158"/>
      <c r="C223" s="118"/>
      <c r="D223" s="158"/>
      <c r="E223" s="118"/>
      <c r="F223" s="158"/>
      <c r="G223" s="118"/>
      <c r="H223" s="158"/>
      <c r="I223" s="118"/>
      <c r="J223" s="118"/>
      <c r="K223" s="118"/>
      <c r="L223" s="118"/>
      <c r="M223" s="118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18"/>
    </row>
    <row r="224" spans="2:27" ht="15.75" customHeight="1">
      <c r="B224" s="158"/>
      <c r="C224" s="118"/>
      <c r="D224" s="158"/>
      <c r="E224" s="118"/>
      <c r="F224" s="158"/>
      <c r="G224" s="118"/>
      <c r="H224" s="158"/>
      <c r="I224" s="118"/>
      <c r="J224" s="118"/>
      <c r="K224" s="118"/>
      <c r="L224" s="118"/>
      <c r="M224" s="118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18"/>
    </row>
    <row r="225" spans="2:27" ht="15.75" customHeight="1">
      <c r="B225" s="158"/>
      <c r="C225" s="118"/>
      <c r="D225" s="158"/>
      <c r="E225" s="118"/>
      <c r="F225" s="158"/>
      <c r="G225" s="118"/>
      <c r="H225" s="158"/>
      <c r="I225" s="118"/>
      <c r="J225" s="118"/>
      <c r="K225" s="118"/>
      <c r="L225" s="118"/>
      <c r="M225" s="118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18"/>
    </row>
    <row r="226" spans="2:27" ht="15.75" customHeight="1"/>
    <row r="227" spans="2:27" ht="15.75" customHeight="1"/>
    <row r="228" spans="2:27" ht="15.75" customHeight="1"/>
    <row r="229" spans="2:27" ht="15.75" customHeight="1"/>
    <row r="230" spans="2:27" ht="15.75" customHeight="1"/>
    <row r="231" spans="2:27" ht="15.75" customHeight="1"/>
    <row r="232" spans="2:27" ht="15.75" customHeight="1"/>
    <row r="233" spans="2:27" ht="15.75" customHeight="1"/>
    <row r="234" spans="2:27" ht="15.75" customHeight="1"/>
    <row r="235" spans="2:27" ht="15.75" customHeight="1"/>
    <row r="236" spans="2:27" ht="15.75" customHeight="1"/>
    <row r="237" spans="2:27" ht="15.75" customHeight="1"/>
    <row r="238" spans="2:27" ht="15.75" customHeight="1"/>
    <row r="239" spans="2:27" ht="15.75" customHeight="1"/>
    <row r="240" spans="2:2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2526223776223776" right="0.48076923076923073" top="0" bottom="0.10402097902097902" header="0" footer="0"/>
  <pageSetup scale="70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5558B"/>
  </sheetPr>
  <dimension ref="B1:BT1000"/>
  <sheetViews>
    <sheetView topLeftCell="A46" workbookViewId="0">
      <selection activeCell="T46" sqref="T46"/>
    </sheetView>
  </sheetViews>
  <sheetFormatPr baseColWidth="10" defaultColWidth="12.5703125" defaultRowHeight="15" customHeight="1"/>
  <cols>
    <col min="1" max="1" width="3" customWidth="1"/>
    <col min="2" max="60" width="9.140625" customWidth="1"/>
    <col min="61" max="61" width="19.42578125" customWidth="1"/>
    <col min="62" max="62" width="9.140625" customWidth="1"/>
    <col min="63" max="63" width="26" customWidth="1"/>
    <col min="64" max="64" width="9.140625" customWidth="1"/>
    <col min="65" max="65" width="16.85546875" customWidth="1"/>
    <col min="66" max="66" width="9.140625" customWidth="1"/>
    <col min="67" max="67" width="20.28515625" customWidth="1"/>
    <col min="68" max="68" width="9.140625" customWidth="1"/>
    <col min="69" max="69" width="15.28515625" customWidth="1"/>
    <col min="70" max="70" width="9.140625" customWidth="1"/>
    <col min="71" max="71" width="11" customWidth="1"/>
    <col min="72" max="72" width="9.140625" customWidth="1"/>
  </cols>
  <sheetData>
    <row r="1" spans="2:72" ht="15.75" customHeight="1"/>
    <row r="2" spans="2:72" ht="84" customHeight="1"/>
    <row r="3" spans="2:72" ht="19.5" customHeight="1">
      <c r="B3" s="71"/>
      <c r="C3" s="159" t="s">
        <v>517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2:72" ht="12.75" customHeight="1"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 t="s">
        <v>484</v>
      </c>
      <c r="BJ4" s="161">
        <f>'MAPA Resultados'!B6</f>
        <v>0.83941129880979504</v>
      </c>
      <c r="BK4" s="161"/>
      <c r="BL4" s="161"/>
      <c r="BM4" s="160"/>
      <c r="BN4" s="161"/>
      <c r="BO4" s="160"/>
      <c r="BP4" s="161"/>
      <c r="BQ4" s="160"/>
      <c r="BR4" s="161"/>
      <c r="BS4" s="160"/>
      <c r="BT4" s="161"/>
    </row>
    <row r="5" spans="2:72" ht="12.75" customHeight="1"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 t="s">
        <v>485</v>
      </c>
      <c r="BJ5" s="161">
        <f>'MAPA Resultados'!C6</f>
        <v>0.67351398601398604</v>
      </c>
      <c r="BK5" s="161"/>
      <c r="BL5" s="161"/>
      <c r="BM5" s="160"/>
      <c r="BN5" s="161"/>
      <c r="BO5" s="160"/>
      <c r="BP5" s="161"/>
      <c r="BQ5" s="160"/>
      <c r="BR5" s="161"/>
      <c r="BS5" s="160"/>
      <c r="BT5" s="161"/>
    </row>
    <row r="6" spans="2:72" ht="12.75" customHeight="1"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 t="s">
        <v>486</v>
      </c>
      <c r="BJ6" s="161">
        <f>'MAPA Resultados'!D6</f>
        <v>0.89108187134502925</v>
      </c>
      <c r="BK6" s="161"/>
      <c r="BL6" s="161"/>
      <c r="BM6" s="160"/>
      <c r="BN6" s="161"/>
      <c r="BO6" s="160"/>
      <c r="BP6" s="161"/>
      <c r="BQ6" s="160"/>
      <c r="BR6" s="161"/>
      <c r="BS6" s="160"/>
      <c r="BT6" s="161"/>
    </row>
    <row r="7" spans="2:72" ht="12.75" customHeight="1"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 t="s">
        <v>487</v>
      </c>
      <c r="BJ7" s="161">
        <f>'MAPA Resultados'!E6</f>
        <v>0.80132052821128441</v>
      </c>
      <c r="BK7" s="161"/>
      <c r="BL7" s="161"/>
      <c r="BM7" s="160"/>
      <c r="BN7" s="161"/>
      <c r="BO7" s="160"/>
      <c r="BP7" s="161"/>
      <c r="BQ7" s="160"/>
      <c r="BR7" s="161"/>
      <c r="BS7" s="160"/>
      <c r="BT7" s="161"/>
    </row>
    <row r="8" spans="2:72" ht="12.75" customHeight="1"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 t="s">
        <v>488</v>
      </c>
      <c r="BJ8" s="161">
        <f>'MAPA Resultados'!F6</f>
        <v>0.9</v>
      </c>
      <c r="BK8" s="161"/>
      <c r="BL8" s="161"/>
      <c r="BM8" s="160"/>
      <c r="BN8" s="161"/>
      <c r="BO8" s="160"/>
      <c r="BP8" s="161"/>
      <c r="BQ8" s="160"/>
      <c r="BR8" s="161"/>
      <c r="BS8" s="160"/>
      <c r="BT8" s="161"/>
    </row>
    <row r="9" spans="2:72" ht="12.75" customHeight="1"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 t="s">
        <v>489</v>
      </c>
      <c r="BJ9" s="161">
        <f>'MAPA Resultados'!G6</f>
        <v>0.8</v>
      </c>
      <c r="BK9" s="161"/>
      <c r="BL9" s="161"/>
      <c r="BM9" s="160"/>
      <c r="BN9" s="161"/>
      <c r="BO9" s="160"/>
      <c r="BP9" s="161"/>
      <c r="BQ9" s="160"/>
      <c r="BR9" s="161"/>
      <c r="BS9" s="160"/>
      <c r="BT9" s="161"/>
    </row>
    <row r="10" spans="2:72" ht="12.75" customHeight="1"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  <c r="BJ10" s="161"/>
      <c r="BK10" s="160"/>
      <c r="BL10" s="161"/>
      <c r="BM10" s="160"/>
      <c r="BN10" s="161"/>
      <c r="BO10" s="160"/>
      <c r="BP10" s="161"/>
      <c r="BQ10" s="160"/>
      <c r="BR10" s="161"/>
      <c r="BS10" s="160"/>
      <c r="BT10" s="161"/>
    </row>
    <row r="11" spans="2:72" ht="12.75" customHeight="1"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2" t="s">
        <v>484</v>
      </c>
      <c r="BJ11" s="163"/>
      <c r="BK11" s="162" t="s">
        <v>485</v>
      </c>
      <c r="BL11" s="163"/>
      <c r="BM11" s="162" t="s">
        <v>486</v>
      </c>
      <c r="BN11" s="163"/>
      <c r="BO11" s="162" t="s">
        <v>487</v>
      </c>
      <c r="BP11" s="163"/>
      <c r="BQ11" s="162" t="s">
        <v>488</v>
      </c>
      <c r="BR11" s="163"/>
      <c r="BS11" s="162" t="s">
        <v>489</v>
      </c>
      <c r="BT11" s="163"/>
    </row>
    <row r="12" spans="2:72" ht="12.75" customHeight="1"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4" t="s">
        <v>491</v>
      </c>
      <c r="BJ12" s="161">
        <f>'MAPA Resultados'!B9</f>
        <v>0.63157894736842102</v>
      </c>
      <c r="BK12" s="165" t="s">
        <v>492</v>
      </c>
      <c r="BL12" s="161">
        <f>'MAPA Resultados'!C9</f>
        <v>1</v>
      </c>
      <c r="BM12" s="164" t="s">
        <v>493</v>
      </c>
      <c r="BN12" s="161">
        <f>'MAPA Resultados'!D9</f>
        <v>0.84210526315789469</v>
      </c>
      <c r="BO12" s="165" t="s">
        <v>494</v>
      </c>
      <c r="BP12" s="161">
        <f>'MAPA Resultados'!E9</f>
        <v>0.82352941176470584</v>
      </c>
      <c r="BQ12" s="161" t="s">
        <v>488</v>
      </c>
      <c r="BR12" s="161">
        <f>'MAPA Resultados'!F9</f>
        <v>0.8</v>
      </c>
      <c r="BS12" s="161" t="s">
        <v>495</v>
      </c>
      <c r="BT12" s="161">
        <f>'MAPA Resultados'!G9</f>
        <v>1</v>
      </c>
    </row>
    <row r="13" spans="2:72" ht="12.75" customHeight="1"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4" t="s">
        <v>487</v>
      </c>
      <c r="BJ13" s="161">
        <f>'MAPA Resultados'!B11</f>
        <v>0.83333333333333337</v>
      </c>
      <c r="BK13" s="165" t="s">
        <v>496</v>
      </c>
      <c r="BL13" s="161">
        <f>'MAPA Resultados'!C11</f>
        <v>0.66666666666666663</v>
      </c>
      <c r="BM13" s="164" t="s">
        <v>497</v>
      </c>
      <c r="BN13" s="161">
        <f>'MAPA Resultados'!D11</f>
        <v>0.88888888888888884</v>
      </c>
      <c r="BO13" s="165" t="s">
        <v>498</v>
      </c>
      <c r="BP13" s="161">
        <f>'MAPA Resultados'!E11</f>
        <v>1</v>
      </c>
      <c r="BQ13" s="161" t="s">
        <v>499</v>
      </c>
      <c r="BR13" s="161">
        <f>'MAPA Resultados'!F11</f>
        <v>1</v>
      </c>
      <c r="BS13" s="161" t="s">
        <v>500</v>
      </c>
      <c r="BT13" s="161">
        <f>'MAPA Resultados'!G11</f>
        <v>0.6</v>
      </c>
    </row>
    <row r="14" spans="2:72" ht="12.75" customHeight="1"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4" t="s">
        <v>501</v>
      </c>
      <c r="BJ14" s="161">
        <f>'MAPA Resultados'!B13</f>
        <v>0.8554112554112554</v>
      </c>
      <c r="BK14" s="165" t="s">
        <v>502</v>
      </c>
      <c r="BL14" s="161">
        <f>'MAPA Resultados'!C13</f>
        <v>0.46153846153846156</v>
      </c>
      <c r="BM14" s="164" t="s">
        <v>503</v>
      </c>
      <c r="BN14" s="161">
        <f>'MAPA Resultados'!D13</f>
        <v>0.83333333333333337</v>
      </c>
      <c r="BO14" s="165" t="s">
        <v>504</v>
      </c>
      <c r="BP14" s="161">
        <f>'MAPA Resultados'!E13</f>
        <v>0.5714285714285714</v>
      </c>
      <c r="BQ14" s="161"/>
      <c r="BR14" s="161"/>
      <c r="BS14" s="161"/>
      <c r="BT14" s="161"/>
    </row>
    <row r="15" spans="2:72" ht="12.75" customHeight="1"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4" t="s">
        <v>505</v>
      </c>
      <c r="BJ15" s="161">
        <f>'MAPA Resultados'!B15</f>
        <v>0.8571428571428571</v>
      </c>
      <c r="BK15" s="165" t="s">
        <v>506</v>
      </c>
      <c r="BL15" s="161">
        <f>'MAPA Resultados'!C15</f>
        <v>1</v>
      </c>
      <c r="BM15" s="164" t="s">
        <v>507</v>
      </c>
      <c r="BN15" s="161">
        <f>'MAPA Resultados'!D15</f>
        <v>1</v>
      </c>
      <c r="BO15" s="165" t="s">
        <v>508</v>
      </c>
      <c r="BP15" s="161">
        <f>'MAPA Resultados'!E15</f>
        <v>0.7142857142857143</v>
      </c>
      <c r="BQ15" s="161"/>
      <c r="BR15" s="161"/>
      <c r="BS15" s="161"/>
      <c r="BT15" s="161"/>
    </row>
    <row r="16" spans="2:72" ht="12.75" customHeight="1"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4" t="s">
        <v>197</v>
      </c>
      <c r="BJ16" s="161">
        <f>'MAPA Resultados'!B17</f>
        <v>0.90909090909090906</v>
      </c>
      <c r="BK16" s="165" t="s">
        <v>509</v>
      </c>
      <c r="BL16" s="161">
        <f>'MAPA Resultados'!C17</f>
        <v>0.83333333333333337</v>
      </c>
      <c r="BM16" s="161"/>
      <c r="BN16" s="161"/>
      <c r="BO16" s="165" t="s">
        <v>510</v>
      </c>
      <c r="BP16" s="161">
        <f>'MAPA Resultados'!E17</f>
        <v>1</v>
      </c>
      <c r="BQ16" s="161"/>
      <c r="BR16" s="161"/>
      <c r="BS16" s="161"/>
      <c r="BT16" s="161"/>
    </row>
    <row r="17" spans="2:72" ht="12.75" customHeight="1"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4" t="s">
        <v>209</v>
      </c>
      <c r="BJ17" s="161">
        <f>'MAPA Resultados'!B19</f>
        <v>0.8</v>
      </c>
      <c r="BK17" s="165" t="s">
        <v>511</v>
      </c>
      <c r="BL17" s="161">
        <f>'MAPA Resultados'!C19</f>
        <v>0.27272727272727271</v>
      </c>
      <c r="BM17" s="161"/>
      <c r="BN17" s="161"/>
      <c r="BO17" s="165" t="s">
        <v>512</v>
      </c>
      <c r="BP17" s="161">
        <f>'MAPA Resultados'!E19</f>
        <v>0.66666666666666663</v>
      </c>
      <c r="BQ17" s="161"/>
      <c r="BR17" s="161"/>
      <c r="BS17" s="161"/>
      <c r="BT17" s="161"/>
    </row>
    <row r="18" spans="2:72" ht="12.75" customHeight="1"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4" t="s">
        <v>513</v>
      </c>
      <c r="BJ18" s="161">
        <f>'MAPA Resultados'!B21</f>
        <v>0.88888888888888884</v>
      </c>
      <c r="BK18" s="165" t="s">
        <v>514</v>
      </c>
      <c r="BL18" s="161">
        <f>'MAPA Resultados'!C21</f>
        <v>0.53846153846153844</v>
      </c>
      <c r="BM18" s="160"/>
      <c r="BN18" s="161"/>
      <c r="BO18" s="165" t="s">
        <v>499</v>
      </c>
      <c r="BP18" s="161">
        <f>'MAPA Resultados'!E21</f>
        <v>0.83333333333333337</v>
      </c>
      <c r="BQ18" s="161"/>
      <c r="BR18" s="161"/>
      <c r="BS18" s="161"/>
      <c r="BT18" s="161"/>
    </row>
    <row r="19" spans="2:72" ht="12.75" customHeight="1"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4" t="s">
        <v>515</v>
      </c>
      <c r="BJ19" s="161">
        <f>'MAPA Resultados'!B23</f>
        <v>0.66666666666666663</v>
      </c>
      <c r="BK19" s="166" t="s">
        <v>518</v>
      </c>
      <c r="BL19" s="161">
        <f>'MAPA Resultados'!C23</f>
        <v>0.61538461538461542</v>
      </c>
      <c r="BM19" s="160"/>
      <c r="BN19" s="161"/>
      <c r="BO19" s="160"/>
      <c r="BP19" s="161"/>
      <c r="BQ19" s="161"/>
      <c r="BR19" s="161"/>
      <c r="BS19" s="161"/>
      <c r="BT19" s="161"/>
    </row>
    <row r="20" spans="2:72" ht="12.75" customHeight="1"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4" t="s">
        <v>493</v>
      </c>
      <c r="BJ20" s="161">
        <f>'MAPA Resultados'!B25</f>
        <v>1</v>
      </c>
      <c r="BK20" s="160"/>
      <c r="BL20" s="161"/>
      <c r="BM20" s="160"/>
      <c r="BN20" s="161"/>
      <c r="BO20" s="160"/>
      <c r="BP20" s="161"/>
      <c r="BQ20" s="160"/>
      <c r="BR20" s="161"/>
      <c r="BS20" s="160"/>
      <c r="BT20" s="161"/>
    </row>
    <row r="21" spans="2:72" ht="12.75" customHeight="1">
      <c r="B21" s="160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1"/>
      <c r="BK21" s="160"/>
      <c r="BL21" s="161"/>
      <c r="BM21" s="160"/>
      <c r="BN21" s="161"/>
      <c r="BO21" s="160"/>
      <c r="BP21" s="161"/>
      <c r="BQ21" s="160"/>
      <c r="BR21" s="161"/>
      <c r="BS21" s="160"/>
      <c r="BT21" s="161"/>
    </row>
    <row r="22" spans="2:72" ht="12.75" customHeight="1"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1"/>
      <c r="BK22" s="160"/>
      <c r="BL22" s="161"/>
      <c r="BM22" s="160"/>
      <c r="BN22" s="161"/>
      <c r="BO22" s="160"/>
      <c r="BP22" s="161"/>
      <c r="BQ22" s="160"/>
      <c r="BR22" s="161"/>
      <c r="BS22" s="160"/>
      <c r="BT22" s="161"/>
    </row>
    <row r="23" spans="2:72" ht="12.75" customHeight="1"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  <c r="BJ23" s="161"/>
      <c r="BK23" s="160"/>
      <c r="BL23" s="161"/>
      <c r="BM23" s="160"/>
      <c r="BN23" s="161"/>
      <c r="BO23" s="160"/>
      <c r="BP23" s="161"/>
      <c r="BQ23" s="160"/>
      <c r="BR23" s="161"/>
      <c r="BS23" s="160"/>
      <c r="BT23" s="161"/>
    </row>
    <row r="24" spans="2:72" ht="12.75" customHeight="1"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  <c r="BJ24" s="161"/>
      <c r="BK24" s="160"/>
      <c r="BL24" s="161"/>
      <c r="BM24" s="160"/>
      <c r="BN24" s="161"/>
      <c r="BO24" s="160"/>
      <c r="BP24" s="161"/>
      <c r="BQ24" s="160"/>
      <c r="BR24" s="161"/>
      <c r="BS24" s="160"/>
      <c r="BT24" s="161"/>
    </row>
    <row r="25" spans="2:72" ht="12.75" customHeight="1"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1"/>
      <c r="BK25" s="160"/>
      <c r="BL25" s="161"/>
      <c r="BM25" s="160"/>
      <c r="BN25" s="161"/>
      <c r="BO25" s="160"/>
      <c r="BP25" s="161"/>
      <c r="BQ25" s="160"/>
      <c r="BR25" s="161"/>
      <c r="BS25" s="160"/>
      <c r="BT25" s="161"/>
    </row>
    <row r="26" spans="2:72" ht="12.75" customHeight="1"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1"/>
      <c r="BK26" s="160"/>
      <c r="BL26" s="161"/>
      <c r="BM26" s="160"/>
      <c r="BN26" s="161"/>
      <c r="BO26" s="160"/>
      <c r="BP26" s="161"/>
      <c r="BQ26" s="160"/>
      <c r="BR26" s="161"/>
      <c r="BS26" s="160"/>
      <c r="BT26" s="161"/>
    </row>
    <row r="27" spans="2:72" ht="12.75" customHeight="1"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  <c r="BJ27" s="161"/>
      <c r="BK27" s="160"/>
      <c r="BL27" s="161"/>
      <c r="BM27" s="160"/>
      <c r="BN27" s="161"/>
      <c r="BO27" s="160"/>
      <c r="BP27" s="161"/>
      <c r="BQ27" s="160"/>
      <c r="BR27" s="161"/>
      <c r="BS27" s="160"/>
      <c r="BT27" s="161"/>
    </row>
    <row r="28" spans="2:72" ht="12.75" customHeight="1"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  <c r="BJ28" s="161"/>
      <c r="BK28" s="160"/>
      <c r="BL28" s="161"/>
      <c r="BM28" s="160"/>
      <c r="BN28" s="161"/>
      <c r="BO28" s="160"/>
      <c r="BP28" s="161"/>
      <c r="BQ28" s="160"/>
      <c r="BR28" s="161"/>
      <c r="BS28" s="160"/>
      <c r="BT28" s="161"/>
    </row>
    <row r="29" spans="2:72" ht="12.75" customHeight="1"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1"/>
      <c r="BK29" s="160"/>
      <c r="BL29" s="161"/>
      <c r="BM29" s="160"/>
      <c r="BN29" s="161"/>
      <c r="BO29" s="160"/>
      <c r="BP29" s="161"/>
      <c r="BQ29" s="160"/>
      <c r="BR29" s="161"/>
      <c r="BS29" s="160"/>
      <c r="BT29" s="161"/>
    </row>
    <row r="30" spans="2:72" ht="12.75" customHeight="1">
      <c r="B30" s="160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1"/>
      <c r="BK30" s="160"/>
      <c r="BL30" s="161"/>
      <c r="BM30" s="160"/>
      <c r="BN30" s="161"/>
      <c r="BO30" s="160"/>
      <c r="BP30" s="161"/>
      <c r="BQ30" s="160"/>
      <c r="BR30" s="161"/>
      <c r="BS30" s="160"/>
      <c r="BT30" s="161"/>
    </row>
    <row r="31" spans="2:72" ht="12.75" customHeight="1"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1"/>
      <c r="BK31" s="160"/>
      <c r="BL31" s="161"/>
      <c r="BM31" s="160"/>
      <c r="BN31" s="161"/>
      <c r="BO31" s="160"/>
      <c r="BP31" s="161"/>
      <c r="BQ31" s="160"/>
      <c r="BR31" s="161"/>
      <c r="BS31" s="160"/>
      <c r="BT31" s="161"/>
    </row>
    <row r="32" spans="2:72" ht="12.75" customHeight="1"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1"/>
      <c r="BK32" s="160"/>
      <c r="BL32" s="161"/>
      <c r="BM32" s="160"/>
      <c r="BN32" s="161"/>
      <c r="BO32" s="160"/>
      <c r="BP32" s="161"/>
      <c r="BQ32" s="160"/>
      <c r="BR32" s="161"/>
      <c r="BS32" s="160"/>
      <c r="BT32" s="161"/>
    </row>
    <row r="33" spans="2:72" ht="12.75" customHeight="1"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1"/>
      <c r="BK33" s="160"/>
      <c r="BL33" s="161"/>
      <c r="BM33" s="160"/>
      <c r="BN33" s="161"/>
      <c r="BO33" s="160"/>
      <c r="BP33" s="161"/>
      <c r="BQ33" s="160"/>
      <c r="BR33" s="161"/>
      <c r="BS33" s="160"/>
      <c r="BT33" s="161"/>
    </row>
    <row r="34" spans="2:72" ht="12.75" customHeight="1"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1"/>
      <c r="BK34" s="160"/>
      <c r="BL34" s="161"/>
      <c r="BM34" s="160"/>
      <c r="BN34" s="161"/>
      <c r="BO34" s="160"/>
      <c r="BP34" s="161"/>
      <c r="BQ34" s="160"/>
      <c r="BR34" s="161"/>
      <c r="BS34" s="160"/>
      <c r="BT34" s="161"/>
    </row>
    <row r="35" spans="2:72" ht="12.75" customHeight="1"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  <c r="BJ35" s="161"/>
      <c r="BK35" s="160"/>
      <c r="BL35" s="161"/>
      <c r="BM35" s="160"/>
      <c r="BN35" s="161"/>
      <c r="BO35" s="160"/>
      <c r="BP35" s="161"/>
      <c r="BQ35" s="160"/>
      <c r="BR35" s="161"/>
      <c r="BS35" s="160"/>
      <c r="BT35" s="161"/>
    </row>
    <row r="36" spans="2:72" ht="12.75" customHeight="1"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  <c r="BJ36" s="161"/>
      <c r="BK36" s="160"/>
      <c r="BL36" s="161"/>
      <c r="BM36" s="160"/>
      <c r="BN36" s="161"/>
      <c r="BO36" s="160"/>
      <c r="BP36" s="161"/>
      <c r="BQ36" s="160"/>
      <c r="BR36" s="161"/>
      <c r="BS36" s="160"/>
      <c r="BT36" s="161"/>
    </row>
    <row r="37" spans="2:72" ht="12.75" customHeight="1"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1"/>
      <c r="BK37" s="160"/>
      <c r="BL37" s="161"/>
      <c r="BM37" s="160"/>
      <c r="BN37" s="161"/>
      <c r="BO37" s="160"/>
      <c r="BP37" s="161"/>
      <c r="BQ37" s="160"/>
      <c r="BR37" s="161"/>
      <c r="BS37" s="160"/>
      <c r="BT37" s="161"/>
    </row>
    <row r="38" spans="2:72" ht="12.75" customHeight="1"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1"/>
      <c r="BK38" s="160"/>
      <c r="BL38" s="161"/>
      <c r="BM38" s="160"/>
      <c r="BN38" s="161"/>
      <c r="BO38" s="160"/>
      <c r="BP38" s="161"/>
      <c r="BQ38" s="160"/>
      <c r="BR38" s="161"/>
      <c r="BS38" s="160"/>
      <c r="BT38" s="161"/>
    </row>
    <row r="39" spans="2:72" ht="12.75" customHeight="1"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  <c r="BJ39" s="161"/>
      <c r="BK39" s="160"/>
      <c r="BL39" s="161"/>
      <c r="BM39" s="160"/>
      <c r="BN39" s="161"/>
      <c r="BO39" s="160"/>
      <c r="BP39" s="161"/>
      <c r="BQ39" s="160"/>
      <c r="BR39" s="161"/>
      <c r="BS39" s="160"/>
      <c r="BT39" s="161"/>
    </row>
    <row r="40" spans="2:72" ht="12.75" customHeight="1"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  <c r="BJ40" s="161"/>
      <c r="BK40" s="160"/>
      <c r="BL40" s="161"/>
      <c r="BM40" s="160"/>
      <c r="BN40" s="161"/>
      <c r="BO40" s="160"/>
      <c r="BP40" s="161"/>
      <c r="BQ40" s="160"/>
      <c r="BR40" s="161"/>
      <c r="BS40" s="160"/>
      <c r="BT40" s="161"/>
    </row>
    <row r="41" spans="2:72" ht="12.75" customHeight="1"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1"/>
      <c r="BK41" s="160"/>
      <c r="BL41" s="161"/>
      <c r="BM41" s="160"/>
      <c r="BN41" s="161"/>
      <c r="BO41" s="160"/>
      <c r="BP41" s="161"/>
      <c r="BQ41" s="160"/>
      <c r="BR41" s="161"/>
      <c r="BS41" s="160"/>
      <c r="BT41" s="161"/>
    </row>
    <row r="42" spans="2:72" ht="12.75" customHeight="1">
      <c r="B42" s="160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1"/>
      <c r="BK42" s="160"/>
      <c r="BL42" s="161"/>
      <c r="BM42" s="160"/>
      <c r="BN42" s="161"/>
      <c r="BO42" s="160"/>
      <c r="BP42" s="161"/>
      <c r="BQ42" s="160"/>
      <c r="BR42" s="161"/>
      <c r="BS42" s="160"/>
      <c r="BT42" s="161"/>
    </row>
    <row r="43" spans="2:72" ht="12.75" customHeight="1">
      <c r="B43" s="160"/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  <c r="BJ43" s="161"/>
      <c r="BK43" s="160"/>
      <c r="BL43" s="161"/>
      <c r="BM43" s="160"/>
      <c r="BN43" s="161"/>
      <c r="BO43" s="160"/>
      <c r="BP43" s="161"/>
      <c r="BQ43" s="160"/>
      <c r="BR43" s="161"/>
      <c r="BS43" s="160"/>
      <c r="BT43" s="161"/>
    </row>
    <row r="44" spans="2:72" ht="12.75" customHeight="1">
      <c r="B44" s="160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  <c r="BJ44" s="161"/>
      <c r="BK44" s="160"/>
      <c r="BL44" s="161"/>
      <c r="BM44" s="160"/>
      <c r="BN44" s="161"/>
      <c r="BO44" s="160"/>
      <c r="BP44" s="161"/>
      <c r="BQ44" s="160"/>
      <c r="BR44" s="161"/>
      <c r="BS44" s="160"/>
      <c r="BT44" s="161"/>
    </row>
    <row r="45" spans="2:72" ht="12.75" customHeight="1">
      <c r="B45" s="160"/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1"/>
      <c r="BK45" s="160"/>
      <c r="BL45" s="161"/>
      <c r="BM45" s="160"/>
      <c r="BN45" s="161"/>
      <c r="BO45" s="160"/>
      <c r="BP45" s="161"/>
      <c r="BQ45" s="160"/>
      <c r="BR45" s="161"/>
      <c r="BS45" s="160"/>
      <c r="BT45" s="161"/>
    </row>
    <row r="46" spans="2:72" ht="12.75" customHeight="1"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1"/>
      <c r="BK46" s="160"/>
      <c r="BL46" s="161"/>
      <c r="BM46" s="160"/>
      <c r="BN46" s="161"/>
      <c r="BO46" s="160"/>
      <c r="BP46" s="161"/>
      <c r="BQ46" s="160"/>
      <c r="BR46" s="161"/>
      <c r="BS46" s="160"/>
      <c r="BT46" s="161"/>
    </row>
    <row r="47" spans="2:72" ht="12.75" customHeight="1"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  <c r="BJ47" s="161"/>
      <c r="BK47" s="160"/>
      <c r="BL47" s="161"/>
      <c r="BM47" s="160"/>
      <c r="BN47" s="161"/>
      <c r="BO47" s="160"/>
      <c r="BP47" s="161"/>
      <c r="BQ47" s="160"/>
      <c r="BR47" s="161"/>
      <c r="BS47" s="160"/>
      <c r="BT47" s="161"/>
    </row>
    <row r="48" spans="2:72" ht="12.75" customHeight="1">
      <c r="B48" s="160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  <c r="BJ48" s="161"/>
      <c r="BK48" s="160"/>
      <c r="BL48" s="161"/>
      <c r="BM48" s="160"/>
      <c r="BN48" s="161"/>
      <c r="BO48" s="160"/>
      <c r="BP48" s="161"/>
      <c r="BQ48" s="160"/>
      <c r="BR48" s="161"/>
      <c r="BS48" s="160"/>
      <c r="BT48" s="161"/>
    </row>
    <row r="49" spans="2:72" ht="12.75" customHeight="1"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1"/>
      <c r="BK49" s="160"/>
      <c r="BL49" s="161"/>
      <c r="BM49" s="160"/>
      <c r="BN49" s="161"/>
      <c r="BO49" s="160"/>
      <c r="BP49" s="161"/>
      <c r="BQ49" s="160"/>
      <c r="BR49" s="161"/>
      <c r="BS49" s="160"/>
      <c r="BT49" s="161"/>
    </row>
    <row r="50" spans="2:72" ht="12.75" customHeight="1"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1"/>
      <c r="BK50" s="160"/>
      <c r="BL50" s="161"/>
      <c r="BM50" s="160"/>
      <c r="BN50" s="161"/>
      <c r="BO50" s="160"/>
      <c r="BP50" s="161"/>
      <c r="BQ50" s="160"/>
      <c r="BR50" s="161"/>
      <c r="BS50" s="160"/>
      <c r="BT50" s="161"/>
    </row>
    <row r="51" spans="2:72" ht="12.75" customHeight="1"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  <c r="BJ51" s="161"/>
      <c r="BK51" s="160"/>
      <c r="BL51" s="161"/>
      <c r="BM51" s="160"/>
      <c r="BN51" s="161"/>
      <c r="BO51" s="160"/>
      <c r="BP51" s="161"/>
      <c r="BQ51" s="160"/>
      <c r="BR51" s="161"/>
      <c r="BS51" s="160"/>
      <c r="BT51" s="161"/>
    </row>
    <row r="52" spans="2:72" ht="12.75" customHeight="1">
      <c r="B52" s="160"/>
      <c r="C52" s="160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  <c r="BJ52" s="161"/>
      <c r="BK52" s="160"/>
      <c r="BL52" s="161"/>
      <c r="BM52" s="160"/>
      <c r="BN52" s="161"/>
      <c r="BO52" s="160"/>
      <c r="BP52" s="161"/>
      <c r="BQ52" s="160"/>
      <c r="BR52" s="161"/>
      <c r="BS52" s="160"/>
      <c r="BT52" s="161"/>
    </row>
    <row r="53" spans="2:72" ht="12.75" customHeight="1">
      <c r="B53" s="160"/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1"/>
      <c r="BK53" s="160"/>
      <c r="BL53" s="161"/>
      <c r="BM53" s="160"/>
      <c r="BN53" s="161"/>
      <c r="BO53" s="160"/>
      <c r="BP53" s="161"/>
      <c r="BQ53" s="160"/>
      <c r="BR53" s="161"/>
      <c r="BS53" s="160"/>
      <c r="BT53" s="161"/>
    </row>
    <row r="54" spans="2:72" ht="12.75" customHeight="1"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1"/>
      <c r="BK54" s="160"/>
      <c r="BL54" s="161"/>
      <c r="BM54" s="160"/>
      <c r="BN54" s="161"/>
      <c r="BO54" s="160"/>
      <c r="BP54" s="161"/>
      <c r="BQ54" s="160"/>
      <c r="BR54" s="161"/>
      <c r="BS54" s="160"/>
      <c r="BT54" s="161"/>
    </row>
    <row r="55" spans="2:72" ht="12.75" customHeight="1"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  <c r="BJ55" s="161"/>
      <c r="BK55" s="160"/>
      <c r="BL55" s="161"/>
      <c r="BM55" s="160"/>
      <c r="BN55" s="161"/>
      <c r="BO55" s="160"/>
      <c r="BP55" s="161"/>
      <c r="BQ55" s="160"/>
      <c r="BR55" s="161"/>
      <c r="BS55" s="160"/>
      <c r="BT55" s="161"/>
    </row>
    <row r="56" spans="2:72" ht="12.75" customHeight="1"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  <c r="BJ56" s="161"/>
      <c r="BK56" s="160"/>
      <c r="BL56" s="161"/>
      <c r="BM56" s="160"/>
      <c r="BN56" s="161"/>
      <c r="BO56" s="160"/>
      <c r="BP56" s="161"/>
      <c r="BQ56" s="160"/>
      <c r="BR56" s="161"/>
      <c r="BS56" s="160"/>
      <c r="BT56" s="161"/>
    </row>
    <row r="57" spans="2:72" ht="12.75" customHeight="1"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1"/>
      <c r="BK57" s="160"/>
      <c r="BL57" s="161"/>
      <c r="BM57" s="160"/>
      <c r="BN57" s="161"/>
      <c r="BO57" s="160"/>
      <c r="BP57" s="161"/>
      <c r="BQ57" s="160"/>
      <c r="BR57" s="161"/>
      <c r="BS57" s="160"/>
      <c r="BT57" s="161"/>
    </row>
    <row r="58" spans="2:72" ht="12.75" customHeight="1"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1"/>
      <c r="BK58" s="160"/>
      <c r="BL58" s="161"/>
      <c r="BM58" s="160"/>
      <c r="BN58" s="161"/>
      <c r="BO58" s="160"/>
      <c r="BP58" s="161"/>
      <c r="BQ58" s="160"/>
      <c r="BR58" s="161"/>
      <c r="BS58" s="160"/>
      <c r="BT58" s="161"/>
    </row>
    <row r="59" spans="2:72" ht="12.75" customHeight="1"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  <c r="BJ59" s="161"/>
      <c r="BK59" s="160"/>
      <c r="BL59" s="161"/>
      <c r="BM59" s="160"/>
      <c r="BN59" s="161"/>
      <c r="BO59" s="160"/>
      <c r="BP59" s="161"/>
      <c r="BQ59" s="160"/>
      <c r="BR59" s="161"/>
      <c r="BS59" s="160"/>
      <c r="BT59" s="161"/>
    </row>
    <row r="60" spans="2:72" ht="12.75" customHeight="1"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  <c r="BJ60" s="161"/>
      <c r="BK60" s="160"/>
      <c r="BL60" s="161"/>
      <c r="BM60" s="160"/>
      <c r="BN60" s="161"/>
      <c r="BO60" s="160"/>
      <c r="BP60" s="161"/>
      <c r="BQ60" s="160"/>
      <c r="BR60" s="161"/>
      <c r="BS60" s="160"/>
      <c r="BT60" s="161"/>
    </row>
    <row r="61" spans="2:72" ht="12.75" customHeight="1"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1"/>
      <c r="BK61" s="160"/>
      <c r="BL61" s="161"/>
      <c r="BM61" s="160"/>
      <c r="BN61" s="161"/>
      <c r="BO61" s="160"/>
      <c r="BP61" s="161"/>
      <c r="BQ61" s="160"/>
      <c r="BR61" s="161"/>
      <c r="BS61" s="160"/>
      <c r="BT61" s="161"/>
    </row>
    <row r="62" spans="2:72" ht="12.75" customHeight="1"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1"/>
      <c r="BK62" s="160"/>
      <c r="BL62" s="161"/>
      <c r="BM62" s="160"/>
      <c r="BN62" s="161"/>
      <c r="BO62" s="160"/>
      <c r="BP62" s="161"/>
      <c r="BQ62" s="160"/>
      <c r="BR62" s="161"/>
      <c r="BS62" s="160"/>
      <c r="BT62" s="161"/>
    </row>
    <row r="63" spans="2:72" ht="12.75" customHeight="1"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  <c r="BJ63" s="161"/>
      <c r="BK63" s="160"/>
      <c r="BL63" s="161"/>
      <c r="BM63" s="160"/>
      <c r="BN63" s="161"/>
      <c r="BO63" s="160"/>
      <c r="BP63" s="161"/>
      <c r="BQ63" s="160"/>
      <c r="BR63" s="161"/>
      <c r="BS63" s="160"/>
      <c r="BT63" s="161"/>
    </row>
    <row r="64" spans="2:72" ht="12.75" customHeight="1"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  <c r="BJ64" s="161"/>
      <c r="BK64" s="160"/>
      <c r="BL64" s="161"/>
      <c r="BM64" s="160"/>
      <c r="BN64" s="161"/>
      <c r="BO64" s="160"/>
      <c r="BP64" s="161"/>
      <c r="BQ64" s="160"/>
      <c r="BR64" s="161"/>
      <c r="BS64" s="160"/>
      <c r="BT64" s="161"/>
    </row>
    <row r="65" spans="2:72" ht="12.75" customHeight="1"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1"/>
      <c r="BK65" s="160"/>
      <c r="BL65" s="161"/>
      <c r="BM65" s="160"/>
      <c r="BN65" s="161"/>
      <c r="BO65" s="160"/>
      <c r="BP65" s="161"/>
      <c r="BQ65" s="160"/>
      <c r="BR65" s="161"/>
      <c r="BS65" s="160"/>
      <c r="BT65" s="161"/>
    </row>
    <row r="66" spans="2:72" ht="12.75" customHeight="1"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1"/>
      <c r="BK66" s="160"/>
      <c r="BL66" s="161"/>
      <c r="BM66" s="160"/>
      <c r="BN66" s="161"/>
      <c r="BO66" s="160"/>
      <c r="BP66" s="161"/>
      <c r="BQ66" s="160"/>
      <c r="BR66" s="161"/>
      <c r="BS66" s="160"/>
      <c r="BT66" s="161"/>
    </row>
    <row r="67" spans="2:72" ht="12.75" customHeight="1"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  <c r="BJ67" s="161"/>
      <c r="BK67" s="160"/>
      <c r="BL67" s="161"/>
      <c r="BM67" s="160"/>
      <c r="BN67" s="161"/>
      <c r="BO67" s="160"/>
      <c r="BP67" s="161"/>
      <c r="BQ67" s="160"/>
      <c r="BR67" s="161"/>
      <c r="BS67" s="160"/>
      <c r="BT67" s="161"/>
    </row>
    <row r="68" spans="2:72" ht="12.75" customHeight="1"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  <c r="BJ68" s="161"/>
      <c r="BK68" s="160"/>
      <c r="BL68" s="161"/>
      <c r="BM68" s="160"/>
      <c r="BN68" s="161"/>
      <c r="BO68" s="160"/>
      <c r="BP68" s="161"/>
      <c r="BQ68" s="160"/>
      <c r="BR68" s="161"/>
      <c r="BS68" s="160"/>
      <c r="BT68" s="161"/>
    </row>
    <row r="69" spans="2:72" ht="12.75" customHeight="1">
      <c r="B69" s="160"/>
      <c r="C69" s="160"/>
      <c r="D69" s="160"/>
      <c r="E69" s="160"/>
      <c r="F69" s="160"/>
      <c r="G69" s="160"/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1"/>
      <c r="BK69" s="160"/>
      <c r="BL69" s="161"/>
      <c r="BM69" s="160"/>
      <c r="BN69" s="161"/>
      <c r="BO69" s="160"/>
      <c r="BP69" s="161"/>
      <c r="BQ69" s="160"/>
      <c r="BR69" s="161"/>
      <c r="BS69" s="160"/>
      <c r="BT69" s="161"/>
    </row>
    <row r="70" spans="2:72" ht="12.75" customHeight="1"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1"/>
      <c r="BK70" s="160"/>
      <c r="BL70" s="161"/>
      <c r="BM70" s="160"/>
      <c r="BN70" s="161"/>
      <c r="BO70" s="160"/>
      <c r="BP70" s="161"/>
      <c r="BQ70" s="160"/>
      <c r="BR70" s="161"/>
      <c r="BS70" s="160"/>
      <c r="BT70" s="161"/>
    </row>
    <row r="71" spans="2:72" ht="12.75" customHeight="1"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  <c r="BJ71" s="161"/>
      <c r="BK71" s="160"/>
      <c r="BL71" s="161"/>
      <c r="BM71" s="160"/>
      <c r="BN71" s="161"/>
      <c r="BO71" s="160"/>
      <c r="BP71" s="161"/>
      <c r="BQ71" s="160"/>
      <c r="BR71" s="161"/>
      <c r="BS71" s="160"/>
      <c r="BT71" s="161"/>
    </row>
    <row r="72" spans="2:72" ht="12.75" customHeight="1">
      <c r="B72" s="160"/>
      <c r="C72" s="160"/>
      <c r="D72" s="160"/>
      <c r="E72" s="160"/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  <c r="BJ72" s="161"/>
      <c r="BK72" s="160"/>
      <c r="BL72" s="161"/>
      <c r="BM72" s="160"/>
      <c r="BN72" s="161"/>
      <c r="BO72" s="160"/>
      <c r="BP72" s="161"/>
      <c r="BQ72" s="160"/>
      <c r="BR72" s="161"/>
      <c r="BS72" s="160"/>
      <c r="BT72" s="161"/>
    </row>
    <row r="73" spans="2:72" ht="12.75" customHeight="1"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1"/>
      <c r="BK73" s="160"/>
      <c r="BL73" s="161"/>
      <c r="BM73" s="160"/>
      <c r="BN73" s="161"/>
      <c r="BO73" s="160"/>
      <c r="BP73" s="161"/>
      <c r="BQ73" s="160"/>
      <c r="BR73" s="161"/>
      <c r="BS73" s="160"/>
      <c r="BT73" s="161"/>
    </row>
    <row r="74" spans="2:72" ht="12.75" customHeight="1"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1"/>
      <c r="BK74" s="160"/>
      <c r="BL74" s="161"/>
      <c r="BM74" s="160"/>
      <c r="BN74" s="161"/>
      <c r="BO74" s="160"/>
      <c r="BP74" s="161"/>
      <c r="BQ74" s="160"/>
      <c r="BR74" s="161"/>
      <c r="BS74" s="160"/>
      <c r="BT74" s="161"/>
    </row>
    <row r="75" spans="2:72" ht="12.75" customHeight="1">
      <c r="B75" s="160"/>
      <c r="C75" s="160"/>
      <c r="D75" s="160"/>
      <c r="E75" s="160"/>
      <c r="F75" s="160"/>
      <c r="G75" s="160"/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  <c r="BJ75" s="161"/>
      <c r="BK75" s="160"/>
      <c r="BL75" s="161"/>
      <c r="BM75" s="160"/>
      <c r="BN75" s="161"/>
      <c r="BO75" s="160"/>
      <c r="BP75" s="161"/>
      <c r="BQ75" s="160"/>
      <c r="BR75" s="161"/>
      <c r="BS75" s="160"/>
      <c r="BT75" s="161"/>
    </row>
    <row r="76" spans="2:72" ht="12.75" customHeight="1">
      <c r="B76" s="160"/>
      <c r="C76" s="160"/>
      <c r="D76" s="160"/>
      <c r="E76" s="160"/>
      <c r="F76" s="160"/>
      <c r="G76" s="160"/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1"/>
      <c r="BK76" s="160"/>
      <c r="BL76" s="161"/>
      <c r="BM76" s="160"/>
      <c r="BN76" s="161"/>
      <c r="BO76" s="160"/>
      <c r="BP76" s="161"/>
      <c r="BQ76" s="160"/>
      <c r="BR76" s="161"/>
      <c r="BS76" s="160"/>
      <c r="BT76" s="161"/>
    </row>
    <row r="77" spans="2:72" ht="12.75" customHeight="1">
      <c r="B77" s="160"/>
      <c r="C77" s="160"/>
      <c r="D77" s="160"/>
      <c r="E77" s="160"/>
      <c r="F77" s="160"/>
      <c r="G77" s="160"/>
      <c r="H77" s="160"/>
      <c r="I77" s="160"/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1"/>
      <c r="BK77" s="160"/>
      <c r="BL77" s="161"/>
      <c r="BM77" s="160"/>
      <c r="BN77" s="161"/>
      <c r="BO77" s="160"/>
      <c r="BP77" s="161"/>
      <c r="BQ77" s="160"/>
      <c r="BR77" s="161"/>
      <c r="BS77" s="160"/>
      <c r="BT77" s="161"/>
    </row>
    <row r="78" spans="2:72" ht="12.75" customHeight="1">
      <c r="B78" s="160"/>
      <c r="C78" s="160"/>
      <c r="D78" s="160"/>
      <c r="E78" s="160"/>
      <c r="F78" s="160"/>
      <c r="G78" s="160"/>
      <c r="H78" s="160"/>
      <c r="I78" s="160"/>
      <c r="J78" s="160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1"/>
      <c r="BK78" s="160"/>
      <c r="BL78" s="161"/>
      <c r="BM78" s="160"/>
      <c r="BN78" s="161"/>
      <c r="BO78" s="160"/>
      <c r="BP78" s="161"/>
      <c r="BQ78" s="160"/>
      <c r="BR78" s="161"/>
      <c r="BS78" s="160"/>
      <c r="BT78" s="161"/>
    </row>
    <row r="79" spans="2:72" ht="12.75" customHeight="1">
      <c r="B79" s="160"/>
      <c r="C79" s="160"/>
      <c r="D79" s="160"/>
      <c r="E79" s="160"/>
      <c r="F79" s="160"/>
      <c r="G79" s="160"/>
      <c r="H79" s="160"/>
      <c r="I79" s="160"/>
      <c r="J79" s="160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  <c r="BJ79" s="161"/>
      <c r="BK79" s="160"/>
      <c r="BL79" s="161"/>
      <c r="BM79" s="160"/>
      <c r="BN79" s="161"/>
      <c r="BO79" s="160"/>
      <c r="BP79" s="161"/>
      <c r="BQ79" s="160"/>
      <c r="BR79" s="161"/>
      <c r="BS79" s="160"/>
      <c r="BT79" s="161"/>
    </row>
    <row r="80" spans="2:72" ht="12.75" customHeight="1">
      <c r="B80" s="160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  <c r="BJ80" s="161"/>
      <c r="BK80" s="160"/>
      <c r="BL80" s="161"/>
      <c r="BM80" s="160"/>
      <c r="BN80" s="161"/>
      <c r="BO80" s="160"/>
      <c r="BP80" s="161"/>
      <c r="BQ80" s="160"/>
      <c r="BR80" s="161"/>
      <c r="BS80" s="160"/>
      <c r="BT80" s="161"/>
    </row>
    <row r="81" spans="2:72" ht="12.75" customHeight="1">
      <c r="B81" s="160"/>
      <c r="C81" s="160"/>
      <c r="D81" s="160"/>
      <c r="E81" s="160"/>
      <c r="F81" s="160"/>
      <c r="G81" s="160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1"/>
      <c r="BK81" s="160"/>
      <c r="BL81" s="161"/>
      <c r="BM81" s="160"/>
      <c r="BN81" s="161"/>
      <c r="BO81" s="160"/>
      <c r="BP81" s="161"/>
      <c r="BQ81" s="160"/>
      <c r="BR81" s="161"/>
      <c r="BS81" s="160"/>
      <c r="BT81" s="161"/>
    </row>
    <row r="82" spans="2:72" ht="12.75" customHeight="1"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1"/>
      <c r="BK82" s="160"/>
      <c r="BL82" s="161"/>
      <c r="BM82" s="160"/>
      <c r="BN82" s="161"/>
      <c r="BO82" s="160"/>
      <c r="BP82" s="161"/>
      <c r="BQ82" s="160"/>
      <c r="BR82" s="161"/>
      <c r="BS82" s="160"/>
      <c r="BT82" s="161"/>
    </row>
    <row r="83" spans="2:72" ht="12.75" customHeight="1">
      <c r="B83" s="160"/>
      <c r="C83" s="160"/>
      <c r="D83" s="160"/>
      <c r="E83" s="160"/>
      <c r="F83" s="160"/>
      <c r="G83" s="160"/>
      <c r="H83" s="160"/>
      <c r="I83" s="160"/>
      <c r="J83" s="160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  <c r="BJ83" s="161"/>
      <c r="BK83" s="160"/>
      <c r="BL83" s="161"/>
      <c r="BM83" s="160"/>
      <c r="BN83" s="161"/>
      <c r="BO83" s="160"/>
      <c r="BP83" s="161"/>
      <c r="BQ83" s="160"/>
      <c r="BR83" s="161"/>
      <c r="BS83" s="160"/>
      <c r="BT83" s="161"/>
    </row>
    <row r="84" spans="2:72" ht="12.75" customHeight="1">
      <c r="B84" s="160"/>
      <c r="C84" s="160"/>
      <c r="D84" s="160"/>
      <c r="E84" s="160"/>
      <c r="F84" s="160"/>
      <c r="G84" s="16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  <c r="BJ84" s="161"/>
      <c r="BK84" s="160"/>
      <c r="BL84" s="161"/>
      <c r="BM84" s="160"/>
      <c r="BN84" s="161"/>
      <c r="BO84" s="160"/>
      <c r="BP84" s="161"/>
      <c r="BQ84" s="160"/>
      <c r="BR84" s="161"/>
      <c r="BS84" s="160"/>
      <c r="BT84" s="161"/>
    </row>
    <row r="85" spans="2:72" ht="12.75" customHeight="1"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1"/>
      <c r="BK85" s="160"/>
      <c r="BL85" s="161"/>
      <c r="BM85" s="160"/>
      <c r="BN85" s="161"/>
      <c r="BO85" s="160"/>
      <c r="BP85" s="161"/>
      <c r="BQ85" s="160"/>
      <c r="BR85" s="161"/>
      <c r="BS85" s="160"/>
      <c r="BT85" s="161"/>
    </row>
    <row r="86" spans="2:72" ht="12.75" customHeight="1"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1"/>
      <c r="BK86" s="160"/>
      <c r="BL86" s="161"/>
      <c r="BM86" s="160"/>
      <c r="BN86" s="161"/>
      <c r="BO86" s="160"/>
      <c r="BP86" s="161"/>
      <c r="BQ86" s="160"/>
      <c r="BR86" s="161"/>
      <c r="BS86" s="160"/>
      <c r="BT86" s="161"/>
    </row>
    <row r="87" spans="2:72" ht="12.75" customHeight="1">
      <c r="B87" s="160"/>
      <c r="C87" s="160"/>
      <c r="D87" s="160"/>
      <c r="E87" s="160"/>
      <c r="F87" s="160"/>
      <c r="G87" s="160"/>
      <c r="H87" s="160"/>
      <c r="I87" s="160"/>
      <c r="J87" s="160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  <c r="BJ87" s="161"/>
      <c r="BK87" s="160"/>
      <c r="BL87" s="161"/>
      <c r="BM87" s="160"/>
      <c r="BN87" s="161"/>
      <c r="BO87" s="160"/>
      <c r="BP87" s="161"/>
      <c r="BQ87" s="160"/>
      <c r="BR87" s="161"/>
      <c r="BS87" s="160"/>
      <c r="BT87" s="161"/>
    </row>
    <row r="88" spans="2:72" ht="12.75" customHeight="1">
      <c r="B88" s="160"/>
      <c r="C88" s="160"/>
      <c r="D88" s="160"/>
      <c r="E88" s="160"/>
      <c r="F88" s="160"/>
      <c r="G88" s="160"/>
      <c r="H88" s="160"/>
      <c r="I88" s="160"/>
      <c r="J88" s="160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  <c r="BJ88" s="161"/>
      <c r="BK88" s="160"/>
      <c r="BL88" s="161"/>
      <c r="BM88" s="160"/>
      <c r="BN88" s="161"/>
      <c r="BO88" s="160"/>
      <c r="BP88" s="161"/>
      <c r="BQ88" s="160"/>
      <c r="BR88" s="161"/>
      <c r="BS88" s="160"/>
      <c r="BT88" s="161"/>
    </row>
    <row r="89" spans="2:72" ht="12.75" customHeight="1">
      <c r="B89" s="160"/>
      <c r="C89" s="160"/>
      <c r="D89" s="160"/>
      <c r="E89" s="160"/>
      <c r="F89" s="160"/>
      <c r="G89" s="160"/>
      <c r="H89" s="160"/>
      <c r="I89" s="160"/>
      <c r="J89" s="160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1"/>
      <c r="BK89" s="160"/>
      <c r="BL89" s="161"/>
      <c r="BM89" s="160"/>
      <c r="BN89" s="161"/>
      <c r="BO89" s="160"/>
      <c r="BP89" s="161"/>
      <c r="BQ89" s="160"/>
      <c r="BR89" s="161"/>
      <c r="BS89" s="160"/>
      <c r="BT89" s="161"/>
    </row>
    <row r="90" spans="2:72" ht="12.75" customHeight="1">
      <c r="B90" s="160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1"/>
      <c r="BK90" s="160"/>
      <c r="BL90" s="161"/>
      <c r="BM90" s="160"/>
      <c r="BN90" s="161"/>
      <c r="BO90" s="160"/>
      <c r="BP90" s="161"/>
      <c r="BQ90" s="160"/>
      <c r="BR90" s="161"/>
      <c r="BS90" s="160"/>
      <c r="BT90" s="161"/>
    </row>
    <row r="91" spans="2:72" ht="12.75" customHeight="1">
      <c r="B91" s="160"/>
      <c r="C91" s="160"/>
      <c r="D91" s="160"/>
      <c r="E91" s="160"/>
      <c r="F91" s="160"/>
      <c r="G91" s="160"/>
      <c r="H91" s="160"/>
      <c r="I91" s="160"/>
      <c r="J91" s="160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1"/>
      <c r="BK91" s="160"/>
      <c r="BL91" s="161"/>
      <c r="BM91" s="160"/>
      <c r="BN91" s="161"/>
      <c r="BO91" s="160"/>
      <c r="BP91" s="161"/>
      <c r="BQ91" s="160"/>
      <c r="BR91" s="161"/>
      <c r="BS91" s="160"/>
      <c r="BT91" s="161"/>
    </row>
    <row r="92" spans="2:72" ht="12.75" customHeight="1">
      <c r="B92" s="160"/>
      <c r="C92" s="160"/>
      <c r="D92" s="160"/>
      <c r="E92" s="160"/>
      <c r="F92" s="160"/>
      <c r="G92" s="160"/>
      <c r="H92" s="160"/>
      <c r="I92" s="160"/>
      <c r="J92" s="160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  <c r="BJ92" s="161"/>
      <c r="BK92" s="160"/>
      <c r="BL92" s="161"/>
      <c r="BM92" s="160"/>
      <c r="BN92" s="161"/>
      <c r="BO92" s="160"/>
      <c r="BP92" s="161"/>
      <c r="BQ92" s="160"/>
      <c r="BR92" s="161"/>
      <c r="BS92" s="160"/>
      <c r="BT92" s="161"/>
    </row>
    <row r="93" spans="2:72" ht="12.75" customHeight="1"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1"/>
      <c r="BK93" s="160"/>
      <c r="BL93" s="161"/>
      <c r="BM93" s="160"/>
      <c r="BN93" s="161"/>
      <c r="BO93" s="160"/>
      <c r="BP93" s="161"/>
      <c r="BQ93" s="160"/>
      <c r="BR93" s="161"/>
      <c r="BS93" s="160"/>
      <c r="BT93" s="161"/>
    </row>
    <row r="94" spans="2:72" ht="12.75" customHeight="1">
      <c r="B94" s="160"/>
      <c r="C94" s="160"/>
      <c r="D94" s="160"/>
      <c r="E94" s="160"/>
      <c r="F94" s="160"/>
      <c r="G94" s="160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1"/>
      <c r="BK94" s="160"/>
      <c r="BL94" s="161"/>
      <c r="BM94" s="160"/>
      <c r="BN94" s="161"/>
      <c r="BO94" s="160"/>
      <c r="BP94" s="161"/>
      <c r="BQ94" s="160"/>
      <c r="BR94" s="161"/>
      <c r="BS94" s="160"/>
      <c r="BT94" s="161"/>
    </row>
    <row r="95" spans="2:72" ht="12.75" customHeight="1">
      <c r="B95" s="160"/>
      <c r="C95" s="160"/>
      <c r="D95" s="160"/>
      <c r="E95" s="160"/>
      <c r="F95" s="160"/>
      <c r="G95" s="160"/>
      <c r="H95" s="160"/>
      <c r="I95" s="160"/>
      <c r="J95" s="160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  <c r="BJ95" s="161"/>
      <c r="BK95" s="160"/>
      <c r="BL95" s="161"/>
      <c r="BM95" s="160"/>
      <c r="BN95" s="161"/>
      <c r="BO95" s="160"/>
      <c r="BP95" s="161"/>
      <c r="BQ95" s="160"/>
      <c r="BR95" s="161"/>
      <c r="BS95" s="160"/>
      <c r="BT95" s="161"/>
    </row>
    <row r="96" spans="2:72" ht="12.75" customHeight="1"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  <c r="BJ96" s="161"/>
      <c r="BK96" s="160"/>
      <c r="BL96" s="161"/>
      <c r="BM96" s="160"/>
      <c r="BN96" s="161"/>
      <c r="BO96" s="160"/>
      <c r="BP96" s="161"/>
      <c r="BQ96" s="160"/>
      <c r="BR96" s="161"/>
      <c r="BS96" s="160"/>
      <c r="BT96" s="161"/>
    </row>
    <row r="97" spans="2:72" ht="12.75" customHeight="1">
      <c r="B97" s="160"/>
      <c r="C97" s="160"/>
      <c r="D97" s="160"/>
      <c r="E97" s="160"/>
      <c r="F97" s="160"/>
      <c r="G97" s="160"/>
      <c r="H97" s="160"/>
      <c r="I97" s="160"/>
      <c r="J97" s="160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1"/>
      <c r="BK97" s="160"/>
      <c r="BL97" s="161"/>
      <c r="BM97" s="160"/>
      <c r="BN97" s="161"/>
      <c r="BO97" s="160"/>
      <c r="BP97" s="161"/>
      <c r="BQ97" s="160"/>
      <c r="BR97" s="161"/>
      <c r="BS97" s="160"/>
      <c r="BT97" s="161"/>
    </row>
    <row r="98" spans="2:72" ht="12.75" customHeight="1">
      <c r="B98" s="160"/>
      <c r="C98" s="160"/>
      <c r="D98" s="160"/>
      <c r="E98" s="160"/>
      <c r="F98" s="160"/>
      <c r="G98" s="160"/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1"/>
      <c r="BK98" s="160"/>
      <c r="BL98" s="161"/>
      <c r="BM98" s="160"/>
      <c r="BN98" s="161"/>
      <c r="BO98" s="160"/>
      <c r="BP98" s="161"/>
      <c r="BQ98" s="160"/>
      <c r="BR98" s="161"/>
      <c r="BS98" s="160"/>
      <c r="BT98" s="161"/>
    </row>
    <row r="99" spans="2:72" ht="12.75" customHeight="1">
      <c r="B99" s="160"/>
      <c r="C99" s="160"/>
      <c r="D99" s="160"/>
      <c r="E99" s="160"/>
      <c r="F99" s="160"/>
      <c r="G99" s="160"/>
      <c r="H99" s="160"/>
      <c r="I99" s="160"/>
      <c r="J99" s="160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  <c r="BJ99" s="161"/>
      <c r="BK99" s="160"/>
      <c r="BL99" s="161"/>
      <c r="BM99" s="160"/>
      <c r="BN99" s="161"/>
      <c r="BO99" s="160"/>
      <c r="BP99" s="161"/>
      <c r="BQ99" s="160"/>
      <c r="BR99" s="161"/>
      <c r="BS99" s="160"/>
      <c r="BT99" s="161"/>
    </row>
    <row r="100" spans="2:72" ht="12.75" customHeight="1">
      <c r="B100" s="160"/>
      <c r="C100" s="160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  <c r="BJ100" s="161"/>
      <c r="BK100" s="160"/>
      <c r="BL100" s="161"/>
      <c r="BM100" s="160"/>
      <c r="BN100" s="161"/>
      <c r="BO100" s="160"/>
      <c r="BP100" s="161"/>
      <c r="BQ100" s="160"/>
      <c r="BR100" s="161"/>
      <c r="BS100" s="160"/>
      <c r="BT100" s="161"/>
    </row>
    <row r="101" spans="2:72" ht="12.75" customHeight="1">
      <c r="B101" s="160"/>
      <c r="C101" s="160"/>
      <c r="D101" s="160"/>
      <c r="E101" s="160"/>
      <c r="F101" s="160"/>
      <c r="G101" s="160"/>
      <c r="H101" s="160"/>
      <c r="I101" s="160"/>
      <c r="J101" s="160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1"/>
      <c r="BK101" s="160"/>
      <c r="BL101" s="161"/>
      <c r="BM101" s="160"/>
      <c r="BN101" s="161"/>
      <c r="BO101" s="160"/>
      <c r="BP101" s="161"/>
      <c r="BQ101" s="160"/>
      <c r="BR101" s="161"/>
      <c r="BS101" s="160"/>
      <c r="BT101" s="161"/>
    </row>
    <row r="102" spans="2:72" ht="12.75" customHeight="1">
      <c r="B102" s="160"/>
      <c r="C102" s="160"/>
      <c r="D102" s="160"/>
      <c r="E102" s="160"/>
      <c r="F102" s="160"/>
      <c r="G102" s="160"/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1"/>
      <c r="BK102" s="160"/>
      <c r="BL102" s="161"/>
      <c r="BM102" s="160"/>
      <c r="BN102" s="161"/>
      <c r="BO102" s="160"/>
      <c r="BP102" s="161"/>
      <c r="BQ102" s="160"/>
      <c r="BR102" s="161"/>
      <c r="BS102" s="160"/>
      <c r="BT102" s="161"/>
    </row>
    <row r="103" spans="2:72" ht="12.75" customHeight="1">
      <c r="B103" s="160"/>
      <c r="C103" s="160"/>
      <c r="D103" s="160"/>
      <c r="E103" s="160"/>
      <c r="F103" s="160"/>
      <c r="G103" s="160"/>
      <c r="H103" s="160"/>
      <c r="I103" s="160"/>
      <c r="J103" s="160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  <c r="BJ103" s="161"/>
      <c r="BK103" s="160"/>
      <c r="BL103" s="161"/>
      <c r="BM103" s="160"/>
      <c r="BN103" s="161"/>
      <c r="BO103" s="160"/>
      <c r="BP103" s="161"/>
      <c r="BQ103" s="160"/>
      <c r="BR103" s="161"/>
      <c r="BS103" s="160"/>
      <c r="BT103" s="161"/>
    </row>
    <row r="104" spans="2:72" ht="12.75" customHeight="1">
      <c r="B104" s="160"/>
      <c r="C104" s="160"/>
      <c r="D104" s="160"/>
      <c r="E104" s="160"/>
      <c r="F104" s="160"/>
      <c r="G104" s="160"/>
      <c r="H104" s="160"/>
      <c r="I104" s="160"/>
      <c r="J104" s="160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  <c r="BJ104" s="161"/>
      <c r="BK104" s="160"/>
      <c r="BL104" s="161"/>
      <c r="BM104" s="160"/>
      <c r="BN104" s="161"/>
      <c r="BO104" s="160"/>
      <c r="BP104" s="161"/>
      <c r="BQ104" s="160"/>
      <c r="BR104" s="161"/>
      <c r="BS104" s="160"/>
      <c r="BT104" s="161"/>
    </row>
    <row r="105" spans="2:72" ht="12.75" customHeight="1">
      <c r="B105" s="160"/>
      <c r="C105" s="160"/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1"/>
      <c r="BK105" s="160"/>
      <c r="BL105" s="161"/>
      <c r="BM105" s="160"/>
      <c r="BN105" s="161"/>
      <c r="BO105" s="160"/>
      <c r="BP105" s="161"/>
      <c r="BQ105" s="160"/>
      <c r="BR105" s="161"/>
      <c r="BS105" s="160"/>
      <c r="BT105" s="161"/>
    </row>
    <row r="106" spans="2:72" ht="12.75" customHeight="1">
      <c r="B106" s="160"/>
      <c r="C106" s="160"/>
      <c r="D106" s="160"/>
      <c r="E106" s="160"/>
      <c r="F106" s="160"/>
      <c r="G106" s="160"/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1"/>
      <c r="BK106" s="160"/>
      <c r="BL106" s="161"/>
      <c r="BM106" s="160"/>
      <c r="BN106" s="161"/>
      <c r="BO106" s="160"/>
      <c r="BP106" s="161"/>
      <c r="BQ106" s="160"/>
      <c r="BR106" s="161"/>
      <c r="BS106" s="160"/>
      <c r="BT106" s="161"/>
    </row>
    <row r="107" spans="2:72" ht="12.75" customHeight="1">
      <c r="B107" s="160"/>
      <c r="C107" s="160"/>
      <c r="D107" s="160"/>
      <c r="E107" s="160"/>
      <c r="F107" s="160"/>
      <c r="G107" s="160"/>
      <c r="H107" s="160"/>
      <c r="I107" s="160"/>
      <c r="J107" s="160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  <c r="BJ107" s="161"/>
      <c r="BK107" s="160"/>
      <c r="BL107" s="161"/>
      <c r="BM107" s="160"/>
      <c r="BN107" s="161"/>
      <c r="BO107" s="160"/>
      <c r="BP107" s="161"/>
      <c r="BQ107" s="160"/>
      <c r="BR107" s="161"/>
      <c r="BS107" s="160"/>
      <c r="BT107" s="161"/>
    </row>
    <row r="108" spans="2:72" ht="12.75" customHeight="1"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  <c r="BJ108" s="161"/>
      <c r="BK108" s="160"/>
      <c r="BL108" s="161"/>
      <c r="BM108" s="160"/>
      <c r="BN108" s="161"/>
      <c r="BO108" s="160"/>
      <c r="BP108" s="161"/>
      <c r="BQ108" s="160"/>
      <c r="BR108" s="161"/>
      <c r="BS108" s="160"/>
      <c r="BT108" s="161"/>
    </row>
    <row r="109" spans="2:72" ht="12.75" customHeight="1">
      <c r="B109" s="160"/>
      <c r="C109" s="160"/>
      <c r="D109" s="160"/>
      <c r="E109" s="160"/>
      <c r="F109" s="160"/>
      <c r="G109" s="160"/>
      <c r="H109" s="160"/>
      <c r="I109" s="160"/>
      <c r="J109" s="160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1"/>
      <c r="BK109" s="160"/>
      <c r="BL109" s="161"/>
      <c r="BM109" s="160"/>
      <c r="BN109" s="161"/>
      <c r="BO109" s="160"/>
      <c r="BP109" s="161"/>
      <c r="BQ109" s="160"/>
      <c r="BR109" s="161"/>
      <c r="BS109" s="160"/>
      <c r="BT109" s="161"/>
    </row>
    <row r="110" spans="2:72" ht="12.75" customHeight="1"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1"/>
      <c r="BK110" s="160"/>
      <c r="BL110" s="161"/>
      <c r="BM110" s="160"/>
      <c r="BN110" s="161"/>
      <c r="BO110" s="160"/>
      <c r="BP110" s="161"/>
      <c r="BQ110" s="160"/>
      <c r="BR110" s="161"/>
      <c r="BS110" s="160"/>
      <c r="BT110" s="161"/>
    </row>
    <row r="111" spans="2:72" ht="12.75" customHeight="1">
      <c r="B111" s="160"/>
      <c r="C111" s="160"/>
      <c r="D111" s="160"/>
      <c r="E111" s="160"/>
      <c r="F111" s="160"/>
      <c r="G111" s="160"/>
      <c r="H111" s="160"/>
      <c r="I111" s="160"/>
      <c r="J111" s="160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  <c r="BJ111" s="161"/>
      <c r="BK111" s="160"/>
      <c r="BL111" s="161"/>
      <c r="BM111" s="160"/>
      <c r="BN111" s="161"/>
      <c r="BO111" s="160"/>
      <c r="BP111" s="161"/>
      <c r="BQ111" s="160"/>
      <c r="BR111" s="161"/>
      <c r="BS111" s="160"/>
      <c r="BT111" s="161"/>
    </row>
    <row r="112" spans="2:72" ht="12.75" customHeight="1">
      <c r="B112" s="160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  <c r="BJ112" s="161"/>
      <c r="BK112" s="160"/>
      <c r="BL112" s="161"/>
      <c r="BM112" s="160"/>
      <c r="BN112" s="161"/>
      <c r="BO112" s="160"/>
      <c r="BP112" s="161"/>
      <c r="BQ112" s="160"/>
      <c r="BR112" s="161"/>
      <c r="BS112" s="160"/>
      <c r="BT112" s="161"/>
    </row>
    <row r="113" spans="2:72" ht="12.75" customHeight="1"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1"/>
      <c r="BK113" s="160"/>
      <c r="BL113" s="161"/>
      <c r="BM113" s="160"/>
      <c r="BN113" s="161"/>
      <c r="BO113" s="160"/>
      <c r="BP113" s="161"/>
      <c r="BQ113" s="160"/>
      <c r="BR113" s="161"/>
      <c r="BS113" s="160"/>
      <c r="BT113" s="161"/>
    </row>
    <row r="114" spans="2:72" ht="12.75" customHeight="1"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1"/>
      <c r="BK114" s="160"/>
      <c r="BL114" s="161"/>
      <c r="BM114" s="160"/>
      <c r="BN114" s="161"/>
      <c r="BO114" s="160"/>
      <c r="BP114" s="161"/>
      <c r="BQ114" s="160"/>
      <c r="BR114" s="161"/>
      <c r="BS114" s="160"/>
      <c r="BT114" s="161"/>
    </row>
    <row r="115" spans="2:72" ht="12.75" customHeight="1"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  <c r="BJ115" s="161"/>
      <c r="BK115" s="160"/>
      <c r="BL115" s="161"/>
      <c r="BM115" s="160"/>
      <c r="BN115" s="161"/>
      <c r="BO115" s="160"/>
      <c r="BP115" s="161"/>
      <c r="BQ115" s="160"/>
      <c r="BR115" s="161"/>
      <c r="BS115" s="160"/>
      <c r="BT115" s="161"/>
    </row>
    <row r="116" spans="2:72" ht="12.75" customHeight="1"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  <c r="BJ116" s="161"/>
      <c r="BK116" s="160"/>
      <c r="BL116" s="161"/>
      <c r="BM116" s="160"/>
      <c r="BN116" s="161"/>
      <c r="BO116" s="160"/>
      <c r="BP116" s="161"/>
      <c r="BQ116" s="160"/>
      <c r="BR116" s="161"/>
      <c r="BS116" s="160"/>
      <c r="BT116" s="161"/>
    </row>
    <row r="117" spans="2:72" ht="12.75" customHeight="1"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  <c r="BJ117" s="161"/>
      <c r="BK117" s="160"/>
      <c r="BL117" s="161"/>
      <c r="BM117" s="160"/>
      <c r="BN117" s="161"/>
      <c r="BO117" s="160"/>
      <c r="BP117" s="161"/>
      <c r="BQ117" s="160"/>
      <c r="BR117" s="161"/>
      <c r="BS117" s="160"/>
      <c r="BT117" s="161"/>
    </row>
    <row r="118" spans="2:72" ht="12.75" customHeight="1"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60"/>
      <c r="BC118" s="160"/>
      <c r="BD118" s="160"/>
      <c r="BE118" s="160"/>
      <c r="BF118" s="160"/>
      <c r="BG118" s="160"/>
      <c r="BH118" s="160"/>
      <c r="BI118" s="160"/>
      <c r="BJ118" s="161"/>
      <c r="BK118" s="160"/>
      <c r="BL118" s="161"/>
      <c r="BM118" s="160"/>
      <c r="BN118" s="161"/>
      <c r="BO118" s="160"/>
      <c r="BP118" s="161"/>
      <c r="BQ118" s="160"/>
      <c r="BR118" s="161"/>
      <c r="BS118" s="160"/>
      <c r="BT118" s="161"/>
    </row>
    <row r="119" spans="2:72" ht="12.75" customHeight="1"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60"/>
      <c r="BC119" s="160"/>
      <c r="BD119" s="160"/>
      <c r="BE119" s="160"/>
      <c r="BF119" s="160"/>
      <c r="BG119" s="160"/>
      <c r="BH119" s="160"/>
      <c r="BI119" s="160"/>
      <c r="BJ119" s="161"/>
      <c r="BK119" s="160"/>
      <c r="BL119" s="161"/>
      <c r="BM119" s="160"/>
      <c r="BN119" s="161"/>
      <c r="BO119" s="160"/>
      <c r="BP119" s="161"/>
      <c r="BQ119" s="160"/>
      <c r="BR119" s="161"/>
      <c r="BS119" s="160"/>
      <c r="BT119" s="161"/>
    </row>
    <row r="120" spans="2:72" ht="12.75" customHeight="1">
      <c r="B120" s="160"/>
      <c r="C120" s="160"/>
      <c r="D120" s="160"/>
      <c r="E120" s="160"/>
      <c r="F120" s="160"/>
      <c r="G120" s="160"/>
      <c r="H120" s="160"/>
      <c r="I120" s="160"/>
      <c r="J120" s="160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60"/>
      <c r="BC120" s="160"/>
      <c r="BD120" s="160"/>
      <c r="BE120" s="160"/>
      <c r="BF120" s="160"/>
      <c r="BG120" s="160"/>
      <c r="BH120" s="160"/>
      <c r="BI120" s="160"/>
      <c r="BJ120" s="161"/>
      <c r="BK120" s="160"/>
      <c r="BL120" s="161"/>
      <c r="BM120" s="160"/>
      <c r="BN120" s="161"/>
      <c r="BO120" s="160"/>
      <c r="BP120" s="161"/>
      <c r="BQ120" s="160"/>
      <c r="BR120" s="161"/>
      <c r="BS120" s="160"/>
      <c r="BT120" s="161"/>
    </row>
    <row r="121" spans="2:72" ht="12.75" customHeight="1"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60"/>
      <c r="BC121" s="160"/>
      <c r="BD121" s="160"/>
      <c r="BE121" s="160"/>
      <c r="BF121" s="160"/>
      <c r="BG121" s="160"/>
      <c r="BH121" s="160"/>
      <c r="BI121" s="160"/>
      <c r="BJ121" s="161"/>
      <c r="BK121" s="160"/>
      <c r="BL121" s="161"/>
      <c r="BM121" s="160"/>
      <c r="BN121" s="161"/>
      <c r="BO121" s="160"/>
      <c r="BP121" s="161"/>
      <c r="BQ121" s="160"/>
      <c r="BR121" s="161"/>
      <c r="BS121" s="160"/>
      <c r="BT121" s="161"/>
    </row>
    <row r="122" spans="2:72" ht="12.75" customHeight="1"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60"/>
      <c r="BC122" s="160"/>
      <c r="BD122" s="160"/>
      <c r="BE122" s="160"/>
      <c r="BF122" s="160"/>
      <c r="BG122" s="160"/>
      <c r="BH122" s="160"/>
      <c r="BI122" s="160"/>
      <c r="BJ122" s="161"/>
      <c r="BK122" s="160"/>
      <c r="BL122" s="161"/>
      <c r="BM122" s="160"/>
      <c r="BN122" s="161"/>
      <c r="BO122" s="160"/>
      <c r="BP122" s="161"/>
      <c r="BQ122" s="160"/>
      <c r="BR122" s="161"/>
      <c r="BS122" s="160"/>
      <c r="BT122" s="161"/>
    </row>
    <row r="123" spans="2:72" ht="12.75" customHeight="1"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160"/>
      <c r="AC123" s="160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60"/>
      <c r="BC123" s="160"/>
      <c r="BD123" s="160"/>
      <c r="BE123" s="160"/>
      <c r="BF123" s="160"/>
      <c r="BG123" s="160"/>
      <c r="BH123" s="160"/>
      <c r="BI123" s="160"/>
      <c r="BJ123" s="161"/>
      <c r="BK123" s="160"/>
      <c r="BL123" s="161"/>
      <c r="BM123" s="160"/>
      <c r="BN123" s="161"/>
      <c r="BO123" s="160"/>
      <c r="BP123" s="161"/>
      <c r="BQ123" s="160"/>
      <c r="BR123" s="161"/>
      <c r="BS123" s="160"/>
      <c r="BT123" s="161"/>
    </row>
    <row r="124" spans="2:72" ht="12.75" customHeight="1"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60"/>
      <c r="BC124" s="160"/>
      <c r="BD124" s="160"/>
      <c r="BE124" s="160"/>
      <c r="BF124" s="160"/>
      <c r="BG124" s="160"/>
      <c r="BH124" s="160"/>
      <c r="BI124" s="160"/>
      <c r="BJ124" s="161"/>
      <c r="BK124" s="160"/>
      <c r="BL124" s="161"/>
      <c r="BM124" s="160"/>
      <c r="BN124" s="161"/>
      <c r="BO124" s="160"/>
      <c r="BP124" s="161"/>
      <c r="BQ124" s="160"/>
      <c r="BR124" s="161"/>
      <c r="BS124" s="160"/>
      <c r="BT124" s="161"/>
    </row>
    <row r="125" spans="2:72" ht="12.75" customHeight="1"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60"/>
      <c r="BC125" s="160"/>
      <c r="BD125" s="160"/>
      <c r="BE125" s="160"/>
      <c r="BF125" s="160"/>
      <c r="BG125" s="160"/>
      <c r="BH125" s="160"/>
      <c r="BI125" s="160"/>
      <c r="BJ125" s="161"/>
      <c r="BK125" s="160"/>
      <c r="BL125" s="161"/>
      <c r="BM125" s="160"/>
      <c r="BN125" s="161"/>
      <c r="BO125" s="160"/>
      <c r="BP125" s="161"/>
      <c r="BQ125" s="160"/>
      <c r="BR125" s="161"/>
      <c r="BS125" s="160"/>
      <c r="BT125" s="161"/>
    </row>
    <row r="126" spans="2:72" ht="12.75" customHeight="1">
      <c r="B126" s="160"/>
      <c r="C126" s="160"/>
      <c r="D126" s="160"/>
      <c r="E126" s="160"/>
      <c r="F126" s="160"/>
      <c r="G126" s="160"/>
      <c r="H126" s="160"/>
      <c r="I126" s="160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  <c r="AT126" s="160"/>
      <c r="AU126" s="160"/>
      <c r="AV126" s="160"/>
      <c r="AW126" s="160"/>
      <c r="AX126" s="160"/>
      <c r="AY126" s="160"/>
      <c r="AZ126" s="160"/>
      <c r="BA126" s="160"/>
      <c r="BB126" s="160"/>
      <c r="BC126" s="160"/>
      <c r="BD126" s="160"/>
      <c r="BE126" s="160"/>
      <c r="BF126" s="160"/>
      <c r="BG126" s="160"/>
      <c r="BH126" s="160"/>
      <c r="BI126" s="160"/>
      <c r="BJ126" s="161"/>
      <c r="BK126" s="160"/>
      <c r="BL126" s="161"/>
      <c r="BM126" s="160"/>
      <c r="BN126" s="161"/>
      <c r="BO126" s="160"/>
      <c r="BP126" s="161"/>
      <c r="BQ126" s="160"/>
      <c r="BR126" s="161"/>
      <c r="BS126" s="160"/>
      <c r="BT126" s="161"/>
    </row>
    <row r="127" spans="2:72" ht="12.75" customHeight="1">
      <c r="B127" s="160"/>
      <c r="C127" s="160"/>
      <c r="D127" s="160"/>
      <c r="E127" s="160"/>
      <c r="F127" s="160"/>
      <c r="G127" s="160"/>
      <c r="H127" s="160"/>
      <c r="I127" s="160"/>
      <c r="J127" s="160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  <c r="AP127" s="160"/>
      <c r="AQ127" s="160"/>
      <c r="AR127" s="160"/>
      <c r="AS127" s="160"/>
      <c r="AT127" s="160"/>
      <c r="AU127" s="160"/>
      <c r="AV127" s="160"/>
      <c r="AW127" s="160"/>
      <c r="AX127" s="160"/>
      <c r="AY127" s="160"/>
      <c r="AZ127" s="160"/>
      <c r="BA127" s="160"/>
      <c r="BB127" s="160"/>
      <c r="BC127" s="160"/>
      <c r="BD127" s="160"/>
      <c r="BE127" s="160"/>
      <c r="BF127" s="160"/>
      <c r="BG127" s="160"/>
      <c r="BH127" s="160"/>
      <c r="BI127" s="160"/>
      <c r="BJ127" s="161"/>
      <c r="BK127" s="160"/>
      <c r="BL127" s="161"/>
      <c r="BM127" s="160"/>
      <c r="BN127" s="161"/>
      <c r="BO127" s="160"/>
      <c r="BP127" s="161"/>
      <c r="BQ127" s="160"/>
      <c r="BR127" s="161"/>
      <c r="BS127" s="160"/>
      <c r="BT127" s="161"/>
    </row>
    <row r="128" spans="2:72" ht="12.75" customHeight="1">
      <c r="B128" s="160"/>
      <c r="C128" s="160"/>
      <c r="D128" s="160"/>
      <c r="E128" s="160"/>
      <c r="F128" s="160"/>
      <c r="G128" s="160"/>
      <c r="H128" s="160"/>
      <c r="I128" s="160"/>
      <c r="J128" s="160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  <c r="AC128" s="160"/>
      <c r="AD128" s="160"/>
      <c r="AE128" s="160"/>
      <c r="AF128" s="160"/>
      <c r="AG128" s="160"/>
      <c r="AH128" s="160"/>
      <c r="AI128" s="160"/>
      <c r="AJ128" s="160"/>
      <c r="AK128" s="160"/>
      <c r="AL128" s="160"/>
      <c r="AM128" s="160"/>
      <c r="AN128" s="160"/>
      <c r="AO128" s="160"/>
      <c r="AP128" s="160"/>
      <c r="AQ128" s="160"/>
      <c r="AR128" s="160"/>
      <c r="AS128" s="160"/>
      <c r="AT128" s="160"/>
      <c r="AU128" s="160"/>
      <c r="AV128" s="160"/>
      <c r="AW128" s="160"/>
      <c r="AX128" s="160"/>
      <c r="AY128" s="160"/>
      <c r="AZ128" s="160"/>
      <c r="BA128" s="160"/>
      <c r="BB128" s="160"/>
      <c r="BC128" s="160"/>
      <c r="BD128" s="160"/>
      <c r="BE128" s="160"/>
      <c r="BF128" s="160"/>
      <c r="BG128" s="160"/>
      <c r="BH128" s="160"/>
      <c r="BI128" s="160"/>
      <c r="BJ128" s="161"/>
      <c r="BK128" s="160"/>
      <c r="BL128" s="161"/>
      <c r="BM128" s="160"/>
      <c r="BN128" s="161"/>
      <c r="BO128" s="160"/>
      <c r="BP128" s="161"/>
      <c r="BQ128" s="160"/>
      <c r="BR128" s="161"/>
      <c r="BS128" s="160"/>
      <c r="BT128" s="161"/>
    </row>
    <row r="129" spans="2:72" ht="12.75" customHeight="1">
      <c r="B129" s="160"/>
      <c r="C129" s="160"/>
      <c r="D129" s="160"/>
      <c r="E129" s="160"/>
      <c r="F129" s="160"/>
      <c r="G129" s="160"/>
      <c r="H129" s="160"/>
      <c r="I129" s="160"/>
      <c r="J129" s="160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60"/>
      <c r="AO129" s="160"/>
      <c r="AP129" s="160"/>
      <c r="AQ129" s="160"/>
      <c r="AR129" s="160"/>
      <c r="AS129" s="160"/>
      <c r="AT129" s="160"/>
      <c r="AU129" s="160"/>
      <c r="AV129" s="160"/>
      <c r="AW129" s="160"/>
      <c r="AX129" s="160"/>
      <c r="AY129" s="160"/>
      <c r="AZ129" s="160"/>
      <c r="BA129" s="160"/>
      <c r="BB129" s="160"/>
      <c r="BC129" s="160"/>
      <c r="BD129" s="160"/>
      <c r="BE129" s="160"/>
      <c r="BF129" s="160"/>
      <c r="BG129" s="160"/>
      <c r="BH129" s="160"/>
      <c r="BI129" s="160"/>
      <c r="BJ129" s="161"/>
      <c r="BK129" s="160"/>
      <c r="BL129" s="161"/>
      <c r="BM129" s="160"/>
      <c r="BN129" s="161"/>
      <c r="BO129" s="160"/>
      <c r="BP129" s="161"/>
      <c r="BQ129" s="160"/>
      <c r="BR129" s="161"/>
      <c r="BS129" s="160"/>
      <c r="BT129" s="161"/>
    </row>
    <row r="130" spans="2:72" ht="12.75" customHeight="1">
      <c r="B130" s="160"/>
      <c r="C130" s="160"/>
      <c r="D130" s="160"/>
      <c r="E130" s="160"/>
      <c r="F130" s="160"/>
      <c r="G130" s="160"/>
      <c r="H130" s="160"/>
      <c r="I130" s="160"/>
      <c r="J130" s="160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0"/>
      <c r="AJ130" s="160"/>
      <c r="AK130" s="160"/>
      <c r="AL130" s="160"/>
      <c r="AM130" s="160"/>
      <c r="AN130" s="160"/>
      <c r="AO130" s="160"/>
      <c r="AP130" s="160"/>
      <c r="AQ130" s="160"/>
      <c r="AR130" s="160"/>
      <c r="AS130" s="160"/>
      <c r="AT130" s="160"/>
      <c r="AU130" s="160"/>
      <c r="AV130" s="160"/>
      <c r="AW130" s="160"/>
      <c r="AX130" s="160"/>
      <c r="AY130" s="160"/>
      <c r="AZ130" s="160"/>
      <c r="BA130" s="160"/>
      <c r="BB130" s="160"/>
      <c r="BC130" s="160"/>
      <c r="BD130" s="160"/>
      <c r="BE130" s="160"/>
      <c r="BF130" s="160"/>
      <c r="BG130" s="160"/>
      <c r="BH130" s="160"/>
      <c r="BI130" s="160"/>
      <c r="BJ130" s="161"/>
      <c r="BK130" s="160"/>
      <c r="BL130" s="161"/>
      <c r="BM130" s="160"/>
      <c r="BN130" s="161"/>
      <c r="BO130" s="160"/>
      <c r="BP130" s="161"/>
      <c r="BQ130" s="160"/>
      <c r="BR130" s="161"/>
      <c r="BS130" s="160"/>
      <c r="BT130" s="161"/>
    </row>
    <row r="131" spans="2:72" ht="12.75" customHeight="1">
      <c r="B131" s="160"/>
      <c r="C131" s="160"/>
      <c r="D131" s="160"/>
      <c r="E131" s="160"/>
      <c r="F131" s="160"/>
      <c r="G131" s="160"/>
      <c r="H131" s="160"/>
      <c r="I131" s="160"/>
      <c r="J131" s="160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60"/>
      <c r="AO131" s="160"/>
      <c r="AP131" s="160"/>
      <c r="AQ131" s="160"/>
      <c r="AR131" s="160"/>
      <c r="AS131" s="160"/>
      <c r="AT131" s="160"/>
      <c r="AU131" s="160"/>
      <c r="AV131" s="160"/>
      <c r="AW131" s="160"/>
      <c r="AX131" s="160"/>
      <c r="AY131" s="160"/>
      <c r="AZ131" s="160"/>
      <c r="BA131" s="160"/>
      <c r="BB131" s="160"/>
      <c r="BC131" s="160"/>
      <c r="BD131" s="160"/>
      <c r="BE131" s="160"/>
      <c r="BF131" s="160"/>
      <c r="BG131" s="160"/>
      <c r="BH131" s="160"/>
      <c r="BI131" s="160"/>
      <c r="BJ131" s="161"/>
      <c r="BK131" s="160"/>
      <c r="BL131" s="161"/>
      <c r="BM131" s="160"/>
      <c r="BN131" s="161"/>
      <c r="BO131" s="160"/>
      <c r="BP131" s="161"/>
      <c r="BQ131" s="160"/>
      <c r="BR131" s="161"/>
      <c r="BS131" s="160"/>
      <c r="BT131" s="161"/>
    </row>
    <row r="132" spans="2:72" ht="12.75" customHeight="1">
      <c r="B132" s="160"/>
      <c r="C132" s="160"/>
      <c r="D132" s="160"/>
      <c r="E132" s="160"/>
      <c r="F132" s="160"/>
      <c r="G132" s="160"/>
      <c r="H132" s="160"/>
      <c r="I132" s="160"/>
      <c r="J132" s="160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0"/>
      <c r="AL132" s="160"/>
      <c r="AM132" s="160"/>
      <c r="AN132" s="160"/>
      <c r="AO132" s="160"/>
      <c r="AP132" s="160"/>
      <c r="AQ132" s="160"/>
      <c r="AR132" s="160"/>
      <c r="AS132" s="160"/>
      <c r="AT132" s="160"/>
      <c r="AU132" s="160"/>
      <c r="AV132" s="160"/>
      <c r="AW132" s="160"/>
      <c r="AX132" s="160"/>
      <c r="AY132" s="160"/>
      <c r="AZ132" s="160"/>
      <c r="BA132" s="160"/>
      <c r="BB132" s="160"/>
      <c r="BC132" s="160"/>
      <c r="BD132" s="160"/>
      <c r="BE132" s="160"/>
      <c r="BF132" s="160"/>
      <c r="BG132" s="160"/>
      <c r="BH132" s="160"/>
      <c r="BI132" s="160"/>
      <c r="BJ132" s="161"/>
      <c r="BK132" s="160"/>
      <c r="BL132" s="161"/>
      <c r="BM132" s="160"/>
      <c r="BN132" s="161"/>
      <c r="BO132" s="160"/>
      <c r="BP132" s="161"/>
      <c r="BQ132" s="160"/>
      <c r="BR132" s="161"/>
      <c r="BS132" s="160"/>
      <c r="BT132" s="161"/>
    </row>
    <row r="133" spans="2:72" ht="12.75" customHeight="1">
      <c r="B133" s="160"/>
      <c r="C133" s="160"/>
      <c r="D133" s="160"/>
      <c r="E133" s="160"/>
      <c r="F133" s="160"/>
      <c r="G133" s="160"/>
      <c r="H133" s="160"/>
      <c r="I133" s="160"/>
      <c r="J133" s="160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0"/>
      <c r="AJ133" s="160"/>
      <c r="AK133" s="160"/>
      <c r="AL133" s="160"/>
      <c r="AM133" s="160"/>
      <c r="AN133" s="160"/>
      <c r="AO133" s="160"/>
      <c r="AP133" s="160"/>
      <c r="AQ133" s="160"/>
      <c r="AR133" s="160"/>
      <c r="AS133" s="160"/>
      <c r="AT133" s="160"/>
      <c r="AU133" s="160"/>
      <c r="AV133" s="160"/>
      <c r="AW133" s="160"/>
      <c r="AX133" s="160"/>
      <c r="AY133" s="160"/>
      <c r="AZ133" s="160"/>
      <c r="BA133" s="160"/>
      <c r="BB133" s="160"/>
      <c r="BC133" s="160"/>
      <c r="BD133" s="160"/>
      <c r="BE133" s="160"/>
      <c r="BF133" s="160"/>
      <c r="BG133" s="160"/>
      <c r="BH133" s="160"/>
      <c r="BI133" s="160"/>
      <c r="BJ133" s="161"/>
      <c r="BK133" s="160"/>
      <c r="BL133" s="161"/>
      <c r="BM133" s="160"/>
      <c r="BN133" s="161"/>
      <c r="BO133" s="160"/>
      <c r="BP133" s="161"/>
      <c r="BQ133" s="160"/>
      <c r="BR133" s="161"/>
      <c r="BS133" s="160"/>
      <c r="BT133" s="161"/>
    </row>
    <row r="134" spans="2:72" ht="12.75" customHeight="1">
      <c r="B134" s="160"/>
      <c r="C134" s="160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  <c r="AP134" s="160"/>
      <c r="AQ134" s="160"/>
      <c r="AR134" s="160"/>
      <c r="AS134" s="160"/>
      <c r="AT134" s="160"/>
      <c r="AU134" s="160"/>
      <c r="AV134" s="160"/>
      <c r="AW134" s="160"/>
      <c r="AX134" s="160"/>
      <c r="AY134" s="160"/>
      <c r="AZ134" s="160"/>
      <c r="BA134" s="160"/>
      <c r="BB134" s="160"/>
      <c r="BC134" s="160"/>
      <c r="BD134" s="160"/>
      <c r="BE134" s="160"/>
      <c r="BF134" s="160"/>
      <c r="BG134" s="160"/>
      <c r="BH134" s="160"/>
      <c r="BI134" s="160"/>
      <c r="BJ134" s="161"/>
      <c r="BK134" s="160"/>
      <c r="BL134" s="161"/>
      <c r="BM134" s="160"/>
      <c r="BN134" s="161"/>
      <c r="BO134" s="160"/>
      <c r="BP134" s="161"/>
      <c r="BQ134" s="160"/>
      <c r="BR134" s="161"/>
      <c r="BS134" s="160"/>
      <c r="BT134" s="161"/>
    </row>
    <row r="135" spans="2:72" ht="12.75" customHeight="1">
      <c r="B135" s="160"/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160"/>
      <c r="AC135" s="160"/>
      <c r="AD135" s="160"/>
      <c r="AE135" s="160"/>
      <c r="AF135" s="160"/>
      <c r="AG135" s="160"/>
      <c r="AH135" s="160"/>
      <c r="AI135" s="160"/>
      <c r="AJ135" s="160"/>
      <c r="AK135" s="160"/>
      <c r="AL135" s="160"/>
      <c r="AM135" s="160"/>
      <c r="AN135" s="160"/>
      <c r="AO135" s="160"/>
      <c r="AP135" s="160"/>
      <c r="AQ135" s="160"/>
      <c r="AR135" s="160"/>
      <c r="AS135" s="160"/>
      <c r="AT135" s="160"/>
      <c r="AU135" s="160"/>
      <c r="AV135" s="160"/>
      <c r="AW135" s="160"/>
      <c r="AX135" s="160"/>
      <c r="AY135" s="160"/>
      <c r="AZ135" s="160"/>
      <c r="BA135" s="160"/>
      <c r="BB135" s="160"/>
      <c r="BC135" s="160"/>
      <c r="BD135" s="160"/>
      <c r="BE135" s="160"/>
      <c r="BF135" s="160"/>
      <c r="BG135" s="160"/>
      <c r="BH135" s="160"/>
      <c r="BI135" s="160"/>
      <c r="BJ135" s="161"/>
      <c r="BK135" s="160"/>
      <c r="BL135" s="161"/>
      <c r="BM135" s="160"/>
      <c r="BN135" s="161"/>
      <c r="BO135" s="160"/>
      <c r="BP135" s="161"/>
      <c r="BQ135" s="160"/>
      <c r="BR135" s="161"/>
      <c r="BS135" s="160"/>
      <c r="BT135" s="161"/>
    </row>
    <row r="136" spans="2:72" ht="12.75" customHeight="1"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  <c r="N136" s="160"/>
      <c r="O136" s="160"/>
      <c r="P136" s="160"/>
      <c r="Q136" s="160"/>
      <c r="R136" s="160"/>
      <c r="S136" s="160"/>
      <c r="T136" s="160"/>
      <c r="U136" s="160"/>
      <c r="V136" s="160"/>
      <c r="W136" s="160"/>
      <c r="X136" s="160"/>
      <c r="Y136" s="160"/>
      <c r="Z136" s="160"/>
      <c r="AA136" s="160"/>
      <c r="AB136" s="160"/>
      <c r="AC136" s="160"/>
      <c r="AD136" s="160"/>
      <c r="AE136" s="160"/>
      <c r="AF136" s="160"/>
      <c r="AG136" s="160"/>
      <c r="AH136" s="160"/>
      <c r="AI136" s="160"/>
      <c r="AJ136" s="160"/>
      <c r="AK136" s="160"/>
      <c r="AL136" s="160"/>
      <c r="AM136" s="160"/>
      <c r="AN136" s="160"/>
      <c r="AO136" s="160"/>
      <c r="AP136" s="160"/>
      <c r="AQ136" s="160"/>
      <c r="AR136" s="160"/>
      <c r="AS136" s="160"/>
      <c r="AT136" s="160"/>
      <c r="AU136" s="160"/>
      <c r="AV136" s="160"/>
      <c r="AW136" s="160"/>
      <c r="AX136" s="160"/>
      <c r="AY136" s="160"/>
      <c r="AZ136" s="160"/>
      <c r="BA136" s="160"/>
      <c r="BB136" s="160"/>
      <c r="BC136" s="160"/>
      <c r="BD136" s="160"/>
      <c r="BE136" s="160"/>
      <c r="BF136" s="160"/>
      <c r="BG136" s="160"/>
      <c r="BH136" s="160"/>
      <c r="BI136" s="160"/>
      <c r="BJ136" s="161"/>
      <c r="BK136" s="160"/>
      <c r="BL136" s="161"/>
      <c r="BM136" s="160"/>
      <c r="BN136" s="161"/>
      <c r="BO136" s="160"/>
      <c r="BP136" s="161"/>
      <c r="BQ136" s="160"/>
      <c r="BR136" s="161"/>
      <c r="BS136" s="160"/>
      <c r="BT136" s="161"/>
    </row>
    <row r="137" spans="2:72" ht="12.75" customHeight="1">
      <c r="B137" s="160"/>
      <c r="C137" s="160"/>
      <c r="D137" s="160"/>
      <c r="E137" s="160"/>
      <c r="F137" s="160"/>
      <c r="G137" s="160"/>
      <c r="H137" s="160"/>
      <c r="I137" s="160"/>
      <c r="J137" s="160"/>
      <c r="K137" s="160"/>
      <c r="L137" s="160"/>
      <c r="M137" s="160"/>
      <c r="N137" s="160"/>
      <c r="O137" s="160"/>
      <c r="P137" s="160"/>
      <c r="Q137" s="160"/>
      <c r="R137" s="160"/>
      <c r="S137" s="160"/>
      <c r="T137" s="160"/>
      <c r="U137" s="160"/>
      <c r="V137" s="160"/>
      <c r="W137" s="160"/>
      <c r="X137" s="160"/>
      <c r="Y137" s="160"/>
      <c r="Z137" s="160"/>
      <c r="AA137" s="160"/>
      <c r="AB137" s="160"/>
      <c r="AC137" s="160"/>
      <c r="AD137" s="160"/>
      <c r="AE137" s="160"/>
      <c r="AF137" s="160"/>
      <c r="AG137" s="160"/>
      <c r="AH137" s="160"/>
      <c r="AI137" s="160"/>
      <c r="AJ137" s="160"/>
      <c r="AK137" s="160"/>
      <c r="AL137" s="160"/>
      <c r="AM137" s="160"/>
      <c r="AN137" s="160"/>
      <c r="AO137" s="160"/>
      <c r="AP137" s="160"/>
      <c r="AQ137" s="160"/>
      <c r="AR137" s="160"/>
      <c r="AS137" s="160"/>
      <c r="AT137" s="160"/>
      <c r="AU137" s="160"/>
      <c r="AV137" s="160"/>
      <c r="AW137" s="160"/>
      <c r="AX137" s="160"/>
      <c r="AY137" s="160"/>
      <c r="AZ137" s="160"/>
      <c r="BA137" s="160"/>
      <c r="BB137" s="160"/>
      <c r="BC137" s="160"/>
      <c r="BD137" s="160"/>
      <c r="BE137" s="160"/>
      <c r="BF137" s="160"/>
      <c r="BG137" s="160"/>
      <c r="BH137" s="160"/>
      <c r="BI137" s="160"/>
      <c r="BJ137" s="161"/>
      <c r="BK137" s="160"/>
      <c r="BL137" s="161"/>
      <c r="BM137" s="160"/>
      <c r="BN137" s="161"/>
      <c r="BO137" s="160"/>
      <c r="BP137" s="161"/>
      <c r="BQ137" s="160"/>
      <c r="BR137" s="161"/>
      <c r="BS137" s="160"/>
      <c r="BT137" s="161"/>
    </row>
    <row r="138" spans="2:72" ht="12.75" customHeight="1">
      <c r="B138" s="160"/>
      <c r="C138" s="160"/>
      <c r="D138" s="160"/>
      <c r="E138" s="160"/>
      <c r="F138" s="160"/>
      <c r="G138" s="160"/>
      <c r="H138" s="160"/>
      <c r="I138" s="160"/>
      <c r="J138" s="160"/>
      <c r="K138" s="160"/>
      <c r="L138" s="160"/>
      <c r="M138" s="160"/>
      <c r="N138" s="160"/>
      <c r="O138" s="160"/>
      <c r="P138" s="160"/>
      <c r="Q138" s="160"/>
      <c r="R138" s="160"/>
      <c r="S138" s="160"/>
      <c r="T138" s="160"/>
      <c r="U138" s="160"/>
      <c r="V138" s="160"/>
      <c r="W138" s="160"/>
      <c r="X138" s="160"/>
      <c r="Y138" s="160"/>
      <c r="Z138" s="160"/>
      <c r="AA138" s="160"/>
      <c r="AB138" s="160"/>
      <c r="AC138" s="160"/>
      <c r="AD138" s="160"/>
      <c r="AE138" s="160"/>
      <c r="AF138" s="160"/>
      <c r="AG138" s="160"/>
      <c r="AH138" s="160"/>
      <c r="AI138" s="160"/>
      <c r="AJ138" s="160"/>
      <c r="AK138" s="160"/>
      <c r="AL138" s="160"/>
      <c r="AM138" s="160"/>
      <c r="AN138" s="160"/>
      <c r="AO138" s="160"/>
      <c r="AP138" s="160"/>
      <c r="AQ138" s="160"/>
      <c r="AR138" s="160"/>
      <c r="AS138" s="160"/>
      <c r="AT138" s="160"/>
      <c r="AU138" s="160"/>
      <c r="AV138" s="160"/>
      <c r="AW138" s="160"/>
      <c r="AX138" s="160"/>
      <c r="AY138" s="160"/>
      <c r="AZ138" s="160"/>
      <c r="BA138" s="160"/>
      <c r="BB138" s="160"/>
      <c r="BC138" s="160"/>
      <c r="BD138" s="160"/>
      <c r="BE138" s="160"/>
      <c r="BF138" s="160"/>
      <c r="BG138" s="160"/>
      <c r="BH138" s="160"/>
      <c r="BI138" s="160"/>
      <c r="BJ138" s="161"/>
      <c r="BK138" s="160"/>
      <c r="BL138" s="161"/>
      <c r="BM138" s="160"/>
      <c r="BN138" s="161"/>
      <c r="BO138" s="160"/>
      <c r="BP138" s="161"/>
      <c r="BQ138" s="160"/>
      <c r="BR138" s="161"/>
      <c r="BS138" s="160"/>
      <c r="BT138" s="161"/>
    </row>
    <row r="139" spans="2:72" ht="12.75" customHeight="1">
      <c r="B139" s="160"/>
      <c r="C139" s="160"/>
      <c r="D139" s="160"/>
      <c r="E139" s="160"/>
      <c r="F139" s="160"/>
      <c r="G139" s="160"/>
      <c r="H139" s="160"/>
      <c r="I139" s="160"/>
      <c r="J139" s="160"/>
      <c r="K139" s="160"/>
      <c r="L139" s="160"/>
      <c r="M139" s="160"/>
      <c r="N139" s="160"/>
      <c r="O139" s="160"/>
      <c r="P139" s="160"/>
      <c r="Q139" s="160"/>
      <c r="R139" s="160"/>
      <c r="S139" s="160"/>
      <c r="T139" s="160"/>
      <c r="U139" s="160"/>
      <c r="V139" s="160"/>
      <c r="W139" s="160"/>
      <c r="X139" s="160"/>
      <c r="Y139" s="160"/>
      <c r="Z139" s="160"/>
      <c r="AA139" s="160"/>
      <c r="AB139" s="160"/>
      <c r="AC139" s="160"/>
      <c r="AD139" s="160"/>
      <c r="AE139" s="160"/>
      <c r="AF139" s="160"/>
      <c r="AG139" s="160"/>
      <c r="AH139" s="160"/>
      <c r="AI139" s="160"/>
      <c r="AJ139" s="160"/>
      <c r="AK139" s="160"/>
      <c r="AL139" s="160"/>
      <c r="AM139" s="160"/>
      <c r="AN139" s="160"/>
      <c r="AO139" s="160"/>
      <c r="AP139" s="160"/>
      <c r="AQ139" s="160"/>
      <c r="AR139" s="160"/>
      <c r="AS139" s="160"/>
      <c r="AT139" s="160"/>
      <c r="AU139" s="160"/>
      <c r="AV139" s="160"/>
      <c r="AW139" s="160"/>
      <c r="AX139" s="160"/>
      <c r="AY139" s="160"/>
      <c r="AZ139" s="160"/>
      <c r="BA139" s="160"/>
      <c r="BB139" s="160"/>
      <c r="BC139" s="160"/>
      <c r="BD139" s="160"/>
      <c r="BE139" s="160"/>
      <c r="BF139" s="160"/>
      <c r="BG139" s="160"/>
      <c r="BH139" s="160"/>
      <c r="BI139" s="160"/>
      <c r="BJ139" s="161"/>
      <c r="BK139" s="160"/>
      <c r="BL139" s="161"/>
      <c r="BM139" s="160"/>
      <c r="BN139" s="161"/>
      <c r="BO139" s="160"/>
      <c r="BP139" s="161"/>
      <c r="BQ139" s="160"/>
      <c r="BR139" s="161"/>
      <c r="BS139" s="160"/>
      <c r="BT139" s="161"/>
    </row>
    <row r="140" spans="2:72" ht="12.75" customHeight="1">
      <c r="B140" s="160"/>
      <c r="C140" s="160"/>
      <c r="D140" s="160"/>
      <c r="E140" s="160"/>
      <c r="F140" s="160"/>
      <c r="G140" s="160"/>
      <c r="H140" s="160"/>
      <c r="I140" s="160"/>
      <c r="J140" s="160"/>
      <c r="K140" s="160"/>
      <c r="L140" s="160"/>
      <c r="M140" s="160"/>
      <c r="N140" s="160"/>
      <c r="O140" s="160"/>
      <c r="P140" s="160"/>
      <c r="Q140" s="160"/>
      <c r="R140" s="160"/>
      <c r="S140" s="160"/>
      <c r="T140" s="160"/>
      <c r="U140" s="160"/>
      <c r="V140" s="160"/>
      <c r="W140" s="160"/>
      <c r="X140" s="160"/>
      <c r="Y140" s="160"/>
      <c r="Z140" s="160"/>
      <c r="AA140" s="160"/>
      <c r="AB140" s="160"/>
      <c r="AC140" s="160"/>
      <c r="AD140" s="160"/>
      <c r="AE140" s="160"/>
      <c r="AF140" s="160"/>
      <c r="AG140" s="160"/>
      <c r="AH140" s="160"/>
      <c r="AI140" s="160"/>
      <c r="AJ140" s="160"/>
      <c r="AK140" s="160"/>
      <c r="AL140" s="160"/>
      <c r="AM140" s="160"/>
      <c r="AN140" s="160"/>
      <c r="AO140" s="160"/>
      <c r="AP140" s="160"/>
      <c r="AQ140" s="160"/>
      <c r="AR140" s="160"/>
      <c r="AS140" s="160"/>
      <c r="AT140" s="160"/>
      <c r="AU140" s="160"/>
      <c r="AV140" s="160"/>
      <c r="AW140" s="160"/>
      <c r="AX140" s="160"/>
      <c r="AY140" s="160"/>
      <c r="AZ140" s="160"/>
      <c r="BA140" s="160"/>
      <c r="BB140" s="160"/>
      <c r="BC140" s="160"/>
      <c r="BD140" s="160"/>
      <c r="BE140" s="160"/>
      <c r="BF140" s="160"/>
      <c r="BG140" s="160"/>
      <c r="BH140" s="160"/>
      <c r="BI140" s="160"/>
      <c r="BJ140" s="161"/>
      <c r="BK140" s="160"/>
      <c r="BL140" s="161"/>
      <c r="BM140" s="160"/>
      <c r="BN140" s="161"/>
      <c r="BO140" s="160"/>
      <c r="BP140" s="161"/>
      <c r="BQ140" s="160"/>
      <c r="BR140" s="161"/>
      <c r="BS140" s="160"/>
      <c r="BT140" s="161"/>
    </row>
    <row r="141" spans="2:72" ht="12.75" customHeight="1">
      <c r="B141" s="160"/>
      <c r="C141" s="160"/>
      <c r="D141" s="160"/>
      <c r="E141" s="160"/>
      <c r="F141" s="160"/>
      <c r="G141" s="160"/>
      <c r="H141" s="160"/>
      <c r="I141" s="160"/>
      <c r="J141" s="160"/>
      <c r="K141" s="160"/>
      <c r="L141" s="160"/>
      <c r="M141" s="160"/>
      <c r="N141" s="160"/>
      <c r="O141" s="160"/>
      <c r="P141" s="160"/>
      <c r="Q141" s="160"/>
      <c r="R141" s="160"/>
      <c r="S141" s="160"/>
      <c r="T141" s="160"/>
      <c r="U141" s="160"/>
      <c r="V141" s="160"/>
      <c r="W141" s="160"/>
      <c r="X141" s="160"/>
      <c r="Y141" s="160"/>
      <c r="Z141" s="160"/>
      <c r="AA141" s="160"/>
      <c r="AB141" s="160"/>
      <c r="AC141" s="160"/>
      <c r="AD141" s="160"/>
      <c r="AE141" s="160"/>
      <c r="AF141" s="160"/>
      <c r="AG141" s="160"/>
      <c r="AH141" s="160"/>
      <c r="AI141" s="160"/>
      <c r="AJ141" s="160"/>
      <c r="AK141" s="160"/>
      <c r="AL141" s="160"/>
      <c r="AM141" s="160"/>
      <c r="AN141" s="160"/>
      <c r="AO141" s="160"/>
      <c r="AP141" s="160"/>
      <c r="AQ141" s="160"/>
      <c r="AR141" s="160"/>
      <c r="AS141" s="160"/>
      <c r="AT141" s="160"/>
      <c r="AU141" s="160"/>
      <c r="AV141" s="160"/>
      <c r="AW141" s="160"/>
      <c r="AX141" s="160"/>
      <c r="AY141" s="160"/>
      <c r="AZ141" s="160"/>
      <c r="BA141" s="160"/>
      <c r="BB141" s="160"/>
      <c r="BC141" s="160"/>
      <c r="BD141" s="160"/>
      <c r="BE141" s="160"/>
      <c r="BF141" s="160"/>
      <c r="BG141" s="160"/>
      <c r="BH141" s="160"/>
      <c r="BI141" s="160"/>
      <c r="BJ141" s="161"/>
      <c r="BK141" s="160"/>
      <c r="BL141" s="161"/>
      <c r="BM141" s="160"/>
      <c r="BN141" s="161"/>
      <c r="BO141" s="160"/>
      <c r="BP141" s="161"/>
      <c r="BQ141" s="160"/>
      <c r="BR141" s="161"/>
      <c r="BS141" s="160"/>
      <c r="BT141" s="161"/>
    </row>
    <row r="142" spans="2:72" ht="12.75" customHeight="1">
      <c r="B142" s="160"/>
      <c r="C142" s="160"/>
      <c r="D142" s="160"/>
      <c r="E142" s="160"/>
      <c r="F142" s="160"/>
      <c r="G142" s="160"/>
      <c r="H142" s="160"/>
      <c r="I142" s="160"/>
      <c r="J142" s="160"/>
      <c r="K142" s="160"/>
      <c r="L142" s="160"/>
      <c r="M142" s="160"/>
      <c r="N142" s="160"/>
      <c r="O142" s="160"/>
      <c r="P142" s="160"/>
      <c r="Q142" s="160"/>
      <c r="R142" s="160"/>
      <c r="S142" s="160"/>
      <c r="T142" s="160"/>
      <c r="U142" s="160"/>
      <c r="V142" s="160"/>
      <c r="W142" s="160"/>
      <c r="X142" s="160"/>
      <c r="Y142" s="160"/>
      <c r="Z142" s="160"/>
      <c r="AA142" s="160"/>
      <c r="AB142" s="160"/>
      <c r="AC142" s="160"/>
      <c r="AD142" s="160"/>
      <c r="AE142" s="160"/>
      <c r="AF142" s="160"/>
      <c r="AG142" s="160"/>
      <c r="AH142" s="160"/>
      <c r="AI142" s="160"/>
      <c r="AJ142" s="160"/>
      <c r="AK142" s="160"/>
      <c r="AL142" s="160"/>
      <c r="AM142" s="160"/>
      <c r="AN142" s="160"/>
      <c r="AO142" s="160"/>
      <c r="AP142" s="160"/>
      <c r="AQ142" s="160"/>
      <c r="AR142" s="160"/>
      <c r="AS142" s="160"/>
      <c r="AT142" s="160"/>
      <c r="AU142" s="160"/>
      <c r="AV142" s="160"/>
      <c r="AW142" s="160"/>
      <c r="AX142" s="160"/>
      <c r="AY142" s="160"/>
      <c r="AZ142" s="160"/>
      <c r="BA142" s="160"/>
      <c r="BB142" s="160"/>
      <c r="BC142" s="160"/>
      <c r="BD142" s="160"/>
      <c r="BE142" s="160"/>
      <c r="BF142" s="160"/>
      <c r="BG142" s="160"/>
      <c r="BH142" s="160"/>
      <c r="BI142" s="160"/>
      <c r="BJ142" s="161"/>
      <c r="BK142" s="160"/>
      <c r="BL142" s="161"/>
      <c r="BM142" s="160"/>
      <c r="BN142" s="161"/>
      <c r="BO142" s="160"/>
      <c r="BP142" s="161"/>
      <c r="BQ142" s="160"/>
      <c r="BR142" s="161"/>
      <c r="BS142" s="160"/>
      <c r="BT142" s="161"/>
    </row>
    <row r="143" spans="2:72" ht="12.75" customHeight="1">
      <c r="B143" s="160"/>
      <c r="C143" s="160"/>
      <c r="D143" s="160"/>
      <c r="E143" s="160"/>
      <c r="F143" s="160"/>
      <c r="G143" s="160"/>
      <c r="H143" s="160"/>
      <c r="I143" s="160"/>
      <c r="J143" s="160"/>
      <c r="K143" s="160"/>
      <c r="L143" s="160"/>
      <c r="M143" s="160"/>
      <c r="N143" s="160"/>
      <c r="O143" s="160"/>
      <c r="P143" s="160"/>
      <c r="Q143" s="160"/>
      <c r="R143" s="160"/>
      <c r="S143" s="160"/>
      <c r="T143" s="160"/>
      <c r="U143" s="160"/>
      <c r="V143" s="160"/>
      <c r="W143" s="160"/>
      <c r="X143" s="160"/>
      <c r="Y143" s="160"/>
      <c r="Z143" s="160"/>
      <c r="AA143" s="160"/>
      <c r="AB143" s="160"/>
      <c r="AC143" s="160"/>
      <c r="AD143" s="160"/>
      <c r="AE143" s="160"/>
      <c r="AF143" s="160"/>
      <c r="AG143" s="160"/>
      <c r="AH143" s="160"/>
      <c r="AI143" s="160"/>
      <c r="AJ143" s="160"/>
      <c r="AK143" s="160"/>
      <c r="AL143" s="160"/>
      <c r="AM143" s="160"/>
      <c r="AN143" s="160"/>
      <c r="AO143" s="160"/>
      <c r="AP143" s="160"/>
      <c r="AQ143" s="160"/>
      <c r="AR143" s="160"/>
      <c r="AS143" s="160"/>
      <c r="AT143" s="160"/>
      <c r="AU143" s="160"/>
      <c r="AV143" s="160"/>
      <c r="AW143" s="160"/>
      <c r="AX143" s="160"/>
      <c r="AY143" s="160"/>
      <c r="AZ143" s="160"/>
      <c r="BA143" s="160"/>
      <c r="BB143" s="160"/>
      <c r="BC143" s="160"/>
      <c r="BD143" s="160"/>
      <c r="BE143" s="160"/>
      <c r="BF143" s="160"/>
      <c r="BG143" s="160"/>
      <c r="BH143" s="160"/>
      <c r="BI143" s="160"/>
      <c r="BJ143" s="161"/>
      <c r="BK143" s="160"/>
      <c r="BL143" s="161"/>
      <c r="BM143" s="160"/>
      <c r="BN143" s="161"/>
      <c r="BO143" s="160"/>
      <c r="BP143" s="161"/>
      <c r="BQ143" s="160"/>
      <c r="BR143" s="161"/>
      <c r="BS143" s="160"/>
      <c r="BT143" s="161"/>
    </row>
    <row r="144" spans="2:72" ht="12.75" customHeight="1">
      <c r="B144" s="160"/>
      <c r="C144" s="160"/>
      <c r="D144" s="160"/>
      <c r="E144" s="160"/>
      <c r="F144" s="160"/>
      <c r="G144" s="160"/>
      <c r="H144" s="160"/>
      <c r="I144" s="160"/>
      <c r="J144" s="160"/>
      <c r="K144" s="160"/>
      <c r="L144" s="160"/>
      <c r="M144" s="160"/>
      <c r="N144" s="160"/>
      <c r="O144" s="160"/>
      <c r="P144" s="160"/>
      <c r="Q144" s="160"/>
      <c r="R144" s="160"/>
      <c r="S144" s="160"/>
      <c r="T144" s="160"/>
      <c r="U144" s="160"/>
      <c r="V144" s="160"/>
      <c r="W144" s="160"/>
      <c r="X144" s="160"/>
      <c r="Y144" s="160"/>
      <c r="Z144" s="160"/>
      <c r="AA144" s="160"/>
      <c r="AB144" s="160"/>
      <c r="AC144" s="160"/>
      <c r="AD144" s="160"/>
      <c r="AE144" s="160"/>
      <c r="AF144" s="160"/>
      <c r="AG144" s="160"/>
      <c r="AH144" s="160"/>
      <c r="AI144" s="160"/>
      <c r="AJ144" s="160"/>
      <c r="AK144" s="160"/>
      <c r="AL144" s="160"/>
      <c r="AM144" s="160"/>
      <c r="AN144" s="160"/>
      <c r="AO144" s="160"/>
      <c r="AP144" s="160"/>
      <c r="AQ144" s="160"/>
      <c r="AR144" s="160"/>
      <c r="AS144" s="160"/>
      <c r="AT144" s="160"/>
      <c r="AU144" s="160"/>
      <c r="AV144" s="160"/>
      <c r="AW144" s="160"/>
      <c r="AX144" s="160"/>
      <c r="AY144" s="160"/>
      <c r="AZ144" s="160"/>
      <c r="BA144" s="160"/>
      <c r="BB144" s="160"/>
      <c r="BC144" s="160"/>
      <c r="BD144" s="160"/>
      <c r="BE144" s="160"/>
      <c r="BF144" s="160"/>
      <c r="BG144" s="160"/>
      <c r="BH144" s="160"/>
      <c r="BI144" s="160"/>
      <c r="BJ144" s="161"/>
      <c r="BK144" s="160"/>
      <c r="BL144" s="161"/>
      <c r="BM144" s="160"/>
      <c r="BN144" s="161"/>
      <c r="BO144" s="160"/>
      <c r="BP144" s="161"/>
      <c r="BQ144" s="160"/>
      <c r="BR144" s="161"/>
      <c r="BS144" s="160"/>
      <c r="BT144" s="161"/>
    </row>
    <row r="145" spans="2:72" ht="12.75" customHeight="1">
      <c r="B145" s="160"/>
      <c r="C145" s="160"/>
      <c r="D145" s="160"/>
      <c r="E145" s="160"/>
      <c r="F145" s="160"/>
      <c r="G145" s="160"/>
      <c r="H145" s="160"/>
      <c r="I145" s="160"/>
      <c r="J145" s="160"/>
      <c r="K145" s="160"/>
      <c r="L145" s="160"/>
      <c r="M145" s="160"/>
      <c r="N145" s="160"/>
      <c r="O145" s="160"/>
      <c r="P145" s="160"/>
      <c r="Q145" s="160"/>
      <c r="R145" s="160"/>
      <c r="S145" s="160"/>
      <c r="T145" s="160"/>
      <c r="U145" s="160"/>
      <c r="V145" s="160"/>
      <c r="W145" s="160"/>
      <c r="X145" s="160"/>
      <c r="Y145" s="160"/>
      <c r="Z145" s="160"/>
      <c r="AA145" s="160"/>
      <c r="AB145" s="160"/>
      <c r="AC145" s="160"/>
      <c r="AD145" s="160"/>
      <c r="AE145" s="160"/>
      <c r="AF145" s="160"/>
      <c r="AG145" s="160"/>
      <c r="AH145" s="160"/>
      <c r="AI145" s="160"/>
      <c r="AJ145" s="160"/>
      <c r="AK145" s="160"/>
      <c r="AL145" s="160"/>
      <c r="AM145" s="160"/>
      <c r="AN145" s="160"/>
      <c r="AO145" s="160"/>
      <c r="AP145" s="160"/>
      <c r="AQ145" s="160"/>
      <c r="AR145" s="160"/>
      <c r="AS145" s="160"/>
      <c r="AT145" s="160"/>
      <c r="AU145" s="160"/>
      <c r="AV145" s="160"/>
      <c r="AW145" s="160"/>
      <c r="AX145" s="160"/>
      <c r="AY145" s="160"/>
      <c r="AZ145" s="160"/>
      <c r="BA145" s="160"/>
      <c r="BB145" s="160"/>
      <c r="BC145" s="160"/>
      <c r="BD145" s="160"/>
      <c r="BE145" s="160"/>
      <c r="BF145" s="160"/>
      <c r="BG145" s="160"/>
      <c r="BH145" s="160"/>
      <c r="BI145" s="160"/>
      <c r="BJ145" s="161"/>
      <c r="BK145" s="160"/>
      <c r="BL145" s="161"/>
      <c r="BM145" s="160"/>
      <c r="BN145" s="161"/>
      <c r="BO145" s="160"/>
      <c r="BP145" s="161"/>
      <c r="BQ145" s="160"/>
      <c r="BR145" s="161"/>
      <c r="BS145" s="160"/>
      <c r="BT145" s="161"/>
    </row>
    <row r="146" spans="2:72" ht="12.75" customHeight="1">
      <c r="B146" s="160"/>
      <c r="C146" s="160"/>
      <c r="D146" s="160"/>
      <c r="E146" s="160"/>
      <c r="F146" s="160"/>
      <c r="G146" s="160"/>
      <c r="H146" s="160"/>
      <c r="I146" s="160"/>
      <c r="J146" s="160"/>
      <c r="K146" s="160"/>
      <c r="L146" s="160"/>
      <c r="M146" s="160"/>
      <c r="N146" s="160"/>
      <c r="O146" s="160"/>
      <c r="P146" s="160"/>
      <c r="Q146" s="160"/>
      <c r="R146" s="160"/>
      <c r="S146" s="160"/>
      <c r="T146" s="160"/>
      <c r="U146" s="160"/>
      <c r="V146" s="160"/>
      <c r="W146" s="160"/>
      <c r="X146" s="160"/>
      <c r="Y146" s="160"/>
      <c r="Z146" s="160"/>
      <c r="AA146" s="160"/>
      <c r="AB146" s="160"/>
      <c r="AC146" s="160"/>
      <c r="AD146" s="160"/>
      <c r="AE146" s="160"/>
      <c r="AF146" s="160"/>
      <c r="AG146" s="160"/>
      <c r="AH146" s="160"/>
      <c r="AI146" s="160"/>
      <c r="AJ146" s="160"/>
      <c r="AK146" s="160"/>
      <c r="AL146" s="160"/>
      <c r="AM146" s="160"/>
      <c r="AN146" s="160"/>
      <c r="AO146" s="160"/>
      <c r="AP146" s="160"/>
      <c r="AQ146" s="160"/>
      <c r="AR146" s="160"/>
      <c r="AS146" s="160"/>
      <c r="AT146" s="160"/>
      <c r="AU146" s="160"/>
      <c r="AV146" s="160"/>
      <c r="AW146" s="160"/>
      <c r="AX146" s="160"/>
      <c r="AY146" s="160"/>
      <c r="AZ146" s="160"/>
      <c r="BA146" s="160"/>
      <c r="BB146" s="160"/>
      <c r="BC146" s="160"/>
      <c r="BD146" s="160"/>
      <c r="BE146" s="160"/>
      <c r="BF146" s="160"/>
      <c r="BG146" s="160"/>
      <c r="BH146" s="160"/>
      <c r="BI146" s="160"/>
      <c r="BJ146" s="161"/>
      <c r="BK146" s="160"/>
      <c r="BL146" s="161"/>
      <c r="BM146" s="160"/>
      <c r="BN146" s="161"/>
      <c r="BO146" s="160"/>
      <c r="BP146" s="161"/>
      <c r="BQ146" s="160"/>
      <c r="BR146" s="161"/>
      <c r="BS146" s="160"/>
      <c r="BT146" s="161"/>
    </row>
    <row r="147" spans="2:72" ht="12.75" customHeight="1">
      <c r="B147" s="160"/>
      <c r="C147" s="160"/>
      <c r="D147" s="160"/>
      <c r="E147" s="160"/>
      <c r="F147" s="160"/>
      <c r="G147" s="160"/>
      <c r="H147" s="160"/>
      <c r="I147" s="160"/>
      <c r="J147" s="160"/>
      <c r="K147" s="160"/>
      <c r="L147" s="160"/>
      <c r="M147" s="160"/>
      <c r="N147" s="160"/>
      <c r="O147" s="160"/>
      <c r="P147" s="160"/>
      <c r="Q147" s="160"/>
      <c r="R147" s="160"/>
      <c r="S147" s="160"/>
      <c r="T147" s="160"/>
      <c r="U147" s="160"/>
      <c r="V147" s="160"/>
      <c r="W147" s="160"/>
      <c r="X147" s="160"/>
      <c r="Y147" s="160"/>
      <c r="Z147" s="160"/>
      <c r="AA147" s="160"/>
      <c r="AB147" s="160"/>
      <c r="AC147" s="160"/>
      <c r="AD147" s="160"/>
      <c r="AE147" s="160"/>
      <c r="AF147" s="160"/>
      <c r="AG147" s="160"/>
      <c r="AH147" s="160"/>
      <c r="AI147" s="160"/>
      <c r="AJ147" s="160"/>
      <c r="AK147" s="160"/>
      <c r="AL147" s="160"/>
      <c r="AM147" s="160"/>
      <c r="AN147" s="160"/>
      <c r="AO147" s="160"/>
      <c r="AP147" s="160"/>
      <c r="AQ147" s="160"/>
      <c r="AR147" s="160"/>
      <c r="AS147" s="160"/>
      <c r="AT147" s="160"/>
      <c r="AU147" s="160"/>
      <c r="AV147" s="160"/>
      <c r="AW147" s="160"/>
      <c r="AX147" s="160"/>
      <c r="AY147" s="160"/>
      <c r="AZ147" s="160"/>
      <c r="BA147" s="160"/>
      <c r="BB147" s="160"/>
      <c r="BC147" s="160"/>
      <c r="BD147" s="160"/>
      <c r="BE147" s="160"/>
      <c r="BF147" s="160"/>
      <c r="BG147" s="160"/>
      <c r="BH147" s="160"/>
      <c r="BI147" s="160"/>
      <c r="BJ147" s="161"/>
      <c r="BK147" s="160"/>
      <c r="BL147" s="161"/>
      <c r="BM147" s="160"/>
      <c r="BN147" s="161"/>
      <c r="BO147" s="160"/>
      <c r="BP147" s="161"/>
      <c r="BQ147" s="160"/>
      <c r="BR147" s="161"/>
      <c r="BS147" s="160"/>
      <c r="BT147" s="161"/>
    </row>
    <row r="148" spans="2:72" ht="12.75" customHeight="1">
      <c r="B148" s="160"/>
      <c r="C148" s="160"/>
      <c r="D148" s="160"/>
      <c r="E148" s="160"/>
      <c r="F148" s="160"/>
      <c r="G148" s="160"/>
      <c r="H148" s="160"/>
      <c r="I148" s="160"/>
      <c r="J148" s="160"/>
      <c r="K148" s="160"/>
      <c r="L148" s="160"/>
      <c r="M148" s="160"/>
      <c r="N148" s="160"/>
      <c r="O148" s="160"/>
      <c r="P148" s="160"/>
      <c r="Q148" s="160"/>
      <c r="R148" s="160"/>
      <c r="S148" s="160"/>
      <c r="T148" s="160"/>
      <c r="U148" s="160"/>
      <c r="V148" s="160"/>
      <c r="W148" s="160"/>
      <c r="X148" s="160"/>
      <c r="Y148" s="160"/>
      <c r="Z148" s="160"/>
      <c r="AA148" s="160"/>
      <c r="AB148" s="160"/>
      <c r="AC148" s="160"/>
      <c r="AD148" s="160"/>
      <c r="AE148" s="160"/>
      <c r="AF148" s="160"/>
      <c r="AG148" s="160"/>
      <c r="AH148" s="160"/>
      <c r="AI148" s="160"/>
      <c r="AJ148" s="160"/>
      <c r="AK148" s="160"/>
      <c r="AL148" s="160"/>
      <c r="AM148" s="160"/>
      <c r="AN148" s="160"/>
      <c r="AO148" s="160"/>
      <c r="AP148" s="160"/>
      <c r="AQ148" s="160"/>
      <c r="AR148" s="160"/>
      <c r="AS148" s="160"/>
      <c r="AT148" s="160"/>
      <c r="AU148" s="160"/>
      <c r="AV148" s="160"/>
      <c r="AW148" s="160"/>
      <c r="AX148" s="160"/>
      <c r="AY148" s="160"/>
      <c r="AZ148" s="160"/>
      <c r="BA148" s="160"/>
      <c r="BB148" s="160"/>
      <c r="BC148" s="160"/>
      <c r="BD148" s="160"/>
      <c r="BE148" s="160"/>
      <c r="BF148" s="160"/>
      <c r="BG148" s="160"/>
      <c r="BH148" s="160"/>
      <c r="BI148" s="160"/>
      <c r="BJ148" s="161"/>
      <c r="BK148" s="160"/>
      <c r="BL148" s="161"/>
      <c r="BM148" s="160"/>
      <c r="BN148" s="161"/>
      <c r="BO148" s="160"/>
      <c r="BP148" s="161"/>
      <c r="BQ148" s="160"/>
      <c r="BR148" s="161"/>
      <c r="BS148" s="160"/>
      <c r="BT148" s="161"/>
    </row>
    <row r="149" spans="2:72" ht="12.75" customHeight="1">
      <c r="B149" s="160"/>
      <c r="C149" s="160"/>
      <c r="D149" s="160"/>
      <c r="E149" s="160"/>
      <c r="F149" s="160"/>
      <c r="G149" s="160"/>
      <c r="H149" s="160"/>
      <c r="I149" s="160"/>
      <c r="J149" s="160"/>
      <c r="K149" s="160"/>
      <c r="L149" s="160"/>
      <c r="M149" s="160"/>
      <c r="N149" s="160"/>
      <c r="O149" s="160"/>
      <c r="P149" s="160"/>
      <c r="Q149" s="160"/>
      <c r="R149" s="160"/>
      <c r="S149" s="160"/>
      <c r="T149" s="160"/>
      <c r="U149" s="160"/>
      <c r="V149" s="160"/>
      <c r="W149" s="160"/>
      <c r="X149" s="160"/>
      <c r="Y149" s="160"/>
      <c r="Z149" s="160"/>
      <c r="AA149" s="160"/>
      <c r="AB149" s="160"/>
      <c r="AC149" s="160"/>
      <c r="AD149" s="160"/>
      <c r="AE149" s="160"/>
      <c r="AF149" s="160"/>
      <c r="AG149" s="160"/>
      <c r="AH149" s="160"/>
      <c r="AI149" s="160"/>
      <c r="AJ149" s="160"/>
      <c r="AK149" s="160"/>
      <c r="AL149" s="160"/>
      <c r="AM149" s="160"/>
      <c r="AN149" s="160"/>
      <c r="AO149" s="160"/>
      <c r="AP149" s="160"/>
      <c r="AQ149" s="160"/>
      <c r="AR149" s="160"/>
      <c r="AS149" s="160"/>
      <c r="AT149" s="160"/>
      <c r="AU149" s="160"/>
      <c r="AV149" s="160"/>
      <c r="AW149" s="160"/>
      <c r="AX149" s="160"/>
      <c r="AY149" s="160"/>
      <c r="AZ149" s="160"/>
      <c r="BA149" s="160"/>
      <c r="BB149" s="160"/>
      <c r="BC149" s="160"/>
      <c r="BD149" s="160"/>
      <c r="BE149" s="160"/>
      <c r="BF149" s="160"/>
      <c r="BG149" s="160"/>
      <c r="BH149" s="160"/>
      <c r="BI149" s="160"/>
      <c r="BJ149" s="161"/>
      <c r="BK149" s="160"/>
      <c r="BL149" s="161"/>
      <c r="BM149" s="160"/>
      <c r="BN149" s="161"/>
      <c r="BO149" s="160"/>
      <c r="BP149" s="161"/>
      <c r="BQ149" s="160"/>
      <c r="BR149" s="161"/>
      <c r="BS149" s="160"/>
      <c r="BT149" s="161"/>
    </row>
    <row r="150" spans="2:72" ht="12.75" customHeight="1">
      <c r="B150" s="160"/>
      <c r="C150" s="160"/>
      <c r="D150" s="160"/>
      <c r="E150" s="160"/>
      <c r="F150" s="160"/>
      <c r="G150" s="160"/>
      <c r="H150" s="160"/>
      <c r="I150" s="160"/>
      <c r="J150" s="160"/>
      <c r="K150" s="160"/>
      <c r="L150" s="160"/>
      <c r="M150" s="160"/>
      <c r="N150" s="160"/>
      <c r="O150" s="160"/>
      <c r="P150" s="160"/>
      <c r="Q150" s="160"/>
      <c r="R150" s="160"/>
      <c r="S150" s="160"/>
      <c r="T150" s="160"/>
      <c r="U150" s="160"/>
      <c r="V150" s="160"/>
      <c r="W150" s="160"/>
      <c r="X150" s="160"/>
      <c r="Y150" s="160"/>
      <c r="Z150" s="160"/>
      <c r="AA150" s="160"/>
      <c r="AB150" s="160"/>
      <c r="AC150" s="160"/>
      <c r="AD150" s="160"/>
      <c r="AE150" s="160"/>
      <c r="AF150" s="160"/>
      <c r="AG150" s="160"/>
      <c r="AH150" s="160"/>
      <c r="AI150" s="160"/>
      <c r="AJ150" s="160"/>
      <c r="AK150" s="160"/>
      <c r="AL150" s="160"/>
      <c r="AM150" s="160"/>
      <c r="AN150" s="160"/>
      <c r="AO150" s="160"/>
      <c r="AP150" s="160"/>
      <c r="AQ150" s="160"/>
      <c r="AR150" s="160"/>
      <c r="AS150" s="160"/>
      <c r="AT150" s="160"/>
      <c r="AU150" s="160"/>
      <c r="AV150" s="160"/>
      <c r="AW150" s="160"/>
      <c r="AX150" s="160"/>
      <c r="AY150" s="160"/>
      <c r="AZ150" s="160"/>
      <c r="BA150" s="160"/>
      <c r="BB150" s="160"/>
      <c r="BC150" s="160"/>
      <c r="BD150" s="160"/>
      <c r="BE150" s="160"/>
      <c r="BF150" s="160"/>
      <c r="BG150" s="160"/>
      <c r="BH150" s="160"/>
      <c r="BI150" s="160"/>
      <c r="BJ150" s="161"/>
      <c r="BK150" s="160"/>
      <c r="BL150" s="161"/>
      <c r="BM150" s="160"/>
      <c r="BN150" s="161"/>
      <c r="BO150" s="160"/>
      <c r="BP150" s="161"/>
      <c r="BQ150" s="160"/>
      <c r="BR150" s="161"/>
      <c r="BS150" s="160"/>
      <c r="BT150" s="161"/>
    </row>
    <row r="151" spans="2:72" ht="12.75" customHeight="1">
      <c r="B151" s="160"/>
      <c r="C151" s="160"/>
      <c r="D151" s="160"/>
      <c r="E151" s="160"/>
      <c r="F151" s="160"/>
      <c r="G151" s="160"/>
      <c r="H151" s="160"/>
      <c r="I151" s="160"/>
      <c r="J151" s="160"/>
      <c r="K151" s="160"/>
      <c r="L151" s="160"/>
      <c r="M151" s="160"/>
      <c r="N151" s="160"/>
      <c r="O151" s="160"/>
      <c r="P151" s="160"/>
      <c r="Q151" s="160"/>
      <c r="R151" s="160"/>
      <c r="S151" s="160"/>
      <c r="T151" s="160"/>
      <c r="U151" s="160"/>
      <c r="V151" s="160"/>
      <c r="W151" s="160"/>
      <c r="X151" s="160"/>
      <c r="Y151" s="160"/>
      <c r="Z151" s="160"/>
      <c r="AA151" s="160"/>
      <c r="AB151" s="160"/>
      <c r="AC151" s="160"/>
      <c r="AD151" s="160"/>
      <c r="AE151" s="160"/>
      <c r="AF151" s="160"/>
      <c r="AG151" s="160"/>
      <c r="AH151" s="160"/>
      <c r="AI151" s="160"/>
      <c r="AJ151" s="160"/>
      <c r="AK151" s="160"/>
      <c r="AL151" s="160"/>
      <c r="AM151" s="160"/>
      <c r="AN151" s="160"/>
      <c r="AO151" s="160"/>
      <c r="AP151" s="160"/>
      <c r="AQ151" s="160"/>
      <c r="AR151" s="160"/>
      <c r="AS151" s="160"/>
      <c r="AT151" s="160"/>
      <c r="AU151" s="160"/>
      <c r="AV151" s="160"/>
      <c r="AW151" s="160"/>
      <c r="AX151" s="160"/>
      <c r="AY151" s="160"/>
      <c r="AZ151" s="160"/>
      <c r="BA151" s="160"/>
      <c r="BB151" s="160"/>
      <c r="BC151" s="160"/>
      <c r="BD151" s="160"/>
      <c r="BE151" s="160"/>
      <c r="BF151" s="160"/>
      <c r="BG151" s="160"/>
      <c r="BH151" s="160"/>
      <c r="BI151" s="160"/>
      <c r="BJ151" s="161"/>
      <c r="BK151" s="160"/>
      <c r="BL151" s="161"/>
      <c r="BM151" s="160"/>
      <c r="BN151" s="161"/>
      <c r="BO151" s="160"/>
      <c r="BP151" s="161"/>
      <c r="BQ151" s="160"/>
      <c r="BR151" s="161"/>
      <c r="BS151" s="160"/>
      <c r="BT151" s="161"/>
    </row>
    <row r="152" spans="2:72" ht="12.75" customHeight="1">
      <c r="B152" s="160"/>
      <c r="C152" s="160"/>
      <c r="D152" s="160"/>
      <c r="E152" s="160"/>
      <c r="F152" s="160"/>
      <c r="G152" s="160"/>
      <c r="H152" s="160"/>
      <c r="I152" s="160"/>
      <c r="J152" s="160"/>
      <c r="K152" s="160"/>
      <c r="L152" s="160"/>
      <c r="M152" s="160"/>
      <c r="N152" s="160"/>
      <c r="O152" s="160"/>
      <c r="P152" s="160"/>
      <c r="Q152" s="160"/>
      <c r="R152" s="160"/>
      <c r="S152" s="160"/>
      <c r="T152" s="160"/>
      <c r="U152" s="160"/>
      <c r="V152" s="160"/>
      <c r="W152" s="160"/>
      <c r="X152" s="160"/>
      <c r="Y152" s="160"/>
      <c r="Z152" s="160"/>
      <c r="AA152" s="160"/>
      <c r="AB152" s="160"/>
      <c r="AC152" s="160"/>
      <c r="AD152" s="160"/>
      <c r="AE152" s="160"/>
      <c r="AF152" s="160"/>
      <c r="AG152" s="160"/>
      <c r="AH152" s="160"/>
      <c r="AI152" s="160"/>
      <c r="AJ152" s="160"/>
      <c r="AK152" s="160"/>
      <c r="AL152" s="160"/>
      <c r="AM152" s="160"/>
      <c r="AN152" s="160"/>
      <c r="AO152" s="160"/>
      <c r="AP152" s="160"/>
      <c r="AQ152" s="160"/>
      <c r="AR152" s="160"/>
      <c r="AS152" s="160"/>
      <c r="AT152" s="160"/>
      <c r="AU152" s="160"/>
      <c r="AV152" s="160"/>
      <c r="AW152" s="160"/>
      <c r="AX152" s="160"/>
      <c r="AY152" s="160"/>
      <c r="AZ152" s="160"/>
      <c r="BA152" s="160"/>
      <c r="BB152" s="160"/>
      <c r="BC152" s="160"/>
      <c r="BD152" s="160"/>
      <c r="BE152" s="160"/>
      <c r="BF152" s="160"/>
      <c r="BG152" s="160"/>
      <c r="BH152" s="160"/>
      <c r="BI152" s="160"/>
      <c r="BJ152" s="161"/>
      <c r="BK152" s="160"/>
      <c r="BL152" s="161"/>
      <c r="BM152" s="160"/>
      <c r="BN152" s="161"/>
      <c r="BO152" s="160"/>
      <c r="BP152" s="161"/>
      <c r="BQ152" s="160"/>
      <c r="BR152" s="161"/>
      <c r="BS152" s="160"/>
      <c r="BT152" s="161"/>
    </row>
    <row r="153" spans="2:72" ht="12.75" customHeight="1">
      <c r="B153" s="160"/>
      <c r="C153" s="160"/>
      <c r="D153" s="160"/>
      <c r="E153" s="160"/>
      <c r="F153" s="160"/>
      <c r="G153" s="160"/>
      <c r="H153" s="160"/>
      <c r="I153" s="160"/>
      <c r="J153" s="160"/>
      <c r="K153" s="160"/>
      <c r="L153" s="160"/>
      <c r="M153" s="160"/>
      <c r="N153" s="160"/>
      <c r="O153" s="160"/>
      <c r="P153" s="160"/>
      <c r="Q153" s="160"/>
      <c r="R153" s="160"/>
      <c r="S153" s="160"/>
      <c r="T153" s="160"/>
      <c r="U153" s="160"/>
      <c r="V153" s="160"/>
      <c r="W153" s="160"/>
      <c r="X153" s="160"/>
      <c r="Y153" s="160"/>
      <c r="Z153" s="160"/>
      <c r="AA153" s="160"/>
      <c r="AB153" s="160"/>
      <c r="AC153" s="160"/>
      <c r="AD153" s="160"/>
      <c r="AE153" s="160"/>
      <c r="AF153" s="160"/>
      <c r="AG153" s="160"/>
      <c r="AH153" s="160"/>
      <c r="AI153" s="160"/>
      <c r="AJ153" s="160"/>
      <c r="AK153" s="160"/>
      <c r="AL153" s="160"/>
      <c r="AM153" s="160"/>
      <c r="AN153" s="160"/>
      <c r="AO153" s="160"/>
      <c r="AP153" s="160"/>
      <c r="AQ153" s="160"/>
      <c r="AR153" s="160"/>
      <c r="AS153" s="160"/>
      <c r="AT153" s="160"/>
      <c r="AU153" s="160"/>
      <c r="AV153" s="160"/>
      <c r="AW153" s="160"/>
      <c r="AX153" s="160"/>
      <c r="AY153" s="160"/>
      <c r="AZ153" s="160"/>
      <c r="BA153" s="160"/>
      <c r="BB153" s="160"/>
      <c r="BC153" s="160"/>
      <c r="BD153" s="160"/>
      <c r="BE153" s="160"/>
      <c r="BF153" s="160"/>
      <c r="BG153" s="160"/>
      <c r="BH153" s="160"/>
      <c r="BI153" s="160"/>
      <c r="BJ153" s="161"/>
      <c r="BK153" s="160"/>
      <c r="BL153" s="161"/>
      <c r="BM153" s="160"/>
      <c r="BN153" s="161"/>
      <c r="BO153" s="160"/>
      <c r="BP153" s="161"/>
      <c r="BQ153" s="160"/>
      <c r="BR153" s="161"/>
      <c r="BS153" s="160"/>
      <c r="BT153" s="161"/>
    </row>
    <row r="154" spans="2:72" ht="12.75" customHeight="1">
      <c r="B154" s="160"/>
      <c r="C154" s="160"/>
      <c r="D154" s="160"/>
      <c r="E154" s="160"/>
      <c r="F154" s="160"/>
      <c r="G154" s="160"/>
      <c r="H154" s="160"/>
      <c r="I154" s="160"/>
      <c r="J154" s="160"/>
      <c r="K154" s="160"/>
      <c r="L154" s="160"/>
      <c r="M154" s="160"/>
      <c r="N154" s="160"/>
      <c r="O154" s="160"/>
      <c r="P154" s="160"/>
      <c r="Q154" s="160"/>
      <c r="R154" s="160"/>
      <c r="S154" s="160"/>
      <c r="T154" s="160"/>
      <c r="U154" s="160"/>
      <c r="V154" s="160"/>
      <c r="W154" s="160"/>
      <c r="X154" s="160"/>
      <c r="Y154" s="160"/>
      <c r="Z154" s="160"/>
      <c r="AA154" s="160"/>
      <c r="AB154" s="160"/>
      <c r="AC154" s="160"/>
      <c r="AD154" s="160"/>
      <c r="AE154" s="160"/>
      <c r="AF154" s="160"/>
      <c r="AG154" s="160"/>
      <c r="AH154" s="160"/>
      <c r="AI154" s="160"/>
      <c r="AJ154" s="160"/>
      <c r="AK154" s="160"/>
      <c r="AL154" s="160"/>
      <c r="AM154" s="160"/>
      <c r="AN154" s="160"/>
      <c r="AO154" s="160"/>
      <c r="AP154" s="160"/>
      <c r="AQ154" s="160"/>
      <c r="AR154" s="160"/>
      <c r="AS154" s="160"/>
      <c r="AT154" s="160"/>
      <c r="AU154" s="160"/>
      <c r="AV154" s="160"/>
      <c r="AW154" s="160"/>
      <c r="AX154" s="160"/>
      <c r="AY154" s="160"/>
      <c r="AZ154" s="160"/>
      <c r="BA154" s="160"/>
      <c r="BB154" s="160"/>
      <c r="BC154" s="160"/>
      <c r="BD154" s="160"/>
      <c r="BE154" s="160"/>
      <c r="BF154" s="160"/>
      <c r="BG154" s="160"/>
      <c r="BH154" s="160"/>
      <c r="BI154" s="160"/>
      <c r="BJ154" s="161"/>
      <c r="BK154" s="160"/>
      <c r="BL154" s="161"/>
      <c r="BM154" s="160"/>
      <c r="BN154" s="161"/>
      <c r="BO154" s="160"/>
      <c r="BP154" s="161"/>
      <c r="BQ154" s="160"/>
      <c r="BR154" s="161"/>
      <c r="BS154" s="160"/>
      <c r="BT154" s="161"/>
    </row>
    <row r="155" spans="2:72" ht="12.75" customHeight="1">
      <c r="B155" s="160"/>
      <c r="C155" s="160"/>
      <c r="D155" s="160"/>
      <c r="E155" s="160"/>
      <c r="F155" s="160"/>
      <c r="G155" s="160"/>
      <c r="H155" s="160"/>
      <c r="I155" s="160"/>
      <c r="J155" s="160"/>
      <c r="K155" s="160"/>
      <c r="L155" s="160"/>
      <c r="M155" s="160"/>
      <c r="N155" s="160"/>
      <c r="O155" s="160"/>
      <c r="P155" s="160"/>
      <c r="Q155" s="160"/>
      <c r="R155" s="160"/>
      <c r="S155" s="160"/>
      <c r="T155" s="160"/>
      <c r="U155" s="160"/>
      <c r="V155" s="160"/>
      <c r="W155" s="160"/>
      <c r="X155" s="160"/>
      <c r="Y155" s="160"/>
      <c r="Z155" s="160"/>
      <c r="AA155" s="160"/>
      <c r="AB155" s="160"/>
      <c r="AC155" s="160"/>
      <c r="AD155" s="160"/>
      <c r="AE155" s="160"/>
      <c r="AF155" s="160"/>
      <c r="AG155" s="160"/>
      <c r="AH155" s="160"/>
      <c r="AI155" s="160"/>
      <c r="AJ155" s="160"/>
      <c r="AK155" s="160"/>
      <c r="AL155" s="160"/>
      <c r="AM155" s="160"/>
      <c r="AN155" s="160"/>
      <c r="AO155" s="160"/>
      <c r="AP155" s="160"/>
      <c r="AQ155" s="160"/>
      <c r="AR155" s="160"/>
      <c r="AS155" s="160"/>
      <c r="AT155" s="160"/>
      <c r="AU155" s="160"/>
      <c r="AV155" s="160"/>
      <c r="AW155" s="160"/>
      <c r="AX155" s="160"/>
      <c r="AY155" s="160"/>
      <c r="AZ155" s="160"/>
      <c r="BA155" s="160"/>
      <c r="BB155" s="160"/>
      <c r="BC155" s="160"/>
      <c r="BD155" s="160"/>
      <c r="BE155" s="160"/>
      <c r="BF155" s="160"/>
      <c r="BG155" s="160"/>
      <c r="BH155" s="160"/>
      <c r="BI155" s="160"/>
      <c r="BJ155" s="161"/>
      <c r="BK155" s="160"/>
      <c r="BL155" s="161"/>
      <c r="BM155" s="160"/>
      <c r="BN155" s="161"/>
      <c r="BO155" s="160"/>
      <c r="BP155" s="161"/>
      <c r="BQ155" s="160"/>
      <c r="BR155" s="161"/>
      <c r="BS155" s="160"/>
      <c r="BT155" s="161"/>
    </row>
    <row r="156" spans="2:72" ht="12.75" customHeight="1">
      <c r="B156" s="160"/>
      <c r="C156" s="160"/>
      <c r="D156" s="160"/>
      <c r="E156" s="160"/>
      <c r="F156" s="160"/>
      <c r="G156" s="160"/>
      <c r="H156" s="160"/>
      <c r="I156" s="160"/>
      <c r="J156" s="160"/>
      <c r="K156" s="160"/>
      <c r="L156" s="160"/>
      <c r="M156" s="160"/>
      <c r="N156" s="160"/>
      <c r="O156" s="160"/>
      <c r="P156" s="160"/>
      <c r="Q156" s="160"/>
      <c r="R156" s="160"/>
      <c r="S156" s="160"/>
      <c r="T156" s="160"/>
      <c r="U156" s="160"/>
      <c r="V156" s="160"/>
      <c r="W156" s="160"/>
      <c r="X156" s="160"/>
      <c r="Y156" s="160"/>
      <c r="Z156" s="160"/>
      <c r="AA156" s="160"/>
      <c r="AB156" s="160"/>
      <c r="AC156" s="160"/>
      <c r="AD156" s="160"/>
      <c r="AE156" s="160"/>
      <c r="AF156" s="160"/>
      <c r="AG156" s="160"/>
      <c r="AH156" s="160"/>
      <c r="AI156" s="160"/>
      <c r="AJ156" s="160"/>
      <c r="AK156" s="160"/>
      <c r="AL156" s="160"/>
      <c r="AM156" s="160"/>
      <c r="AN156" s="160"/>
      <c r="AO156" s="160"/>
      <c r="AP156" s="160"/>
      <c r="AQ156" s="160"/>
      <c r="AR156" s="160"/>
      <c r="AS156" s="160"/>
      <c r="AT156" s="160"/>
      <c r="AU156" s="160"/>
      <c r="AV156" s="160"/>
      <c r="AW156" s="160"/>
      <c r="AX156" s="160"/>
      <c r="AY156" s="160"/>
      <c r="AZ156" s="160"/>
      <c r="BA156" s="160"/>
      <c r="BB156" s="160"/>
      <c r="BC156" s="160"/>
      <c r="BD156" s="160"/>
      <c r="BE156" s="160"/>
      <c r="BF156" s="160"/>
      <c r="BG156" s="160"/>
      <c r="BH156" s="160"/>
      <c r="BI156" s="160"/>
      <c r="BJ156" s="161"/>
      <c r="BK156" s="160"/>
      <c r="BL156" s="161"/>
      <c r="BM156" s="160"/>
      <c r="BN156" s="161"/>
      <c r="BO156" s="160"/>
      <c r="BP156" s="161"/>
      <c r="BQ156" s="160"/>
      <c r="BR156" s="161"/>
      <c r="BS156" s="160"/>
      <c r="BT156" s="161"/>
    </row>
    <row r="157" spans="2:72" ht="12.75" customHeight="1"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  <c r="N157" s="160"/>
      <c r="O157" s="160"/>
      <c r="P157" s="160"/>
      <c r="Q157" s="160"/>
      <c r="R157" s="160"/>
      <c r="S157" s="160"/>
      <c r="T157" s="160"/>
      <c r="U157" s="160"/>
      <c r="V157" s="160"/>
      <c r="W157" s="160"/>
      <c r="X157" s="160"/>
      <c r="Y157" s="160"/>
      <c r="Z157" s="160"/>
      <c r="AA157" s="160"/>
      <c r="AB157" s="160"/>
      <c r="AC157" s="160"/>
      <c r="AD157" s="160"/>
      <c r="AE157" s="160"/>
      <c r="AF157" s="160"/>
      <c r="AG157" s="160"/>
      <c r="AH157" s="160"/>
      <c r="AI157" s="160"/>
      <c r="AJ157" s="160"/>
      <c r="AK157" s="160"/>
      <c r="AL157" s="160"/>
      <c r="AM157" s="160"/>
      <c r="AN157" s="160"/>
      <c r="AO157" s="160"/>
      <c r="AP157" s="160"/>
      <c r="AQ157" s="160"/>
      <c r="AR157" s="160"/>
      <c r="AS157" s="160"/>
      <c r="AT157" s="160"/>
      <c r="AU157" s="160"/>
      <c r="AV157" s="160"/>
      <c r="AW157" s="160"/>
      <c r="AX157" s="160"/>
      <c r="AY157" s="160"/>
      <c r="AZ157" s="160"/>
      <c r="BA157" s="160"/>
      <c r="BB157" s="160"/>
      <c r="BC157" s="160"/>
      <c r="BD157" s="160"/>
      <c r="BE157" s="160"/>
      <c r="BF157" s="160"/>
      <c r="BG157" s="160"/>
      <c r="BH157" s="160"/>
      <c r="BI157" s="160"/>
      <c r="BJ157" s="161"/>
      <c r="BK157" s="160"/>
      <c r="BL157" s="161"/>
      <c r="BM157" s="160"/>
      <c r="BN157" s="161"/>
      <c r="BO157" s="160"/>
      <c r="BP157" s="161"/>
      <c r="BQ157" s="160"/>
      <c r="BR157" s="161"/>
      <c r="BS157" s="160"/>
      <c r="BT157" s="161"/>
    </row>
    <row r="158" spans="2:72" ht="12.75" customHeight="1">
      <c r="B158" s="160"/>
      <c r="C158" s="160"/>
      <c r="D158" s="160"/>
      <c r="E158" s="160"/>
      <c r="F158" s="160"/>
      <c r="G158" s="160"/>
      <c r="H158" s="160"/>
      <c r="I158" s="160"/>
      <c r="J158" s="160"/>
      <c r="K158" s="160"/>
      <c r="L158" s="160"/>
      <c r="M158" s="160"/>
      <c r="N158" s="160"/>
      <c r="O158" s="160"/>
      <c r="P158" s="160"/>
      <c r="Q158" s="160"/>
      <c r="R158" s="160"/>
      <c r="S158" s="160"/>
      <c r="T158" s="160"/>
      <c r="U158" s="160"/>
      <c r="V158" s="160"/>
      <c r="W158" s="160"/>
      <c r="X158" s="160"/>
      <c r="Y158" s="160"/>
      <c r="Z158" s="160"/>
      <c r="AA158" s="160"/>
      <c r="AB158" s="160"/>
      <c r="AC158" s="160"/>
      <c r="AD158" s="160"/>
      <c r="AE158" s="160"/>
      <c r="AF158" s="160"/>
      <c r="AG158" s="160"/>
      <c r="AH158" s="160"/>
      <c r="AI158" s="160"/>
      <c r="AJ158" s="160"/>
      <c r="AK158" s="160"/>
      <c r="AL158" s="160"/>
      <c r="AM158" s="160"/>
      <c r="AN158" s="160"/>
      <c r="AO158" s="160"/>
      <c r="AP158" s="160"/>
      <c r="AQ158" s="160"/>
      <c r="AR158" s="160"/>
      <c r="AS158" s="160"/>
      <c r="AT158" s="160"/>
      <c r="AU158" s="160"/>
      <c r="AV158" s="160"/>
      <c r="AW158" s="160"/>
      <c r="AX158" s="160"/>
      <c r="AY158" s="160"/>
      <c r="AZ158" s="160"/>
      <c r="BA158" s="160"/>
      <c r="BB158" s="160"/>
      <c r="BC158" s="160"/>
      <c r="BD158" s="160"/>
      <c r="BE158" s="160"/>
      <c r="BF158" s="160"/>
      <c r="BG158" s="160"/>
      <c r="BH158" s="160"/>
      <c r="BI158" s="160"/>
      <c r="BJ158" s="161"/>
      <c r="BK158" s="160"/>
      <c r="BL158" s="161"/>
      <c r="BM158" s="160"/>
      <c r="BN158" s="161"/>
      <c r="BO158" s="160"/>
      <c r="BP158" s="161"/>
      <c r="BQ158" s="160"/>
      <c r="BR158" s="161"/>
      <c r="BS158" s="160"/>
      <c r="BT158" s="161"/>
    </row>
    <row r="159" spans="2:72" ht="12.75" customHeight="1">
      <c r="B159" s="160"/>
      <c r="C159" s="160"/>
      <c r="D159" s="160"/>
      <c r="E159" s="160"/>
      <c r="F159" s="160"/>
      <c r="G159" s="160"/>
      <c r="H159" s="160"/>
      <c r="I159" s="160"/>
      <c r="J159" s="160"/>
      <c r="K159" s="160"/>
      <c r="L159" s="160"/>
      <c r="M159" s="160"/>
      <c r="N159" s="160"/>
      <c r="O159" s="160"/>
      <c r="P159" s="160"/>
      <c r="Q159" s="160"/>
      <c r="R159" s="160"/>
      <c r="S159" s="160"/>
      <c r="T159" s="160"/>
      <c r="U159" s="160"/>
      <c r="V159" s="160"/>
      <c r="W159" s="160"/>
      <c r="X159" s="160"/>
      <c r="Y159" s="160"/>
      <c r="Z159" s="160"/>
      <c r="AA159" s="160"/>
      <c r="AB159" s="160"/>
      <c r="AC159" s="160"/>
      <c r="AD159" s="160"/>
      <c r="AE159" s="160"/>
      <c r="AF159" s="160"/>
      <c r="AG159" s="160"/>
      <c r="AH159" s="160"/>
      <c r="AI159" s="160"/>
      <c r="AJ159" s="160"/>
      <c r="AK159" s="160"/>
      <c r="AL159" s="160"/>
      <c r="AM159" s="160"/>
      <c r="AN159" s="160"/>
      <c r="AO159" s="160"/>
      <c r="AP159" s="160"/>
      <c r="AQ159" s="160"/>
      <c r="AR159" s="160"/>
      <c r="AS159" s="160"/>
      <c r="AT159" s="160"/>
      <c r="AU159" s="160"/>
      <c r="AV159" s="160"/>
      <c r="AW159" s="160"/>
      <c r="AX159" s="160"/>
      <c r="AY159" s="160"/>
      <c r="AZ159" s="160"/>
      <c r="BA159" s="160"/>
      <c r="BB159" s="160"/>
      <c r="BC159" s="160"/>
      <c r="BD159" s="160"/>
      <c r="BE159" s="160"/>
      <c r="BF159" s="160"/>
      <c r="BG159" s="160"/>
      <c r="BH159" s="160"/>
      <c r="BI159" s="160"/>
      <c r="BJ159" s="161"/>
      <c r="BK159" s="160"/>
      <c r="BL159" s="161"/>
      <c r="BM159" s="160"/>
      <c r="BN159" s="161"/>
      <c r="BO159" s="160"/>
      <c r="BP159" s="161"/>
      <c r="BQ159" s="160"/>
      <c r="BR159" s="161"/>
      <c r="BS159" s="160"/>
      <c r="BT159" s="161"/>
    </row>
    <row r="160" spans="2:72" ht="12.75" customHeight="1">
      <c r="B160" s="160"/>
      <c r="C160" s="160"/>
      <c r="D160" s="160"/>
      <c r="E160" s="160"/>
      <c r="F160" s="160"/>
      <c r="G160" s="160"/>
      <c r="H160" s="160"/>
      <c r="I160" s="160"/>
      <c r="J160" s="160"/>
      <c r="K160" s="160"/>
      <c r="L160" s="160"/>
      <c r="M160" s="160"/>
      <c r="N160" s="160"/>
      <c r="O160" s="160"/>
      <c r="P160" s="160"/>
      <c r="Q160" s="160"/>
      <c r="R160" s="160"/>
      <c r="S160" s="160"/>
      <c r="T160" s="160"/>
      <c r="U160" s="160"/>
      <c r="V160" s="160"/>
      <c r="W160" s="160"/>
      <c r="X160" s="160"/>
      <c r="Y160" s="160"/>
      <c r="Z160" s="160"/>
      <c r="AA160" s="160"/>
      <c r="AB160" s="160"/>
      <c r="AC160" s="160"/>
      <c r="AD160" s="160"/>
      <c r="AE160" s="160"/>
      <c r="AF160" s="160"/>
      <c r="AG160" s="160"/>
      <c r="AH160" s="160"/>
      <c r="AI160" s="160"/>
      <c r="AJ160" s="160"/>
      <c r="AK160" s="160"/>
      <c r="AL160" s="160"/>
      <c r="AM160" s="160"/>
      <c r="AN160" s="160"/>
      <c r="AO160" s="160"/>
      <c r="AP160" s="160"/>
      <c r="AQ160" s="160"/>
      <c r="AR160" s="160"/>
      <c r="AS160" s="160"/>
      <c r="AT160" s="160"/>
      <c r="AU160" s="160"/>
      <c r="AV160" s="160"/>
      <c r="AW160" s="160"/>
      <c r="AX160" s="160"/>
      <c r="AY160" s="160"/>
      <c r="AZ160" s="160"/>
      <c r="BA160" s="160"/>
      <c r="BB160" s="160"/>
      <c r="BC160" s="160"/>
      <c r="BD160" s="160"/>
      <c r="BE160" s="160"/>
      <c r="BF160" s="160"/>
      <c r="BG160" s="160"/>
      <c r="BH160" s="160"/>
      <c r="BI160" s="160"/>
      <c r="BJ160" s="161"/>
      <c r="BK160" s="160"/>
      <c r="BL160" s="161"/>
      <c r="BM160" s="160"/>
      <c r="BN160" s="161"/>
      <c r="BO160" s="160"/>
      <c r="BP160" s="161"/>
      <c r="BQ160" s="160"/>
      <c r="BR160" s="161"/>
      <c r="BS160" s="160"/>
      <c r="BT160" s="161"/>
    </row>
    <row r="161" spans="2:72" ht="12.75" customHeight="1">
      <c r="B161" s="160"/>
      <c r="C161" s="160"/>
      <c r="D161" s="160"/>
      <c r="E161" s="160"/>
      <c r="F161" s="160"/>
      <c r="G161" s="160"/>
      <c r="H161" s="160"/>
      <c r="I161" s="160"/>
      <c r="J161" s="160"/>
      <c r="K161" s="160"/>
      <c r="L161" s="160"/>
      <c r="M161" s="160"/>
      <c r="N161" s="160"/>
      <c r="O161" s="160"/>
      <c r="P161" s="160"/>
      <c r="Q161" s="160"/>
      <c r="R161" s="160"/>
      <c r="S161" s="160"/>
      <c r="T161" s="160"/>
      <c r="U161" s="160"/>
      <c r="V161" s="160"/>
      <c r="W161" s="160"/>
      <c r="X161" s="160"/>
      <c r="Y161" s="160"/>
      <c r="Z161" s="160"/>
      <c r="AA161" s="160"/>
      <c r="AB161" s="160"/>
      <c r="AC161" s="160"/>
      <c r="AD161" s="160"/>
      <c r="AE161" s="160"/>
      <c r="AF161" s="160"/>
      <c r="AG161" s="160"/>
      <c r="AH161" s="160"/>
      <c r="AI161" s="160"/>
      <c r="AJ161" s="160"/>
      <c r="AK161" s="160"/>
      <c r="AL161" s="160"/>
      <c r="AM161" s="160"/>
      <c r="AN161" s="160"/>
      <c r="AO161" s="160"/>
      <c r="AP161" s="160"/>
      <c r="AQ161" s="160"/>
      <c r="AR161" s="160"/>
      <c r="AS161" s="160"/>
      <c r="AT161" s="160"/>
      <c r="AU161" s="160"/>
      <c r="AV161" s="160"/>
      <c r="AW161" s="160"/>
      <c r="AX161" s="160"/>
      <c r="AY161" s="160"/>
      <c r="AZ161" s="160"/>
      <c r="BA161" s="160"/>
      <c r="BB161" s="160"/>
      <c r="BC161" s="160"/>
      <c r="BD161" s="160"/>
      <c r="BE161" s="160"/>
      <c r="BF161" s="160"/>
      <c r="BG161" s="160"/>
      <c r="BH161" s="160"/>
      <c r="BI161" s="160"/>
      <c r="BJ161" s="161"/>
      <c r="BK161" s="160"/>
      <c r="BL161" s="161"/>
      <c r="BM161" s="160"/>
      <c r="BN161" s="161"/>
      <c r="BO161" s="160"/>
      <c r="BP161" s="161"/>
      <c r="BQ161" s="160"/>
      <c r="BR161" s="161"/>
      <c r="BS161" s="160"/>
      <c r="BT161" s="161"/>
    </row>
    <row r="162" spans="2:72" ht="12.75" customHeight="1">
      <c r="B162" s="160"/>
      <c r="C162" s="160"/>
      <c r="D162" s="160"/>
      <c r="E162" s="160"/>
      <c r="F162" s="160"/>
      <c r="G162" s="160"/>
      <c r="H162" s="160"/>
      <c r="I162" s="160"/>
      <c r="J162" s="160"/>
      <c r="K162" s="160"/>
      <c r="L162" s="160"/>
      <c r="M162" s="160"/>
      <c r="N162" s="160"/>
      <c r="O162" s="160"/>
      <c r="P162" s="160"/>
      <c r="Q162" s="160"/>
      <c r="R162" s="160"/>
      <c r="S162" s="160"/>
      <c r="T162" s="160"/>
      <c r="U162" s="160"/>
      <c r="V162" s="160"/>
      <c r="W162" s="160"/>
      <c r="X162" s="160"/>
      <c r="Y162" s="160"/>
      <c r="Z162" s="160"/>
      <c r="AA162" s="160"/>
      <c r="AB162" s="160"/>
      <c r="AC162" s="160"/>
      <c r="AD162" s="160"/>
      <c r="AE162" s="160"/>
      <c r="AF162" s="160"/>
      <c r="AG162" s="160"/>
      <c r="AH162" s="160"/>
      <c r="AI162" s="160"/>
      <c r="AJ162" s="160"/>
      <c r="AK162" s="160"/>
      <c r="AL162" s="160"/>
      <c r="AM162" s="160"/>
      <c r="AN162" s="160"/>
      <c r="AO162" s="160"/>
      <c r="AP162" s="160"/>
      <c r="AQ162" s="160"/>
      <c r="AR162" s="160"/>
      <c r="AS162" s="160"/>
      <c r="AT162" s="160"/>
      <c r="AU162" s="160"/>
      <c r="AV162" s="160"/>
      <c r="AW162" s="160"/>
      <c r="AX162" s="160"/>
      <c r="AY162" s="160"/>
      <c r="AZ162" s="160"/>
      <c r="BA162" s="160"/>
      <c r="BB162" s="160"/>
      <c r="BC162" s="160"/>
      <c r="BD162" s="160"/>
      <c r="BE162" s="160"/>
      <c r="BF162" s="160"/>
      <c r="BG162" s="160"/>
      <c r="BH162" s="160"/>
      <c r="BI162" s="160"/>
      <c r="BJ162" s="161"/>
      <c r="BK162" s="160"/>
      <c r="BL162" s="161"/>
      <c r="BM162" s="160"/>
      <c r="BN162" s="161"/>
      <c r="BO162" s="160"/>
      <c r="BP162" s="161"/>
      <c r="BQ162" s="160"/>
      <c r="BR162" s="161"/>
      <c r="BS162" s="160"/>
      <c r="BT162" s="161"/>
    </row>
    <row r="163" spans="2:72" ht="12.75" customHeight="1">
      <c r="B163" s="160"/>
      <c r="C163" s="160"/>
      <c r="D163" s="160"/>
      <c r="E163" s="160"/>
      <c r="F163" s="160"/>
      <c r="G163" s="160"/>
      <c r="H163" s="160"/>
      <c r="I163" s="160"/>
      <c r="J163" s="160"/>
      <c r="K163" s="160"/>
      <c r="L163" s="160"/>
      <c r="M163" s="160"/>
      <c r="N163" s="160"/>
      <c r="O163" s="160"/>
      <c r="P163" s="160"/>
      <c r="Q163" s="160"/>
      <c r="R163" s="160"/>
      <c r="S163" s="160"/>
      <c r="T163" s="160"/>
      <c r="U163" s="160"/>
      <c r="V163" s="160"/>
      <c r="W163" s="160"/>
      <c r="X163" s="160"/>
      <c r="Y163" s="160"/>
      <c r="Z163" s="160"/>
      <c r="AA163" s="160"/>
      <c r="AB163" s="160"/>
      <c r="AC163" s="160"/>
      <c r="AD163" s="160"/>
      <c r="AE163" s="160"/>
      <c r="AF163" s="160"/>
      <c r="AG163" s="160"/>
      <c r="AH163" s="160"/>
      <c r="AI163" s="160"/>
      <c r="AJ163" s="160"/>
      <c r="AK163" s="160"/>
      <c r="AL163" s="160"/>
      <c r="AM163" s="160"/>
      <c r="AN163" s="160"/>
      <c r="AO163" s="160"/>
      <c r="AP163" s="160"/>
      <c r="AQ163" s="160"/>
      <c r="AR163" s="160"/>
      <c r="AS163" s="160"/>
      <c r="AT163" s="160"/>
      <c r="AU163" s="160"/>
      <c r="AV163" s="160"/>
      <c r="AW163" s="160"/>
      <c r="AX163" s="160"/>
      <c r="AY163" s="160"/>
      <c r="AZ163" s="160"/>
      <c r="BA163" s="160"/>
      <c r="BB163" s="160"/>
      <c r="BC163" s="160"/>
      <c r="BD163" s="160"/>
      <c r="BE163" s="160"/>
      <c r="BF163" s="160"/>
      <c r="BG163" s="160"/>
      <c r="BH163" s="160"/>
      <c r="BI163" s="160"/>
      <c r="BJ163" s="161"/>
      <c r="BK163" s="160"/>
      <c r="BL163" s="161"/>
      <c r="BM163" s="160"/>
      <c r="BN163" s="161"/>
      <c r="BO163" s="160"/>
      <c r="BP163" s="161"/>
      <c r="BQ163" s="160"/>
      <c r="BR163" s="161"/>
      <c r="BS163" s="160"/>
      <c r="BT163" s="161"/>
    </row>
    <row r="164" spans="2:72" ht="12.75" customHeight="1">
      <c r="B164" s="160"/>
      <c r="C164" s="160"/>
      <c r="D164" s="160"/>
      <c r="E164" s="160"/>
      <c r="F164" s="160"/>
      <c r="G164" s="160"/>
      <c r="H164" s="160"/>
      <c r="I164" s="160"/>
      <c r="J164" s="160"/>
      <c r="K164" s="160"/>
      <c r="L164" s="160"/>
      <c r="M164" s="160"/>
      <c r="N164" s="160"/>
      <c r="O164" s="160"/>
      <c r="P164" s="160"/>
      <c r="Q164" s="160"/>
      <c r="R164" s="160"/>
      <c r="S164" s="160"/>
      <c r="T164" s="160"/>
      <c r="U164" s="160"/>
      <c r="V164" s="160"/>
      <c r="W164" s="160"/>
      <c r="X164" s="160"/>
      <c r="Y164" s="160"/>
      <c r="Z164" s="160"/>
      <c r="AA164" s="160"/>
      <c r="AB164" s="160"/>
      <c r="AC164" s="160"/>
      <c r="AD164" s="160"/>
      <c r="AE164" s="160"/>
      <c r="AF164" s="160"/>
      <c r="AG164" s="160"/>
      <c r="AH164" s="160"/>
      <c r="AI164" s="160"/>
      <c r="AJ164" s="160"/>
      <c r="AK164" s="160"/>
      <c r="AL164" s="160"/>
      <c r="AM164" s="160"/>
      <c r="AN164" s="160"/>
      <c r="AO164" s="160"/>
      <c r="AP164" s="160"/>
      <c r="AQ164" s="160"/>
      <c r="AR164" s="160"/>
      <c r="AS164" s="160"/>
      <c r="AT164" s="160"/>
      <c r="AU164" s="160"/>
      <c r="AV164" s="160"/>
      <c r="AW164" s="160"/>
      <c r="AX164" s="160"/>
      <c r="AY164" s="160"/>
      <c r="AZ164" s="160"/>
      <c r="BA164" s="160"/>
      <c r="BB164" s="160"/>
      <c r="BC164" s="160"/>
      <c r="BD164" s="160"/>
      <c r="BE164" s="160"/>
      <c r="BF164" s="160"/>
      <c r="BG164" s="160"/>
      <c r="BH164" s="160"/>
      <c r="BI164" s="160"/>
      <c r="BJ164" s="161"/>
      <c r="BK164" s="160"/>
      <c r="BL164" s="161"/>
      <c r="BM164" s="160"/>
      <c r="BN164" s="161"/>
      <c r="BO164" s="160"/>
      <c r="BP164" s="161"/>
      <c r="BQ164" s="160"/>
      <c r="BR164" s="161"/>
      <c r="BS164" s="160"/>
      <c r="BT164" s="161"/>
    </row>
    <row r="165" spans="2:72" ht="12.75" customHeight="1">
      <c r="B165" s="160"/>
      <c r="C165" s="160"/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  <c r="N165" s="160"/>
      <c r="O165" s="160"/>
      <c r="P165" s="160"/>
      <c r="Q165" s="160"/>
      <c r="R165" s="160"/>
      <c r="S165" s="160"/>
      <c r="T165" s="160"/>
      <c r="U165" s="160"/>
      <c r="V165" s="160"/>
      <c r="W165" s="160"/>
      <c r="X165" s="160"/>
      <c r="Y165" s="160"/>
      <c r="Z165" s="160"/>
      <c r="AA165" s="160"/>
      <c r="AB165" s="160"/>
      <c r="AC165" s="160"/>
      <c r="AD165" s="160"/>
      <c r="AE165" s="160"/>
      <c r="AF165" s="160"/>
      <c r="AG165" s="160"/>
      <c r="AH165" s="160"/>
      <c r="AI165" s="160"/>
      <c r="AJ165" s="160"/>
      <c r="AK165" s="160"/>
      <c r="AL165" s="160"/>
      <c r="AM165" s="160"/>
      <c r="AN165" s="160"/>
      <c r="AO165" s="160"/>
      <c r="AP165" s="160"/>
      <c r="AQ165" s="160"/>
      <c r="AR165" s="160"/>
      <c r="AS165" s="160"/>
      <c r="AT165" s="160"/>
      <c r="AU165" s="160"/>
      <c r="AV165" s="160"/>
      <c r="AW165" s="160"/>
      <c r="AX165" s="160"/>
      <c r="AY165" s="160"/>
      <c r="AZ165" s="160"/>
      <c r="BA165" s="160"/>
      <c r="BB165" s="160"/>
      <c r="BC165" s="160"/>
      <c r="BD165" s="160"/>
      <c r="BE165" s="160"/>
      <c r="BF165" s="160"/>
      <c r="BG165" s="160"/>
      <c r="BH165" s="160"/>
      <c r="BI165" s="160"/>
      <c r="BJ165" s="161"/>
      <c r="BK165" s="160"/>
      <c r="BL165" s="161"/>
      <c r="BM165" s="160"/>
      <c r="BN165" s="161"/>
      <c r="BO165" s="160"/>
      <c r="BP165" s="161"/>
      <c r="BQ165" s="160"/>
      <c r="BR165" s="161"/>
      <c r="BS165" s="160"/>
      <c r="BT165" s="161"/>
    </row>
    <row r="166" spans="2:72" ht="12.75" customHeight="1">
      <c r="B166" s="160"/>
      <c r="C166" s="160"/>
      <c r="D166" s="160"/>
      <c r="E166" s="160"/>
      <c r="F166" s="160"/>
      <c r="G166" s="160"/>
      <c r="H166" s="160"/>
      <c r="I166" s="160"/>
      <c r="J166" s="160"/>
      <c r="K166" s="160"/>
      <c r="L166" s="160"/>
      <c r="M166" s="160"/>
      <c r="N166" s="160"/>
      <c r="O166" s="160"/>
      <c r="P166" s="160"/>
      <c r="Q166" s="160"/>
      <c r="R166" s="160"/>
      <c r="S166" s="160"/>
      <c r="T166" s="160"/>
      <c r="U166" s="160"/>
      <c r="V166" s="160"/>
      <c r="W166" s="160"/>
      <c r="X166" s="160"/>
      <c r="Y166" s="160"/>
      <c r="Z166" s="160"/>
      <c r="AA166" s="160"/>
      <c r="AB166" s="160"/>
      <c r="AC166" s="160"/>
      <c r="AD166" s="160"/>
      <c r="AE166" s="160"/>
      <c r="AF166" s="160"/>
      <c r="AG166" s="160"/>
      <c r="AH166" s="160"/>
      <c r="AI166" s="160"/>
      <c r="AJ166" s="160"/>
      <c r="AK166" s="160"/>
      <c r="AL166" s="160"/>
      <c r="AM166" s="160"/>
      <c r="AN166" s="160"/>
      <c r="AO166" s="160"/>
      <c r="AP166" s="160"/>
      <c r="AQ166" s="160"/>
      <c r="AR166" s="160"/>
      <c r="AS166" s="160"/>
      <c r="AT166" s="160"/>
      <c r="AU166" s="160"/>
      <c r="AV166" s="160"/>
      <c r="AW166" s="160"/>
      <c r="AX166" s="160"/>
      <c r="AY166" s="160"/>
      <c r="AZ166" s="160"/>
      <c r="BA166" s="160"/>
      <c r="BB166" s="160"/>
      <c r="BC166" s="160"/>
      <c r="BD166" s="160"/>
      <c r="BE166" s="160"/>
      <c r="BF166" s="160"/>
      <c r="BG166" s="160"/>
      <c r="BH166" s="160"/>
      <c r="BI166" s="160"/>
      <c r="BJ166" s="161"/>
      <c r="BK166" s="160"/>
      <c r="BL166" s="161"/>
      <c r="BM166" s="160"/>
      <c r="BN166" s="161"/>
      <c r="BO166" s="160"/>
      <c r="BP166" s="161"/>
      <c r="BQ166" s="160"/>
      <c r="BR166" s="161"/>
      <c r="BS166" s="160"/>
      <c r="BT166" s="161"/>
    </row>
    <row r="167" spans="2:72" ht="12.75" customHeight="1">
      <c r="B167" s="160"/>
      <c r="C167" s="160"/>
      <c r="D167" s="160"/>
      <c r="E167" s="160"/>
      <c r="F167" s="160"/>
      <c r="G167" s="160"/>
      <c r="H167" s="160"/>
      <c r="I167" s="160"/>
      <c r="J167" s="160"/>
      <c r="K167" s="160"/>
      <c r="L167" s="160"/>
      <c r="M167" s="160"/>
      <c r="N167" s="160"/>
      <c r="O167" s="160"/>
      <c r="P167" s="160"/>
      <c r="Q167" s="160"/>
      <c r="R167" s="160"/>
      <c r="S167" s="160"/>
      <c r="T167" s="160"/>
      <c r="U167" s="160"/>
      <c r="V167" s="160"/>
      <c r="W167" s="160"/>
      <c r="X167" s="160"/>
      <c r="Y167" s="160"/>
      <c r="Z167" s="160"/>
      <c r="AA167" s="160"/>
      <c r="AB167" s="160"/>
      <c r="AC167" s="160"/>
      <c r="AD167" s="160"/>
      <c r="AE167" s="160"/>
      <c r="AF167" s="160"/>
      <c r="AG167" s="160"/>
      <c r="AH167" s="160"/>
      <c r="AI167" s="160"/>
      <c r="AJ167" s="160"/>
      <c r="AK167" s="160"/>
      <c r="AL167" s="160"/>
      <c r="AM167" s="160"/>
      <c r="AN167" s="160"/>
      <c r="AO167" s="160"/>
      <c r="AP167" s="160"/>
      <c r="AQ167" s="160"/>
      <c r="AR167" s="160"/>
      <c r="AS167" s="160"/>
      <c r="AT167" s="160"/>
      <c r="AU167" s="160"/>
      <c r="AV167" s="160"/>
      <c r="AW167" s="160"/>
      <c r="AX167" s="160"/>
      <c r="AY167" s="160"/>
      <c r="AZ167" s="160"/>
      <c r="BA167" s="160"/>
      <c r="BB167" s="160"/>
      <c r="BC167" s="160"/>
      <c r="BD167" s="160"/>
      <c r="BE167" s="160"/>
      <c r="BF167" s="160"/>
      <c r="BG167" s="160"/>
      <c r="BH167" s="160"/>
      <c r="BI167" s="160"/>
      <c r="BJ167" s="161"/>
      <c r="BK167" s="160"/>
      <c r="BL167" s="161"/>
      <c r="BM167" s="160"/>
      <c r="BN167" s="161"/>
      <c r="BO167" s="160"/>
      <c r="BP167" s="161"/>
      <c r="BQ167" s="160"/>
      <c r="BR167" s="161"/>
      <c r="BS167" s="160"/>
      <c r="BT167" s="161"/>
    </row>
    <row r="168" spans="2:72" ht="12.75" customHeight="1">
      <c r="B168" s="160"/>
      <c r="C168" s="160"/>
      <c r="D168" s="160"/>
      <c r="E168" s="160"/>
      <c r="F168" s="160"/>
      <c r="G168" s="160"/>
      <c r="H168" s="160"/>
      <c r="I168" s="160"/>
      <c r="J168" s="160"/>
      <c r="K168" s="160"/>
      <c r="L168" s="160"/>
      <c r="M168" s="160"/>
      <c r="N168" s="160"/>
      <c r="O168" s="160"/>
      <c r="P168" s="160"/>
      <c r="Q168" s="160"/>
      <c r="R168" s="160"/>
      <c r="S168" s="160"/>
      <c r="T168" s="160"/>
      <c r="U168" s="160"/>
      <c r="V168" s="160"/>
      <c r="W168" s="160"/>
      <c r="X168" s="160"/>
      <c r="Y168" s="160"/>
      <c r="Z168" s="160"/>
      <c r="AA168" s="160"/>
      <c r="AB168" s="160"/>
      <c r="AC168" s="160"/>
      <c r="AD168" s="160"/>
      <c r="AE168" s="160"/>
      <c r="AF168" s="160"/>
      <c r="AG168" s="160"/>
      <c r="AH168" s="160"/>
      <c r="AI168" s="160"/>
      <c r="AJ168" s="160"/>
      <c r="AK168" s="160"/>
      <c r="AL168" s="160"/>
      <c r="AM168" s="160"/>
      <c r="AN168" s="160"/>
      <c r="AO168" s="160"/>
      <c r="AP168" s="160"/>
      <c r="AQ168" s="160"/>
      <c r="AR168" s="160"/>
      <c r="AS168" s="160"/>
      <c r="AT168" s="160"/>
      <c r="AU168" s="160"/>
      <c r="AV168" s="160"/>
      <c r="AW168" s="160"/>
      <c r="AX168" s="160"/>
      <c r="AY168" s="160"/>
      <c r="AZ168" s="160"/>
      <c r="BA168" s="160"/>
      <c r="BB168" s="160"/>
      <c r="BC168" s="160"/>
      <c r="BD168" s="160"/>
      <c r="BE168" s="160"/>
      <c r="BF168" s="160"/>
      <c r="BG168" s="160"/>
      <c r="BH168" s="160"/>
      <c r="BI168" s="160"/>
      <c r="BJ168" s="161"/>
      <c r="BK168" s="160"/>
      <c r="BL168" s="161"/>
      <c r="BM168" s="160"/>
      <c r="BN168" s="161"/>
      <c r="BO168" s="160"/>
      <c r="BP168" s="161"/>
      <c r="BQ168" s="160"/>
      <c r="BR168" s="161"/>
      <c r="BS168" s="160"/>
      <c r="BT168" s="161"/>
    </row>
    <row r="169" spans="2:72" ht="12.75" customHeight="1">
      <c r="B169" s="160"/>
      <c r="C169" s="160"/>
      <c r="D169" s="160"/>
      <c r="E169" s="160"/>
      <c r="F169" s="160"/>
      <c r="G169" s="160"/>
      <c r="H169" s="160"/>
      <c r="I169" s="160"/>
      <c r="J169" s="160"/>
      <c r="K169" s="160"/>
      <c r="L169" s="160"/>
      <c r="M169" s="160"/>
      <c r="N169" s="160"/>
      <c r="O169" s="160"/>
      <c r="P169" s="160"/>
      <c r="Q169" s="160"/>
      <c r="R169" s="160"/>
      <c r="S169" s="160"/>
      <c r="T169" s="160"/>
      <c r="U169" s="160"/>
      <c r="V169" s="160"/>
      <c r="W169" s="160"/>
      <c r="X169" s="160"/>
      <c r="Y169" s="160"/>
      <c r="Z169" s="160"/>
      <c r="AA169" s="160"/>
      <c r="AB169" s="160"/>
      <c r="AC169" s="160"/>
      <c r="AD169" s="160"/>
      <c r="AE169" s="160"/>
      <c r="AF169" s="160"/>
      <c r="AG169" s="160"/>
      <c r="AH169" s="160"/>
      <c r="AI169" s="160"/>
      <c r="AJ169" s="160"/>
      <c r="AK169" s="160"/>
      <c r="AL169" s="160"/>
      <c r="AM169" s="160"/>
      <c r="AN169" s="160"/>
      <c r="AO169" s="160"/>
      <c r="AP169" s="160"/>
      <c r="AQ169" s="160"/>
      <c r="AR169" s="160"/>
      <c r="AS169" s="160"/>
      <c r="AT169" s="160"/>
      <c r="AU169" s="160"/>
      <c r="AV169" s="160"/>
      <c r="AW169" s="160"/>
      <c r="AX169" s="160"/>
      <c r="AY169" s="160"/>
      <c r="AZ169" s="160"/>
      <c r="BA169" s="160"/>
      <c r="BB169" s="160"/>
      <c r="BC169" s="160"/>
      <c r="BD169" s="160"/>
      <c r="BE169" s="160"/>
      <c r="BF169" s="160"/>
      <c r="BG169" s="160"/>
      <c r="BH169" s="160"/>
      <c r="BI169" s="160"/>
      <c r="BJ169" s="161"/>
      <c r="BK169" s="160"/>
      <c r="BL169" s="161"/>
      <c r="BM169" s="160"/>
      <c r="BN169" s="161"/>
      <c r="BO169" s="160"/>
      <c r="BP169" s="161"/>
      <c r="BQ169" s="160"/>
      <c r="BR169" s="161"/>
      <c r="BS169" s="160"/>
      <c r="BT169" s="161"/>
    </row>
    <row r="170" spans="2:72" ht="12.75" customHeight="1">
      <c r="B170" s="160"/>
      <c r="C170" s="160"/>
      <c r="D170" s="160"/>
      <c r="E170" s="160"/>
      <c r="F170" s="160"/>
      <c r="G170" s="160"/>
      <c r="H170" s="160"/>
      <c r="I170" s="160"/>
      <c r="J170" s="160"/>
      <c r="K170" s="160"/>
      <c r="L170" s="160"/>
      <c r="M170" s="160"/>
      <c r="N170" s="160"/>
      <c r="O170" s="160"/>
      <c r="P170" s="160"/>
      <c r="Q170" s="160"/>
      <c r="R170" s="160"/>
      <c r="S170" s="160"/>
      <c r="T170" s="160"/>
      <c r="U170" s="160"/>
      <c r="V170" s="160"/>
      <c r="W170" s="160"/>
      <c r="X170" s="160"/>
      <c r="Y170" s="160"/>
      <c r="Z170" s="160"/>
      <c r="AA170" s="160"/>
      <c r="AB170" s="160"/>
      <c r="AC170" s="160"/>
      <c r="AD170" s="160"/>
      <c r="AE170" s="160"/>
      <c r="AF170" s="160"/>
      <c r="AG170" s="160"/>
      <c r="AH170" s="160"/>
      <c r="AI170" s="160"/>
      <c r="AJ170" s="160"/>
      <c r="AK170" s="160"/>
      <c r="AL170" s="160"/>
      <c r="AM170" s="160"/>
      <c r="AN170" s="160"/>
      <c r="AO170" s="160"/>
      <c r="AP170" s="160"/>
      <c r="AQ170" s="160"/>
      <c r="AR170" s="160"/>
      <c r="AS170" s="160"/>
      <c r="AT170" s="160"/>
      <c r="AU170" s="160"/>
      <c r="AV170" s="160"/>
      <c r="AW170" s="160"/>
      <c r="AX170" s="160"/>
      <c r="AY170" s="160"/>
      <c r="AZ170" s="160"/>
      <c r="BA170" s="160"/>
      <c r="BB170" s="160"/>
      <c r="BC170" s="160"/>
      <c r="BD170" s="160"/>
      <c r="BE170" s="160"/>
      <c r="BF170" s="160"/>
      <c r="BG170" s="160"/>
      <c r="BH170" s="160"/>
      <c r="BI170" s="160"/>
      <c r="BJ170" s="161"/>
      <c r="BK170" s="160"/>
      <c r="BL170" s="161"/>
      <c r="BM170" s="160"/>
      <c r="BN170" s="161"/>
      <c r="BO170" s="160"/>
      <c r="BP170" s="161"/>
      <c r="BQ170" s="160"/>
      <c r="BR170" s="161"/>
      <c r="BS170" s="160"/>
      <c r="BT170" s="161"/>
    </row>
    <row r="171" spans="2:72" ht="12.75" customHeight="1">
      <c r="B171" s="160"/>
      <c r="C171" s="160"/>
      <c r="D171" s="160"/>
      <c r="E171" s="160"/>
      <c r="F171" s="160"/>
      <c r="G171" s="160"/>
      <c r="H171" s="160"/>
      <c r="I171" s="160"/>
      <c r="J171" s="160"/>
      <c r="K171" s="160"/>
      <c r="L171" s="160"/>
      <c r="M171" s="160"/>
      <c r="N171" s="160"/>
      <c r="O171" s="160"/>
      <c r="P171" s="160"/>
      <c r="Q171" s="160"/>
      <c r="R171" s="160"/>
      <c r="S171" s="160"/>
      <c r="T171" s="160"/>
      <c r="U171" s="160"/>
      <c r="V171" s="160"/>
      <c r="W171" s="160"/>
      <c r="X171" s="160"/>
      <c r="Y171" s="160"/>
      <c r="Z171" s="160"/>
      <c r="AA171" s="160"/>
      <c r="AB171" s="160"/>
      <c r="AC171" s="160"/>
      <c r="AD171" s="160"/>
      <c r="AE171" s="160"/>
      <c r="AF171" s="160"/>
      <c r="AG171" s="160"/>
      <c r="AH171" s="160"/>
      <c r="AI171" s="160"/>
      <c r="AJ171" s="160"/>
      <c r="AK171" s="160"/>
      <c r="AL171" s="160"/>
      <c r="AM171" s="160"/>
      <c r="AN171" s="160"/>
      <c r="AO171" s="160"/>
      <c r="AP171" s="160"/>
      <c r="AQ171" s="160"/>
      <c r="AR171" s="160"/>
      <c r="AS171" s="160"/>
      <c r="AT171" s="160"/>
      <c r="AU171" s="160"/>
      <c r="AV171" s="160"/>
      <c r="AW171" s="160"/>
      <c r="AX171" s="160"/>
      <c r="AY171" s="160"/>
      <c r="AZ171" s="160"/>
      <c r="BA171" s="160"/>
      <c r="BB171" s="160"/>
      <c r="BC171" s="160"/>
      <c r="BD171" s="160"/>
      <c r="BE171" s="160"/>
      <c r="BF171" s="160"/>
      <c r="BG171" s="160"/>
      <c r="BH171" s="160"/>
      <c r="BI171" s="160"/>
      <c r="BJ171" s="161"/>
      <c r="BK171" s="160"/>
      <c r="BL171" s="161"/>
      <c r="BM171" s="160"/>
      <c r="BN171" s="161"/>
      <c r="BO171" s="160"/>
      <c r="BP171" s="161"/>
      <c r="BQ171" s="160"/>
      <c r="BR171" s="161"/>
      <c r="BS171" s="160"/>
      <c r="BT171" s="161"/>
    </row>
    <row r="172" spans="2:72" ht="12.75" customHeight="1">
      <c r="B172" s="160"/>
      <c r="C172" s="160"/>
      <c r="D172" s="160"/>
      <c r="E172" s="160"/>
      <c r="F172" s="160"/>
      <c r="G172" s="160"/>
      <c r="H172" s="160"/>
      <c r="I172" s="160"/>
      <c r="J172" s="160"/>
      <c r="K172" s="160"/>
      <c r="L172" s="160"/>
      <c r="M172" s="160"/>
      <c r="N172" s="160"/>
      <c r="O172" s="160"/>
      <c r="P172" s="160"/>
      <c r="Q172" s="160"/>
      <c r="R172" s="160"/>
      <c r="S172" s="160"/>
      <c r="T172" s="160"/>
      <c r="U172" s="160"/>
      <c r="V172" s="160"/>
      <c r="W172" s="160"/>
      <c r="X172" s="160"/>
      <c r="Y172" s="160"/>
      <c r="Z172" s="160"/>
      <c r="AA172" s="160"/>
      <c r="AB172" s="160"/>
      <c r="AC172" s="160"/>
      <c r="AD172" s="160"/>
      <c r="AE172" s="160"/>
      <c r="AF172" s="160"/>
      <c r="AG172" s="160"/>
      <c r="AH172" s="160"/>
      <c r="AI172" s="160"/>
      <c r="AJ172" s="160"/>
      <c r="AK172" s="160"/>
      <c r="AL172" s="160"/>
      <c r="AM172" s="160"/>
      <c r="AN172" s="160"/>
      <c r="AO172" s="160"/>
      <c r="AP172" s="160"/>
      <c r="AQ172" s="160"/>
      <c r="AR172" s="160"/>
      <c r="AS172" s="160"/>
      <c r="AT172" s="160"/>
      <c r="AU172" s="160"/>
      <c r="AV172" s="160"/>
      <c r="AW172" s="160"/>
      <c r="AX172" s="160"/>
      <c r="AY172" s="160"/>
      <c r="AZ172" s="160"/>
      <c r="BA172" s="160"/>
      <c r="BB172" s="160"/>
      <c r="BC172" s="160"/>
      <c r="BD172" s="160"/>
      <c r="BE172" s="160"/>
      <c r="BF172" s="160"/>
      <c r="BG172" s="160"/>
      <c r="BH172" s="160"/>
      <c r="BI172" s="160"/>
      <c r="BJ172" s="161"/>
      <c r="BK172" s="160"/>
      <c r="BL172" s="161"/>
      <c r="BM172" s="160"/>
      <c r="BN172" s="161"/>
      <c r="BO172" s="160"/>
      <c r="BP172" s="161"/>
      <c r="BQ172" s="160"/>
      <c r="BR172" s="161"/>
      <c r="BS172" s="160"/>
      <c r="BT172" s="161"/>
    </row>
    <row r="173" spans="2:72" ht="12.75" customHeight="1">
      <c r="B173" s="160"/>
      <c r="C173" s="160"/>
      <c r="D173" s="160"/>
      <c r="E173" s="160"/>
      <c r="F173" s="160"/>
      <c r="G173" s="160"/>
      <c r="H173" s="160"/>
      <c r="I173" s="160"/>
      <c r="J173" s="160"/>
      <c r="K173" s="160"/>
      <c r="L173" s="160"/>
      <c r="M173" s="160"/>
      <c r="N173" s="160"/>
      <c r="O173" s="160"/>
      <c r="P173" s="160"/>
      <c r="Q173" s="160"/>
      <c r="R173" s="160"/>
      <c r="S173" s="160"/>
      <c r="T173" s="160"/>
      <c r="U173" s="160"/>
      <c r="V173" s="160"/>
      <c r="W173" s="160"/>
      <c r="X173" s="160"/>
      <c r="Y173" s="160"/>
      <c r="Z173" s="160"/>
      <c r="AA173" s="160"/>
      <c r="AB173" s="160"/>
      <c r="AC173" s="160"/>
      <c r="AD173" s="160"/>
      <c r="AE173" s="160"/>
      <c r="AF173" s="160"/>
      <c r="AG173" s="160"/>
      <c r="AH173" s="160"/>
      <c r="AI173" s="160"/>
      <c r="AJ173" s="160"/>
      <c r="AK173" s="160"/>
      <c r="AL173" s="160"/>
      <c r="AM173" s="160"/>
      <c r="AN173" s="160"/>
      <c r="AO173" s="160"/>
      <c r="AP173" s="160"/>
      <c r="AQ173" s="160"/>
      <c r="AR173" s="160"/>
      <c r="AS173" s="160"/>
      <c r="AT173" s="160"/>
      <c r="AU173" s="160"/>
      <c r="AV173" s="160"/>
      <c r="AW173" s="160"/>
      <c r="AX173" s="160"/>
      <c r="AY173" s="160"/>
      <c r="AZ173" s="160"/>
      <c r="BA173" s="160"/>
      <c r="BB173" s="160"/>
      <c r="BC173" s="160"/>
      <c r="BD173" s="160"/>
      <c r="BE173" s="160"/>
      <c r="BF173" s="160"/>
      <c r="BG173" s="160"/>
      <c r="BH173" s="160"/>
      <c r="BI173" s="160"/>
      <c r="BJ173" s="161"/>
      <c r="BK173" s="160"/>
      <c r="BL173" s="161"/>
      <c r="BM173" s="160"/>
      <c r="BN173" s="161"/>
      <c r="BO173" s="160"/>
      <c r="BP173" s="161"/>
      <c r="BQ173" s="160"/>
      <c r="BR173" s="161"/>
      <c r="BS173" s="160"/>
      <c r="BT173" s="161"/>
    </row>
    <row r="174" spans="2:72" ht="12.75" customHeight="1">
      <c r="B174" s="160"/>
      <c r="C174" s="160"/>
      <c r="D174" s="160"/>
      <c r="E174" s="160"/>
      <c r="F174" s="160"/>
      <c r="G174" s="160"/>
      <c r="H174" s="160"/>
      <c r="I174" s="160"/>
      <c r="J174" s="160"/>
      <c r="K174" s="160"/>
      <c r="L174" s="160"/>
      <c r="M174" s="160"/>
      <c r="N174" s="160"/>
      <c r="O174" s="160"/>
      <c r="P174" s="160"/>
      <c r="Q174" s="160"/>
      <c r="R174" s="160"/>
      <c r="S174" s="160"/>
      <c r="T174" s="160"/>
      <c r="U174" s="160"/>
      <c r="V174" s="160"/>
      <c r="W174" s="160"/>
      <c r="X174" s="160"/>
      <c r="Y174" s="160"/>
      <c r="Z174" s="160"/>
      <c r="AA174" s="160"/>
      <c r="AB174" s="160"/>
      <c r="AC174" s="160"/>
      <c r="AD174" s="160"/>
      <c r="AE174" s="160"/>
      <c r="AF174" s="160"/>
      <c r="AG174" s="160"/>
      <c r="AH174" s="160"/>
      <c r="AI174" s="160"/>
      <c r="AJ174" s="160"/>
      <c r="AK174" s="160"/>
      <c r="AL174" s="160"/>
      <c r="AM174" s="160"/>
      <c r="AN174" s="160"/>
      <c r="AO174" s="160"/>
      <c r="AP174" s="160"/>
      <c r="AQ174" s="160"/>
      <c r="AR174" s="160"/>
      <c r="AS174" s="160"/>
      <c r="AT174" s="160"/>
      <c r="AU174" s="160"/>
      <c r="AV174" s="160"/>
      <c r="AW174" s="160"/>
      <c r="AX174" s="160"/>
      <c r="AY174" s="160"/>
      <c r="AZ174" s="160"/>
      <c r="BA174" s="160"/>
      <c r="BB174" s="160"/>
      <c r="BC174" s="160"/>
      <c r="BD174" s="160"/>
      <c r="BE174" s="160"/>
      <c r="BF174" s="160"/>
      <c r="BG174" s="160"/>
      <c r="BH174" s="160"/>
      <c r="BI174" s="160"/>
      <c r="BJ174" s="161"/>
      <c r="BK174" s="160"/>
      <c r="BL174" s="161"/>
      <c r="BM174" s="160"/>
      <c r="BN174" s="161"/>
      <c r="BO174" s="160"/>
      <c r="BP174" s="161"/>
      <c r="BQ174" s="160"/>
      <c r="BR174" s="161"/>
      <c r="BS174" s="160"/>
      <c r="BT174" s="161"/>
    </row>
    <row r="175" spans="2:72" ht="12.75" customHeight="1">
      <c r="B175" s="160"/>
      <c r="C175" s="160"/>
      <c r="D175" s="160"/>
      <c r="E175" s="160"/>
      <c r="F175" s="160"/>
      <c r="G175" s="160"/>
      <c r="H175" s="160"/>
      <c r="I175" s="160"/>
      <c r="J175" s="160"/>
      <c r="K175" s="160"/>
      <c r="L175" s="160"/>
      <c r="M175" s="160"/>
      <c r="N175" s="160"/>
      <c r="O175" s="160"/>
      <c r="P175" s="160"/>
      <c r="Q175" s="160"/>
      <c r="R175" s="160"/>
      <c r="S175" s="160"/>
      <c r="T175" s="160"/>
      <c r="U175" s="160"/>
      <c r="V175" s="160"/>
      <c r="W175" s="160"/>
      <c r="X175" s="160"/>
      <c r="Y175" s="160"/>
      <c r="Z175" s="160"/>
      <c r="AA175" s="160"/>
      <c r="AB175" s="160"/>
      <c r="AC175" s="160"/>
      <c r="AD175" s="160"/>
      <c r="AE175" s="160"/>
      <c r="AF175" s="160"/>
      <c r="AG175" s="160"/>
      <c r="AH175" s="160"/>
      <c r="AI175" s="160"/>
      <c r="AJ175" s="160"/>
      <c r="AK175" s="160"/>
      <c r="AL175" s="160"/>
      <c r="AM175" s="160"/>
      <c r="AN175" s="160"/>
      <c r="AO175" s="160"/>
      <c r="AP175" s="160"/>
      <c r="AQ175" s="160"/>
      <c r="AR175" s="160"/>
      <c r="AS175" s="160"/>
      <c r="AT175" s="160"/>
      <c r="AU175" s="160"/>
      <c r="AV175" s="160"/>
      <c r="AW175" s="160"/>
      <c r="AX175" s="160"/>
      <c r="AY175" s="160"/>
      <c r="AZ175" s="160"/>
      <c r="BA175" s="160"/>
      <c r="BB175" s="160"/>
      <c r="BC175" s="160"/>
      <c r="BD175" s="160"/>
      <c r="BE175" s="160"/>
      <c r="BF175" s="160"/>
      <c r="BG175" s="160"/>
      <c r="BH175" s="160"/>
      <c r="BI175" s="160"/>
      <c r="BJ175" s="161"/>
      <c r="BK175" s="160"/>
      <c r="BL175" s="161"/>
      <c r="BM175" s="160"/>
      <c r="BN175" s="161"/>
      <c r="BO175" s="160"/>
      <c r="BP175" s="161"/>
      <c r="BQ175" s="160"/>
      <c r="BR175" s="161"/>
      <c r="BS175" s="160"/>
      <c r="BT175" s="161"/>
    </row>
    <row r="176" spans="2:72" ht="12.75" customHeight="1">
      <c r="B176" s="160"/>
      <c r="C176" s="160"/>
      <c r="D176" s="160"/>
      <c r="E176" s="160"/>
      <c r="F176" s="160"/>
      <c r="G176" s="160"/>
      <c r="H176" s="160"/>
      <c r="I176" s="160"/>
      <c r="J176" s="160"/>
      <c r="K176" s="160"/>
      <c r="L176" s="160"/>
      <c r="M176" s="160"/>
      <c r="N176" s="160"/>
      <c r="O176" s="160"/>
      <c r="P176" s="160"/>
      <c r="Q176" s="160"/>
      <c r="R176" s="160"/>
      <c r="S176" s="160"/>
      <c r="T176" s="160"/>
      <c r="U176" s="160"/>
      <c r="V176" s="160"/>
      <c r="W176" s="160"/>
      <c r="X176" s="160"/>
      <c r="Y176" s="160"/>
      <c r="Z176" s="160"/>
      <c r="AA176" s="160"/>
      <c r="AB176" s="160"/>
      <c r="AC176" s="160"/>
      <c r="AD176" s="160"/>
      <c r="AE176" s="160"/>
      <c r="AF176" s="160"/>
      <c r="AG176" s="160"/>
      <c r="AH176" s="160"/>
      <c r="AI176" s="160"/>
      <c r="AJ176" s="160"/>
      <c r="AK176" s="160"/>
      <c r="AL176" s="160"/>
      <c r="AM176" s="160"/>
      <c r="AN176" s="160"/>
      <c r="AO176" s="160"/>
      <c r="AP176" s="160"/>
      <c r="AQ176" s="160"/>
      <c r="AR176" s="160"/>
      <c r="AS176" s="160"/>
      <c r="AT176" s="160"/>
      <c r="AU176" s="160"/>
      <c r="AV176" s="160"/>
      <c r="AW176" s="160"/>
      <c r="AX176" s="160"/>
      <c r="AY176" s="160"/>
      <c r="AZ176" s="160"/>
      <c r="BA176" s="160"/>
      <c r="BB176" s="160"/>
      <c r="BC176" s="160"/>
      <c r="BD176" s="160"/>
      <c r="BE176" s="160"/>
      <c r="BF176" s="160"/>
      <c r="BG176" s="160"/>
      <c r="BH176" s="160"/>
      <c r="BI176" s="160"/>
      <c r="BJ176" s="161"/>
      <c r="BK176" s="160"/>
      <c r="BL176" s="161"/>
      <c r="BM176" s="160"/>
      <c r="BN176" s="161"/>
      <c r="BO176" s="160"/>
      <c r="BP176" s="161"/>
      <c r="BQ176" s="160"/>
      <c r="BR176" s="161"/>
      <c r="BS176" s="160"/>
      <c r="BT176" s="161"/>
    </row>
    <row r="177" spans="2:72" ht="12.75" customHeight="1">
      <c r="B177" s="160"/>
      <c r="C177" s="160"/>
      <c r="D177" s="160"/>
      <c r="E177" s="160"/>
      <c r="F177" s="160"/>
      <c r="G177" s="160"/>
      <c r="H177" s="160"/>
      <c r="I177" s="160"/>
      <c r="J177" s="160"/>
      <c r="K177" s="160"/>
      <c r="L177" s="160"/>
      <c r="M177" s="160"/>
      <c r="N177" s="160"/>
      <c r="O177" s="160"/>
      <c r="P177" s="160"/>
      <c r="Q177" s="160"/>
      <c r="R177" s="160"/>
      <c r="S177" s="160"/>
      <c r="T177" s="160"/>
      <c r="U177" s="160"/>
      <c r="V177" s="160"/>
      <c r="W177" s="160"/>
      <c r="X177" s="160"/>
      <c r="Y177" s="160"/>
      <c r="Z177" s="160"/>
      <c r="AA177" s="160"/>
      <c r="AB177" s="160"/>
      <c r="AC177" s="160"/>
      <c r="AD177" s="160"/>
      <c r="AE177" s="160"/>
      <c r="AF177" s="160"/>
      <c r="AG177" s="160"/>
      <c r="AH177" s="160"/>
      <c r="AI177" s="160"/>
      <c r="AJ177" s="160"/>
      <c r="AK177" s="160"/>
      <c r="AL177" s="160"/>
      <c r="AM177" s="160"/>
      <c r="AN177" s="160"/>
      <c r="AO177" s="160"/>
      <c r="AP177" s="160"/>
      <c r="AQ177" s="160"/>
      <c r="AR177" s="160"/>
      <c r="AS177" s="160"/>
      <c r="AT177" s="160"/>
      <c r="AU177" s="160"/>
      <c r="AV177" s="160"/>
      <c r="AW177" s="160"/>
      <c r="AX177" s="160"/>
      <c r="AY177" s="160"/>
      <c r="AZ177" s="160"/>
      <c r="BA177" s="160"/>
      <c r="BB177" s="160"/>
      <c r="BC177" s="160"/>
      <c r="BD177" s="160"/>
      <c r="BE177" s="160"/>
      <c r="BF177" s="160"/>
      <c r="BG177" s="160"/>
      <c r="BH177" s="160"/>
      <c r="BI177" s="160"/>
      <c r="BJ177" s="161"/>
      <c r="BK177" s="160"/>
      <c r="BL177" s="161"/>
      <c r="BM177" s="160"/>
      <c r="BN177" s="161"/>
      <c r="BO177" s="160"/>
      <c r="BP177" s="161"/>
      <c r="BQ177" s="160"/>
      <c r="BR177" s="161"/>
      <c r="BS177" s="160"/>
      <c r="BT177" s="161"/>
    </row>
    <row r="178" spans="2:72" ht="12.75" customHeight="1">
      <c r="B178" s="160"/>
      <c r="C178" s="160"/>
      <c r="D178" s="160"/>
      <c r="E178" s="160"/>
      <c r="F178" s="160"/>
      <c r="G178" s="160"/>
      <c r="H178" s="160"/>
      <c r="I178" s="160"/>
      <c r="J178" s="160"/>
      <c r="K178" s="160"/>
      <c r="L178" s="160"/>
      <c r="M178" s="160"/>
      <c r="N178" s="160"/>
      <c r="O178" s="160"/>
      <c r="P178" s="160"/>
      <c r="Q178" s="160"/>
      <c r="R178" s="160"/>
      <c r="S178" s="160"/>
      <c r="T178" s="160"/>
      <c r="U178" s="160"/>
      <c r="V178" s="160"/>
      <c r="W178" s="160"/>
      <c r="X178" s="160"/>
      <c r="Y178" s="160"/>
      <c r="Z178" s="160"/>
      <c r="AA178" s="160"/>
      <c r="AB178" s="160"/>
      <c r="AC178" s="160"/>
      <c r="AD178" s="160"/>
      <c r="AE178" s="160"/>
      <c r="AF178" s="160"/>
      <c r="AG178" s="160"/>
      <c r="AH178" s="160"/>
      <c r="AI178" s="160"/>
      <c r="AJ178" s="160"/>
      <c r="AK178" s="160"/>
      <c r="AL178" s="160"/>
      <c r="AM178" s="160"/>
      <c r="AN178" s="160"/>
      <c r="AO178" s="160"/>
      <c r="AP178" s="160"/>
      <c r="AQ178" s="160"/>
      <c r="AR178" s="160"/>
      <c r="AS178" s="160"/>
      <c r="AT178" s="160"/>
      <c r="AU178" s="160"/>
      <c r="AV178" s="160"/>
      <c r="AW178" s="160"/>
      <c r="AX178" s="160"/>
      <c r="AY178" s="160"/>
      <c r="AZ178" s="160"/>
      <c r="BA178" s="160"/>
      <c r="BB178" s="160"/>
      <c r="BC178" s="160"/>
      <c r="BD178" s="160"/>
      <c r="BE178" s="160"/>
      <c r="BF178" s="160"/>
      <c r="BG178" s="160"/>
      <c r="BH178" s="160"/>
      <c r="BI178" s="160"/>
      <c r="BJ178" s="161"/>
      <c r="BK178" s="160"/>
      <c r="BL178" s="161"/>
      <c r="BM178" s="160"/>
      <c r="BN178" s="161"/>
      <c r="BO178" s="160"/>
      <c r="BP178" s="161"/>
      <c r="BQ178" s="160"/>
      <c r="BR178" s="161"/>
      <c r="BS178" s="160"/>
      <c r="BT178" s="161"/>
    </row>
    <row r="179" spans="2:72" ht="12.75" customHeight="1">
      <c r="B179" s="160"/>
      <c r="C179" s="160"/>
      <c r="D179" s="160"/>
      <c r="E179" s="160"/>
      <c r="F179" s="160"/>
      <c r="G179" s="160"/>
      <c r="H179" s="160"/>
      <c r="I179" s="160"/>
      <c r="J179" s="160"/>
      <c r="K179" s="160"/>
      <c r="L179" s="160"/>
      <c r="M179" s="160"/>
      <c r="N179" s="160"/>
      <c r="O179" s="160"/>
      <c r="P179" s="160"/>
      <c r="Q179" s="160"/>
      <c r="R179" s="160"/>
      <c r="S179" s="160"/>
      <c r="T179" s="160"/>
      <c r="U179" s="160"/>
      <c r="V179" s="160"/>
      <c r="W179" s="160"/>
      <c r="X179" s="160"/>
      <c r="Y179" s="160"/>
      <c r="Z179" s="160"/>
      <c r="AA179" s="160"/>
      <c r="AB179" s="160"/>
      <c r="AC179" s="160"/>
      <c r="AD179" s="160"/>
      <c r="AE179" s="160"/>
      <c r="AF179" s="160"/>
      <c r="AG179" s="160"/>
      <c r="AH179" s="160"/>
      <c r="AI179" s="160"/>
      <c r="AJ179" s="160"/>
      <c r="AK179" s="160"/>
      <c r="AL179" s="160"/>
      <c r="AM179" s="160"/>
      <c r="AN179" s="160"/>
      <c r="AO179" s="160"/>
      <c r="AP179" s="160"/>
      <c r="AQ179" s="160"/>
      <c r="AR179" s="160"/>
      <c r="AS179" s="160"/>
      <c r="AT179" s="160"/>
      <c r="AU179" s="160"/>
      <c r="AV179" s="160"/>
      <c r="AW179" s="160"/>
      <c r="AX179" s="160"/>
      <c r="AY179" s="160"/>
      <c r="AZ179" s="160"/>
      <c r="BA179" s="160"/>
      <c r="BB179" s="160"/>
      <c r="BC179" s="160"/>
      <c r="BD179" s="160"/>
      <c r="BE179" s="160"/>
      <c r="BF179" s="160"/>
      <c r="BG179" s="160"/>
      <c r="BH179" s="160"/>
      <c r="BI179" s="160"/>
      <c r="BJ179" s="161"/>
      <c r="BK179" s="160"/>
      <c r="BL179" s="161"/>
      <c r="BM179" s="160"/>
      <c r="BN179" s="161"/>
      <c r="BO179" s="160"/>
      <c r="BP179" s="161"/>
      <c r="BQ179" s="160"/>
      <c r="BR179" s="161"/>
      <c r="BS179" s="160"/>
      <c r="BT179" s="161"/>
    </row>
    <row r="180" spans="2:72" ht="12.75" customHeight="1">
      <c r="B180" s="160"/>
      <c r="C180" s="160"/>
      <c r="D180" s="160"/>
      <c r="E180" s="160"/>
      <c r="F180" s="160"/>
      <c r="G180" s="160"/>
      <c r="H180" s="160"/>
      <c r="I180" s="160"/>
      <c r="J180" s="160"/>
      <c r="K180" s="160"/>
      <c r="L180" s="160"/>
      <c r="M180" s="160"/>
      <c r="N180" s="160"/>
      <c r="O180" s="160"/>
      <c r="P180" s="160"/>
      <c r="Q180" s="160"/>
      <c r="R180" s="160"/>
      <c r="S180" s="160"/>
      <c r="T180" s="160"/>
      <c r="U180" s="160"/>
      <c r="V180" s="160"/>
      <c r="W180" s="160"/>
      <c r="X180" s="160"/>
      <c r="Y180" s="160"/>
      <c r="Z180" s="160"/>
      <c r="AA180" s="160"/>
      <c r="AB180" s="160"/>
      <c r="AC180" s="160"/>
      <c r="AD180" s="160"/>
      <c r="AE180" s="160"/>
      <c r="AF180" s="160"/>
      <c r="AG180" s="160"/>
      <c r="AH180" s="160"/>
      <c r="AI180" s="160"/>
      <c r="AJ180" s="160"/>
      <c r="AK180" s="160"/>
      <c r="AL180" s="160"/>
      <c r="AM180" s="160"/>
      <c r="AN180" s="160"/>
      <c r="AO180" s="160"/>
      <c r="AP180" s="160"/>
      <c r="AQ180" s="160"/>
      <c r="AR180" s="160"/>
      <c r="AS180" s="160"/>
      <c r="AT180" s="160"/>
      <c r="AU180" s="160"/>
      <c r="AV180" s="160"/>
      <c r="AW180" s="160"/>
      <c r="AX180" s="160"/>
      <c r="AY180" s="160"/>
      <c r="AZ180" s="160"/>
      <c r="BA180" s="160"/>
      <c r="BB180" s="160"/>
      <c r="BC180" s="160"/>
      <c r="BD180" s="160"/>
      <c r="BE180" s="160"/>
      <c r="BF180" s="160"/>
      <c r="BG180" s="160"/>
      <c r="BH180" s="160"/>
      <c r="BI180" s="160"/>
      <c r="BJ180" s="161"/>
      <c r="BK180" s="160"/>
      <c r="BL180" s="161"/>
      <c r="BM180" s="160"/>
      <c r="BN180" s="161"/>
      <c r="BO180" s="160"/>
      <c r="BP180" s="161"/>
      <c r="BQ180" s="160"/>
      <c r="BR180" s="161"/>
      <c r="BS180" s="160"/>
      <c r="BT180" s="161"/>
    </row>
    <row r="181" spans="2:72" ht="12.75" customHeight="1"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  <c r="N181" s="160"/>
      <c r="O181" s="160"/>
      <c r="P181" s="160"/>
      <c r="Q181" s="160"/>
      <c r="R181" s="160"/>
      <c r="S181" s="160"/>
      <c r="T181" s="160"/>
      <c r="U181" s="160"/>
      <c r="V181" s="160"/>
      <c r="W181" s="160"/>
      <c r="X181" s="160"/>
      <c r="Y181" s="160"/>
      <c r="Z181" s="160"/>
      <c r="AA181" s="160"/>
      <c r="AB181" s="160"/>
      <c r="AC181" s="160"/>
      <c r="AD181" s="160"/>
      <c r="AE181" s="160"/>
      <c r="AF181" s="160"/>
      <c r="AG181" s="160"/>
      <c r="AH181" s="160"/>
      <c r="AI181" s="160"/>
      <c r="AJ181" s="160"/>
      <c r="AK181" s="160"/>
      <c r="AL181" s="160"/>
      <c r="AM181" s="160"/>
      <c r="AN181" s="160"/>
      <c r="AO181" s="160"/>
      <c r="AP181" s="160"/>
      <c r="AQ181" s="160"/>
      <c r="AR181" s="160"/>
      <c r="AS181" s="160"/>
      <c r="AT181" s="160"/>
      <c r="AU181" s="160"/>
      <c r="AV181" s="160"/>
      <c r="AW181" s="160"/>
      <c r="AX181" s="160"/>
      <c r="AY181" s="160"/>
      <c r="AZ181" s="160"/>
      <c r="BA181" s="160"/>
      <c r="BB181" s="160"/>
      <c r="BC181" s="160"/>
      <c r="BD181" s="160"/>
      <c r="BE181" s="160"/>
      <c r="BF181" s="160"/>
      <c r="BG181" s="160"/>
      <c r="BH181" s="160"/>
      <c r="BI181" s="160"/>
      <c r="BJ181" s="161"/>
      <c r="BK181" s="160"/>
      <c r="BL181" s="161"/>
      <c r="BM181" s="160"/>
      <c r="BN181" s="161"/>
      <c r="BO181" s="160"/>
      <c r="BP181" s="161"/>
      <c r="BQ181" s="160"/>
      <c r="BR181" s="161"/>
      <c r="BS181" s="160"/>
      <c r="BT181" s="161"/>
    </row>
    <row r="182" spans="2:72" ht="12.75" customHeight="1">
      <c r="B182" s="160"/>
      <c r="C182" s="160"/>
      <c r="D182" s="160"/>
      <c r="E182" s="160"/>
      <c r="F182" s="160"/>
      <c r="G182" s="160"/>
      <c r="H182" s="160"/>
      <c r="I182" s="160"/>
      <c r="J182" s="160"/>
      <c r="K182" s="160"/>
      <c r="L182" s="160"/>
      <c r="M182" s="160"/>
      <c r="N182" s="160"/>
      <c r="O182" s="160"/>
      <c r="P182" s="160"/>
      <c r="Q182" s="160"/>
      <c r="R182" s="160"/>
      <c r="S182" s="160"/>
      <c r="T182" s="160"/>
      <c r="U182" s="160"/>
      <c r="V182" s="160"/>
      <c r="W182" s="160"/>
      <c r="X182" s="160"/>
      <c r="Y182" s="160"/>
      <c r="Z182" s="160"/>
      <c r="AA182" s="160"/>
      <c r="AB182" s="160"/>
      <c r="AC182" s="160"/>
      <c r="AD182" s="160"/>
      <c r="AE182" s="160"/>
      <c r="AF182" s="160"/>
      <c r="AG182" s="160"/>
      <c r="AH182" s="160"/>
      <c r="AI182" s="160"/>
      <c r="AJ182" s="160"/>
      <c r="AK182" s="160"/>
      <c r="AL182" s="160"/>
      <c r="AM182" s="160"/>
      <c r="AN182" s="160"/>
      <c r="AO182" s="160"/>
      <c r="AP182" s="160"/>
      <c r="AQ182" s="160"/>
      <c r="AR182" s="160"/>
      <c r="AS182" s="160"/>
      <c r="AT182" s="160"/>
      <c r="AU182" s="160"/>
      <c r="AV182" s="160"/>
      <c r="AW182" s="160"/>
      <c r="AX182" s="160"/>
      <c r="AY182" s="160"/>
      <c r="AZ182" s="160"/>
      <c r="BA182" s="160"/>
      <c r="BB182" s="160"/>
      <c r="BC182" s="160"/>
      <c r="BD182" s="160"/>
      <c r="BE182" s="160"/>
      <c r="BF182" s="160"/>
      <c r="BG182" s="160"/>
      <c r="BH182" s="160"/>
      <c r="BI182" s="160"/>
      <c r="BJ182" s="161"/>
      <c r="BK182" s="160"/>
      <c r="BL182" s="161"/>
      <c r="BM182" s="160"/>
      <c r="BN182" s="161"/>
      <c r="BO182" s="160"/>
      <c r="BP182" s="161"/>
      <c r="BQ182" s="160"/>
      <c r="BR182" s="161"/>
      <c r="BS182" s="160"/>
      <c r="BT182" s="161"/>
    </row>
    <row r="183" spans="2:72" ht="12.75" customHeight="1">
      <c r="B183" s="160"/>
      <c r="C183" s="160"/>
      <c r="D183" s="160"/>
      <c r="E183" s="160"/>
      <c r="F183" s="160"/>
      <c r="G183" s="160"/>
      <c r="H183" s="160"/>
      <c r="I183" s="160"/>
      <c r="J183" s="160"/>
      <c r="K183" s="160"/>
      <c r="L183" s="160"/>
      <c r="M183" s="160"/>
      <c r="N183" s="160"/>
      <c r="O183" s="160"/>
      <c r="P183" s="160"/>
      <c r="Q183" s="160"/>
      <c r="R183" s="160"/>
      <c r="S183" s="160"/>
      <c r="T183" s="160"/>
      <c r="U183" s="160"/>
      <c r="V183" s="160"/>
      <c r="W183" s="160"/>
      <c r="X183" s="160"/>
      <c r="Y183" s="160"/>
      <c r="Z183" s="160"/>
      <c r="AA183" s="160"/>
      <c r="AB183" s="160"/>
      <c r="AC183" s="160"/>
      <c r="AD183" s="160"/>
      <c r="AE183" s="160"/>
      <c r="AF183" s="160"/>
      <c r="AG183" s="160"/>
      <c r="AH183" s="160"/>
      <c r="AI183" s="160"/>
      <c r="AJ183" s="160"/>
      <c r="AK183" s="160"/>
      <c r="AL183" s="160"/>
      <c r="AM183" s="160"/>
      <c r="AN183" s="160"/>
      <c r="AO183" s="160"/>
      <c r="AP183" s="160"/>
      <c r="AQ183" s="160"/>
      <c r="AR183" s="160"/>
      <c r="AS183" s="160"/>
      <c r="AT183" s="160"/>
      <c r="AU183" s="160"/>
      <c r="AV183" s="160"/>
      <c r="AW183" s="160"/>
      <c r="AX183" s="160"/>
      <c r="AY183" s="160"/>
      <c r="AZ183" s="160"/>
      <c r="BA183" s="160"/>
      <c r="BB183" s="160"/>
      <c r="BC183" s="160"/>
      <c r="BD183" s="160"/>
      <c r="BE183" s="160"/>
      <c r="BF183" s="160"/>
      <c r="BG183" s="160"/>
      <c r="BH183" s="160"/>
      <c r="BI183" s="160"/>
      <c r="BJ183" s="161"/>
      <c r="BK183" s="160"/>
      <c r="BL183" s="161"/>
      <c r="BM183" s="160"/>
      <c r="BN183" s="161"/>
      <c r="BO183" s="160"/>
      <c r="BP183" s="161"/>
      <c r="BQ183" s="160"/>
      <c r="BR183" s="161"/>
      <c r="BS183" s="160"/>
      <c r="BT183" s="161"/>
    </row>
    <row r="184" spans="2:72" ht="12.75" customHeight="1">
      <c r="B184" s="160"/>
      <c r="C184" s="160"/>
      <c r="D184" s="160"/>
      <c r="E184" s="160"/>
      <c r="F184" s="160"/>
      <c r="G184" s="160"/>
      <c r="H184" s="160"/>
      <c r="I184" s="160"/>
      <c r="J184" s="160"/>
      <c r="K184" s="160"/>
      <c r="L184" s="160"/>
      <c r="M184" s="160"/>
      <c r="N184" s="160"/>
      <c r="O184" s="160"/>
      <c r="P184" s="160"/>
      <c r="Q184" s="160"/>
      <c r="R184" s="160"/>
      <c r="S184" s="160"/>
      <c r="T184" s="160"/>
      <c r="U184" s="160"/>
      <c r="V184" s="160"/>
      <c r="W184" s="160"/>
      <c r="X184" s="160"/>
      <c r="Y184" s="160"/>
      <c r="Z184" s="160"/>
      <c r="AA184" s="160"/>
      <c r="AB184" s="160"/>
      <c r="AC184" s="160"/>
      <c r="AD184" s="160"/>
      <c r="AE184" s="160"/>
      <c r="AF184" s="160"/>
      <c r="AG184" s="160"/>
      <c r="AH184" s="160"/>
      <c r="AI184" s="160"/>
      <c r="AJ184" s="160"/>
      <c r="AK184" s="160"/>
      <c r="AL184" s="160"/>
      <c r="AM184" s="160"/>
      <c r="AN184" s="160"/>
      <c r="AO184" s="160"/>
      <c r="AP184" s="160"/>
      <c r="AQ184" s="160"/>
      <c r="AR184" s="160"/>
      <c r="AS184" s="160"/>
      <c r="AT184" s="160"/>
      <c r="AU184" s="160"/>
      <c r="AV184" s="160"/>
      <c r="AW184" s="160"/>
      <c r="AX184" s="160"/>
      <c r="AY184" s="160"/>
      <c r="AZ184" s="160"/>
      <c r="BA184" s="160"/>
      <c r="BB184" s="160"/>
      <c r="BC184" s="160"/>
      <c r="BD184" s="160"/>
      <c r="BE184" s="160"/>
      <c r="BF184" s="160"/>
      <c r="BG184" s="160"/>
      <c r="BH184" s="160"/>
      <c r="BI184" s="160"/>
      <c r="BJ184" s="161"/>
      <c r="BK184" s="160"/>
      <c r="BL184" s="161"/>
      <c r="BM184" s="160"/>
      <c r="BN184" s="161"/>
      <c r="BO184" s="160"/>
      <c r="BP184" s="161"/>
      <c r="BQ184" s="160"/>
      <c r="BR184" s="161"/>
      <c r="BS184" s="160"/>
      <c r="BT184" s="161"/>
    </row>
    <row r="185" spans="2:72" ht="12.75" customHeight="1">
      <c r="B185" s="160"/>
      <c r="C185" s="160"/>
      <c r="D185" s="160"/>
      <c r="E185" s="160"/>
      <c r="F185" s="160"/>
      <c r="G185" s="160"/>
      <c r="H185" s="160"/>
      <c r="I185" s="160"/>
      <c r="J185" s="160"/>
      <c r="K185" s="160"/>
      <c r="L185" s="160"/>
      <c r="M185" s="160"/>
      <c r="N185" s="160"/>
      <c r="O185" s="160"/>
      <c r="P185" s="160"/>
      <c r="Q185" s="160"/>
      <c r="R185" s="160"/>
      <c r="S185" s="160"/>
      <c r="T185" s="160"/>
      <c r="U185" s="160"/>
      <c r="V185" s="160"/>
      <c r="W185" s="160"/>
      <c r="X185" s="160"/>
      <c r="Y185" s="160"/>
      <c r="Z185" s="160"/>
      <c r="AA185" s="160"/>
      <c r="AB185" s="160"/>
      <c r="AC185" s="160"/>
      <c r="AD185" s="160"/>
      <c r="AE185" s="160"/>
      <c r="AF185" s="160"/>
      <c r="AG185" s="160"/>
      <c r="AH185" s="160"/>
      <c r="AI185" s="160"/>
      <c r="AJ185" s="160"/>
      <c r="AK185" s="160"/>
      <c r="AL185" s="160"/>
      <c r="AM185" s="160"/>
      <c r="AN185" s="160"/>
      <c r="AO185" s="160"/>
      <c r="AP185" s="160"/>
      <c r="AQ185" s="160"/>
      <c r="AR185" s="160"/>
      <c r="AS185" s="160"/>
      <c r="AT185" s="160"/>
      <c r="AU185" s="160"/>
      <c r="AV185" s="160"/>
      <c r="AW185" s="160"/>
      <c r="AX185" s="160"/>
      <c r="AY185" s="160"/>
      <c r="AZ185" s="160"/>
      <c r="BA185" s="160"/>
      <c r="BB185" s="160"/>
      <c r="BC185" s="160"/>
      <c r="BD185" s="160"/>
      <c r="BE185" s="160"/>
      <c r="BF185" s="160"/>
      <c r="BG185" s="160"/>
      <c r="BH185" s="160"/>
      <c r="BI185" s="160"/>
      <c r="BJ185" s="161"/>
      <c r="BK185" s="160"/>
      <c r="BL185" s="161"/>
      <c r="BM185" s="160"/>
      <c r="BN185" s="161"/>
      <c r="BO185" s="160"/>
      <c r="BP185" s="161"/>
      <c r="BQ185" s="160"/>
      <c r="BR185" s="161"/>
      <c r="BS185" s="160"/>
      <c r="BT185" s="161"/>
    </row>
    <row r="186" spans="2:72" ht="12.75" customHeight="1">
      <c r="B186" s="160"/>
      <c r="C186" s="160"/>
      <c r="D186" s="160"/>
      <c r="E186" s="160"/>
      <c r="F186" s="160"/>
      <c r="G186" s="160"/>
      <c r="H186" s="160"/>
      <c r="I186" s="160"/>
      <c r="J186" s="160"/>
      <c r="K186" s="160"/>
      <c r="L186" s="160"/>
      <c r="M186" s="160"/>
      <c r="N186" s="160"/>
      <c r="O186" s="160"/>
      <c r="P186" s="160"/>
      <c r="Q186" s="160"/>
      <c r="R186" s="160"/>
      <c r="S186" s="160"/>
      <c r="T186" s="160"/>
      <c r="U186" s="160"/>
      <c r="V186" s="160"/>
      <c r="W186" s="160"/>
      <c r="X186" s="160"/>
      <c r="Y186" s="160"/>
      <c r="Z186" s="160"/>
      <c r="AA186" s="160"/>
      <c r="AB186" s="160"/>
      <c r="AC186" s="160"/>
      <c r="AD186" s="160"/>
      <c r="AE186" s="160"/>
      <c r="AF186" s="160"/>
      <c r="AG186" s="160"/>
      <c r="AH186" s="160"/>
      <c r="AI186" s="160"/>
      <c r="AJ186" s="160"/>
      <c r="AK186" s="160"/>
      <c r="AL186" s="160"/>
      <c r="AM186" s="160"/>
      <c r="AN186" s="160"/>
      <c r="AO186" s="160"/>
      <c r="AP186" s="160"/>
      <c r="AQ186" s="160"/>
      <c r="AR186" s="160"/>
      <c r="AS186" s="160"/>
      <c r="AT186" s="160"/>
      <c r="AU186" s="160"/>
      <c r="AV186" s="160"/>
      <c r="AW186" s="160"/>
      <c r="AX186" s="160"/>
      <c r="AY186" s="160"/>
      <c r="AZ186" s="160"/>
      <c r="BA186" s="160"/>
      <c r="BB186" s="160"/>
      <c r="BC186" s="160"/>
      <c r="BD186" s="160"/>
      <c r="BE186" s="160"/>
      <c r="BF186" s="160"/>
      <c r="BG186" s="160"/>
      <c r="BH186" s="160"/>
      <c r="BI186" s="160"/>
      <c r="BJ186" s="161"/>
      <c r="BK186" s="160"/>
      <c r="BL186" s="161"/>
      <c r="BM186" s="160"/>
      <c r="BN186" s="161"/>
      <c r="BO186" s="160"/>
      <c r="BP186" s="161"/>
      <c r="BQ186" s="160"/>
      <c r="BR186" s="161"/>
      <c r="BS186" s="160"/>
      <c r="BT186" s="161"/>
    </row>
    <row r="187" spans="2:72" ht="12.75" customHeight="1">
      <c r="B187" s="160"/>
      <c r="C187" s="160"/>
      <c r="D187" s="160"/>
      <c r="E187" s="160"/>
      <c r="F187" s="160"/>
      <c r="G187" s="160"/>
      <c r="H187" s="160"/>
      <c r="I187" s="160"/>
      <c r="J187" s="160"/>
      <c r="K187" s="160"/>
      <c r="L187" s="160"/>
      <c r="M187" s="160"/>
      <c r="N187" s="160"/>
      <c r="O187" s="160"/>
      <c r="P187" s="160"/>
      <c r="Q187" s="160"/>
      <c r="R187" s="160"/>
      <c r="S187" s="160"/>
      <c r="T187" s="160"/>
      <c r="U187" s="160"/>
      <c r="V187" s="160"/>
      <c r="W187" s="160"/>
      <c r="X187" s="160"/>
      <c r="Y187" s="160"/>
      <c r="Z187" s="160"/>
      <c r="AA187" s="160"/>
      <c r="AB187" s="160"/>
      <c r="AC187" s="160"/>
      <c r="AD187" s="160"/>
      <c r="AE187" s="160"/>
      <c r="AF187" s="160"/>
      <c r="AG187" s="160"/>
      <c r="AH187" s="160"/>
      <c r="AI187" s="160"/>
      <c r="AJ187" s="160"/>
      <c r="AK187" s="160"/>
      <c r="AL187" s="160"/>
      <c r="AM187" s="160"/>
      <c r="AN187" s="160"/>
      <c r="AO187" s="160"/>
      <c r="AP187" s="160"/>
      <c r="AQ187" s="160"/>
      <c r="AR187" s="160"/>
      <c r="AS187" s="160"/>
      <c r="AT187" s="160"/>
      <c r="AU187" s="160"/>
      <c r="AV187" s="160"/>
      <c r="AW187" s="160"/>
      <c r="AX187" s="160"/>
      <c r="AY187" s="160"/>
      <c r="AZ187" s="160"/>
      <c r="BA187" s="160"/>
      <c r="BB187" s="160"/>
      <c r="BC187" s="160"/>
      <c r="BD187" s="160"/>
      <c r="BE187" s="160"/>
      <c r="BF187" s="160"/>
      <c r="BG187" s="160"/>
      <c r="BH187" s="160"/>
      <c r="BI187" s="160"/>
      <c r="BJ187" s="161"/>
      <c r="BK187" s="160"/>
      <c r="BL187" s="161"/>
      <c r="BM187" s="160"/>
      <c r="BN187" s="161"/>
      <c r="BO187" s="160"/>
      <c r="BP187" s="161"/>
      <c r="BQ187" s="160"/>
      <c r="BR187" s="161"/>
      <c r="BS187" s="160"/>
      <c r="BT187" s="161"/>
    </row>
    <row r="188" spans="2:72" ht="12.75" customHeight="1">
      <c r="B188" s="160"/>
      <c r="C188" s="160"/>
      <c r="D188" s="160"/>
      <c r="E188" s="160"/>
      <c r="F188" s="160"/>
      <c r="G188" s="160"/>
      <c r="H188" s="160"/>
      <c r="I188" s="160"/>
      <c r="J188" s="160"/>
      <c r="K188" s="160"/>
      <c r="L188" s="160"/>
      <c r="M188" s="160"/>
      <c r="N188" s="160"/>
      <c r="O188" s="160"/>
      <c r="P188" s="160"/>
      <c r="Q188" s="160"/>
      <c r="R188" s="160"/>
      <c r="S188" s="160"/>
      <c r="T188" s="160"/>
      <c r="U188" s="160"/>
      <c r="V188" s="160"/>
      <c r="W188" s="160"/>
      <c r="X188" s="160"/>
      <c r="Y188" s="160"/>
      <c r="Z188" s="160"/>
      <c r="AA188" s="160"/>
      <c r="AB188" s="160"/>
      <c r="AC188" s="160"/>
      <c r="AD188" s="160"/>
      <c r="AE188" s="160"/>
      <c r="AF188" s="160"/>
      <c r="AG188" s="160"/>
      <c r="AH188" s="160"/>
      <c r="AI188" s="160"/>
      <c r="AJ188" s="160"/>
      <c r="AK188" s="160"/>
      <c r="AL188" s="160"/>
      <c r="AM188" s="160"/>
      <c r="AN188" s="160"/>
      <c r="AO188" s="160"/>
      <c r="AP188" s="160"/>
      <c r="AQ188" s="160"/>
      <c r="AR188" s="160"/>
      <c r="AS188" s="160"/>
      <c r="AT188" s="160"/>
      <c r="AU188" s="160"/>
      <c r="AV188" s="160"/>
      <c r="AW188" s="160"/>
      <c r="AX188" s="160"/>
      <c r="AY188" s="160"/>
      <c r="AZ188" s="160"/>
      <c r="BA188" s="160"/>
      <c r="BB188" s="160"/>
      <c r="BC188" s="160"/>
      <c r="BD188" s="160"/>
      <c r="BE188" s="160"/>
      <c r="BF188" s="160"/>
      <c r="BG188" s="160"/>
      <c r="BH188" s="160"/>
      <c r="BI188" s="160"/>
      <c r="BJ188" s="161"/>
      <c r="BK188" s="160"/>
      <c r="BL188" s="161"/>
      <c r="BM188" s="160"/>
      <c r="BN188" s="161"/>
      <c r="BO188" s="160"/>
      <c r="BP188" s="161"/>
      <c r="BQ188" s="160"/>
      <c r="BR188" s="161"/>
      <c r="BS188" s="160"/>
      <c r="BT188" s="161"/>
    </row>
    <row r="189" spans="2:72" ht="12.75" customHeight="1">
      <c r="B189" s="160"/>
      <c r="C189" s="160"/>
      <c r="D189" s="160"/>
      <c r="E189" s="160"/>
      <c r="F189" s="160"/>
      <c r="G189" s="160"/>
      <c r="H189" s="160"/>
      <c r="I189" s="160"/>
      <c r="J189" s="160"/>
      <c r="K189" s="160"/>
      <c r="L189" s="160"/>
      <c r="M189" s="160"/>
      <c r="N189" s="160"/>
      <c r="O189" s="160"/>
      <c r="P189" s="160"/>
      <c r="Q189" s="160"/>
      <c r="R189" s="160"/>
      <c r="S189" s="160"/>
      <c r="T189" s="160"/>
      <c r="U189" s="160"/>
      <c r="V189" s="160"/>
      <c r="W189" s="160"/>
      <c r="X189" s="160"/>
      <c r="Y189" s="160"/>
      <c r="Z189" s="160"/>
      <c r="AA189" s="160"/>
      <c r="AB189" s="160"/>
      <c r="AC189" s="160"/>
      <c r="AD189" s="160"/>
      <c r="AE189" s="160"/>
      <c r="AF189" s="160"/>
      <c r="AG189" s="160"/>
      <c r="AH189" s="160"/>
      <c r="AI189" s="160"/>
      <c r="AJ189" s="160"/>
      <c r="AK189" s="160"/>
      <c r="AL189" s="160"/>
      <c r="AM189" s="160"/>
      <c r="AN189" s="160"/>
      <c r="AO189" s="160"/>
      <c r="AP189" s="160"/>
      <c r="AQ189" s="160"/>
      <c r="AR189" s="160"/>
      <c r="AS189" s="160"/>
      <c r="AT189" s="160"/>
      <c r="AU189" s="160"/>
      <c r="AV189" s="160"/>
      <c r="AW189" s="160"/>
      <c r="AX189" s="160"/>
      <c r="AY189" s="160"/>
      <c r="AZ189" s="160"/>
      <c r="BA189" s="160"/>
      <c r="BB189" s="160"/>
      <c r="BC189" s="160"/>
      <c r="BD189" s="160"/>
      <c r="BE189" s="160"/>
      <c r="BF189" s="160"/>
      <c r="BG189" s="160"/>
      <c r="BH189" s="160"/>
      <c r="BI189" s="160"/>
      <c r="BJ189" s="161"/>
      <c r="BK189" s="160"/>
      <c r="BL189" s="161"/>
      <c r="BM189" s="160"/>
      <c r="BN189" s="161"/>
      <c r="BO189" s="160"/>
      <c r="BP189" s="161"/>
      <c r="BQ189" s="160"/>
      <c r="BR189" s="161"/>
      <c r="BS189" s="160"/>
      <c r="BT189" s="161"/>
    </row>
    <row r="190" spans="2:72" ht="12.75" customHeight="1">
      <c r="B190" s="160"/>
      <c r="C190" s="160"/>
      <c r="D190" s="160"/>
      <c r="E190" s="160"/>
      <c r="F190" s="160"/>
      <c r="G190" s="160"/>
      <c r="H190" s="160"/>
      <c r="I190" s="160"/>
      <c r="J190" s="160"/>
      <c r="K190" s="160"/>
      <c r="L190" s="160"/>
      <c r="M190" s="160"/>
      <c r="N190" s="160"/>
      <c r="O190" s="160"/>
      <c r="P190" s="160"/>
      <c r="Q190" s="160"/>
      <c r="R190" s="160"/>
      <c r="S190" s="160"/>
      <c r="T190" s="160"/>
      <c r="U190" s="160"/>
      <c r="V190" s="160"/>
      <c r="W190" s="160"/>
      <c r="X190" s="160"/>
      <c r="Y190" s="160"/>
      <c r="Z190" s="160"/>
      <c r="AA190" s="160"/>
      <c r="AB190" s="160"/>
      <c r="AC190" s="160"/>
      <c r="AD190" s="160"/>
      <c r="AE190" s="160"/>
      <c r="AF190" s="160"/>
      <c r="AG190" s="160"/>
      <c r="AH190" s="160"/>
      <c r="AI190" s="160"/>
      <c r="AJ190" s="160"/>
      <c r="AK190" s="160"/>
      <c r="AL190" s="160"/>
      <c r="AM190" s="160"/>
      <c r="AN190" s="160"/>
      <c r="AO190" s="160"/>
      <c r="AP190" s="160"/>
      <c r="AQ190" s="160"/>
      <c r="AR190" s="160"/>
      <c r="AS190" s="160"/>
      <c r="AT190" s="160"/>
      <c r="AU190" s="160"/>
      <c r="AV190" s="160"/>
      <c r="AW190" s="160"/>
      <c r="AX190" s="160"/>
      <c r="AY190" s="160"/>
      <c r="AZ190" s="160"/>
      <c r="BA190" s="160"/>
      <c r="BB190" s="160"/>
      <c r="BC190" s="160"/>
      <c r="BD190" s="160"/>
      <c r="BE190" s="160"/>
      <c r="BF190" s="160"/>
      <c r="BG190" s="160"/>
      <c r="BH190" s="160"/>
      <c r="BI190" s="160"/>
      <c r="BJ190" s="161"/>
      <c r="BK190" s="160"/>
      <c r="BL190" s="161"/>
      <c r="BM190" s="160"/>
      <c r="BN190" s="161"/>
      <c r="BO190" s="160"/>
      <c r="BP190" s="161"/>
      <c r="BQ190" s="160"/>
      <c r="BR190" s="161"/>
      <c r="BS190" s="160"/>
      <c r="BT190" s="161"/>
    </row>
    <row r="191" spans="2:72" ht="12.75" customHeight="1">
      <c r="B191" s="160"/>
      <c r="C191" s="160"/>
      <c r="D191" s="160"/>
      <c r="E191" s="160"/>
      <c r="F191" s="160"/>
      <c r="G191" s="160"/>
      <c r="H191" s="160"/>
      <c r="I191" s="160"/>
      <c r="J191" s="160"/>
      <c r="K191" s="160"/>
      <c r="L191" s="160"/>
      <c r="M191" s="160"/>
      <c r="N191" s="160"/>
      <c r="O191" s="160"/>
      <c r="P191" s="160"/>
      <c r="Q191" s="160"/>
      <c r="R191" s="160"/>
      <c r="S191" s="160"/>
      <c r="T191" s="160"/>
      <c r="U191" s="160"/>
      <c r="V191" s="160"/>
      <c r="W191" s="160"/>
      <c r="X191" s="160"/>
      <c r="Y191" s="160"/>
      <c r="Z191" s="160"/>
      <c r="AA191" s="160"/>
      <c r="AB191" s="160"/>
      <c r="AC191" s="160"/>
      <c r="AD191" s="160"/>
      <c r="AE191" s="160"/>
      <c r="AF191" s="160"/>
      <c r="AG191" s="160"/>
      <c r="AH191" s="160"/>
      <c r="AI191" s="160"/>
      <c r="AJ191" s="160"/>
      <c r="AK191" s="160"/>
      <c r="AL191" s="160"/>
      <c r="AM191" s="160"/>
      <c r="AN191" s="160"/>
      <c r="AO191" s="160"/>
      <c r="AP191" s="160"/>
      <c r="AQ191" s="160"/>
      <c r="AR191" s="160"/>
      <c r="AS191" s="160"/>
      <c r="AT191" s="160"/>
      <c r="AU191" s="160"/>
      <c r="AV191" s="160"/>
      <c r="AW191" s="160"/>
      <c r="AX191" s="160"/>
      <c r="AY191" s="160"/>
      <c r="AZ191" s="160"/>
      <c r="BA191" s="160"/>
      <c r="BB191" s="160"/>
      <c r="BC191" s="160"/>
      <c r="BD191" s="160"/>
      <c r="BE191" s="160"/>
      <c r="BF191" s="160"/>
      <c r="BG191" s="160"/>
      <c r="BH191" s="160"/>
      <c r="BI191" s="160"/>
      <c r="BJ191" s="161"/>
      <c r="BK191" s="160"/>
      <c r="BL191" s="161"/>
      <c r="BM191" s="160"/>
      <c r="BN191" s="161"/>
      <c r="BO191" s="160"/>
      <c r="BP191" s="161"/>
      <c r="BQ191" s="160"/>
      <c r="BR191" s="161"/>
      <c r="BS191" s="160"/>
      <c r="BT191" s="161"/>
    </row>
    <row r="192" spans="2:72" ht="12.75" customHeight="1">
      <c r="B192" s="160"/>
      <c r="C192" s="160"/>
      <c r="D192" s="160"/>
      <c r="E192" s="160"/>
      <c r="F192" s="160"/>
      <c r="G192" s="160"/>
      <c r="H192" s="160"/>
      <c r="I192" s="160"/>
      <c r="J192" s="160"/>
      <c r="K192" s="160"/>
      <c r="L192" s="160"/>
      <c r="M192" s="160"/>
      <c r="N192" s="160"/>
      <c r="O192" s="160"/>
      <c r="P192" s="160"/>
      <c r="Q192" s="160"/>
      <c r="R192" s="160"/>
      <c r="S192" s="160"/>
      <c r="T192" s="160"/>
      <c r="U192" s="160"/>
      <c r="V192" s="160"/>
      <c r="W192" s="160"/>
      <c r="X192" s="160"/>
      <c r="Y192" s="160"/>
      <c r="Z192" s="160"/>
      <c r="AA192" s="160"/>
      <c r="AB192" s="160"/>
      <c r="AC192" s="160"/>
      <c r="AD192" s="160"/>
      <c r="AE192" s="160"/>
      <c r="AF192" s="160"/>
      <c r="AG192" s="160"/>
      <c r="AH192" s="160"/>
      <c r="AI192" s="160"/>
      <c r="AJ192" s="160"/>
      <c r="AK192" s="160"/>
      <c r="AL192" s="160"/>
      <c r="AM192" s="160"/>
      <c r="AN192" s="160"/>
      <c r="AO192" s="160"/>
      <c r="AP192" s="160"/>
      <c r="AQ192" s="160"/>
      <c r="AR192" s="160"/>
      <c r="AS192" s="160"/>
      <c r="AT192" s="160"/>
      <c r="AU192" s="160"/>
      <c r="AV192" s="160"/>
      <c r="AW192" s="160"/>
      <c r="AX192" s="160"/>
      <c r="AY192" s="160"/>
      <c r="AZ192" s="160"/>
      <c r="BA192" s="160"/>
      <c r="BB192" s="160"/>
      <c r="BC192" s="160"/>
      <c r="BD192" s="160"/>
      <c r="BE192" s="160"/>
      <c r="BF192" s="160"/>
      <c r="BG192" s="160"/>
      <c r="BH192" s="160"/>
      <c r="BI192" s="160"/>
      <c r="BJ192" s="161"/>
      <c r="BK192" s="160"/>
      <c r="BL192" s="161"/>
      <c r="BM192" s="160"/>
      <c r="BN192" s="161"/>
      <c r="BO192" s="160"/>
      <c r="BP192" s="161"/>
      <c r="BQ192" s="160"/>
      <c r="BR192" s="161"/>
      <c r="BS192" s="160"/>
      <c r="BT192" s="161"/>
    </row>
    <row r="193" spans="2:72" ht="12.75" customHeight="1">
      <c r="B193" s="160"/>
      <c r="C193" s="160"/>
      <c r="D193" s="160"/>
      <c r="E193" s="160"/>
      <c r="F193" s="160"/>
      <c r="G193" s="160"/>
      <c r="H193" s="160"/>
      <c r="I193" s="160"/>
      <c r="J193" s="160"/>
      <c r="K193" s="160"/>
      <c r="L193" s="160"/>
      <c r="M193" s="160"/>
      <c r="N193" s="160"/>
      <c r="O193" s="160"/>
      <c r="P193" s="160"/>
      <c r="Q193" s="160"/>
      <c r="R193" s="160"/>
      <c r="S193" s="160"/>
      <c r="T193" s="160"/>
      <c r="U193" s="160"/>
      <c r="V193" s="160"/>
      <c r="W193" s="160"/>
      <c r="X193" s="160"/>
      <c r="Y193" s="160"/>
      <c r="Z193" s="160"/>
      <c r="AA193" s="160"/>
      <c r="AB193" s="160"/>
      <c r="AC193" s="160"/>
      <c r="AD193" s="160"/>
      <c r="AE193" s="160"/>
      <c r="AF193" s="160"/>
      <c r="AG193" s="160"/>
      <c r="AH193" s="160"/>
      <c r="AI193" s="160"/>
      <c r="AJ193" s="160"/>
      <c r="AK193" s="160"/>
      <c r="AL193" s="160"/>
      <c r="AM193" s="160"/>
      <c r="AN193" s="160"/>
      <c r="AO193" s="160"/>
      <c r="AP193" s="160"/>
      <c r="AQ193" s="160"/>
      <c r="AR193" s="160"/>
      <c r="AS193" s="160"/>
      <c r="AT193" s="160"/>
      <c r="AU193" s="160"/>
      <c r="AV193" s="160"/>
      <c r="AW193" s="160"/>
      <c r="AX193" s="160"/>
      <c r="AY193" s="160"/>
      <c r="AZ193" s="160"/>
      <c r="BA193" s="160"/>
      <c r="BB193" s="160"/>
      <c r="BC193" s="160"/>
      <c r="BD193" s="160"/>
      <c r="BE193" s="160"/>
      <c r="BF193" s="160"/>
      <c r="BG193" s="160"/>
      <c r="BH193" s="160"/>
      <c r="BI193" s="160"/>
      <c r="BJ193" s="161"/>
      <c r="BK193" s="160"/>
      <c r="BL193" s="161"/>
      <c r="BM193" s="160"/>
      <c r="BN193" s="161"/>
      <c r="BO193" s="160"/>
      <c r="BP193" s="161"/>
      <c r="BQ193" s="160"/>
      <c r="BR193" s="161"/>
      <c r="BS193" s="160"/>
      <c r="BT193" s="161"/>
    </row>
    <row r="194" spans="2:72" ht="12.75" customHeight="1">
      <c r="B194" s="160"/>
      <c r="C194" s="160"/>
      <c r="D194" s="160"/>
      <c r="E194" s="160"/>
      <c r="F194" s="160"/>
      <c r="G194" s="160"/>
      <c r="H194" s="160"/>
      <c r="I194" s="160"/>
      <c r="J194" s="160"/>
      <c r="K194" s="160"/>
      <c r="L194" s="160"/>
      <c r="M194" s="160"/>
      <c r="N194" s="160"/>
      <c r="O194" s="160"/>
      <c r="P194" s="160"/>
      <c r="Q194" s="160"/>
      <c r="R194" s="160"/>
      <c r="S194" s="160"/>
      <c r="T194" s="160"/>
      <c r="U194" s="160"/>
      <c r="V194" s="160"/>
      <c r="W194" s="160"/>
      <c r="X194" s="160"/>
      <c r="Y194" s="160"/>
      <c r="Z194" s="160"/>
      <c r="AA194" s="160"/>
      <c r="AB194" s="160"/>
      <c r="AC194" s="160"/>
      <c r="AD194" s="160"/>
      <c r="AE194" s="160"/>
      <c r="AF194" s="160"/>
      <c r="AG194" s="160"/>
      <c r="AH194" s="160"/>
      <c r="AI194" s="160"/>
      <c r="AJ194" s="160"/>
      <c r="AK194" s="160"/>
      <c r="AL194" s="160"/>
      <c r="AM194" s="160"/>
      <c r="AN194" s="160"/>
      <c r="AO194" s="160"/>
      <c r="AP194" s="160"/>
      <c r="AQ194" s="160"/>
      <c r="AR194" s="160"/>
      <c r="AS194" s="160"/>
      <c r="AT194" s="160"/>
      <c r="AU194" s="160"/>
      <c r="AV194" s="160"/>
      <c r="AW194" s="160"/>
      <c r="AX194" s="160"/>
      <c r="AY194" s="160"/>
      <c r="AZ194" s="160"/>
      <c r="BA194" s="160"/>
      <c r="BB194" s="160"/>
      <c r="BC194" s="160"/>
      <c r="BD194" s="160"/>
      <c r="BE194" s="160"/>
      <c r="BF194" s="160"/>
      <c r="BG194" s="160"/>
      <c r="BH194" s="160"/>
      <c r="BI194" s="160"/>
      <c r="BJ194" s="161"/>
      <c r="BK194" s="160"/>
      <c r="BL194" s="161"/>
      <c r="BM194" s="160"/>
      <c r="BN194" s="161"/>
      <c r="BO194" s="160"/>
      <c r="BP194" s="161"/>
      <c r="BQ194" s="160"/>
      <c r="BR194" s="161"/>
      <c r="BS194" s="160"/>
      <c r="BT194" s="161"/>
    </row>
    <row r="195" spans="2:72" ht="12.75" customHeight="1">
      <c r="B195" s="160"/>
      <c r="C195" s="160"/>
      <c r="D195" s="160"/>
      <c r="E195" s="160"/>
      <c r="F195" s="160"/>
      <c r="G195" s="160"/>
      <c r="H195" s="160"/>
      <c r="I195" s="160"/>
      <c r="J195" s="160"/>
      <c r="K195" s="160"/>
      <c r="L195" s="160"/>
      <c r="M195" s="160"/>
      <c r="N195" s="160"/>
      <c r="O195" s="160"/>
      <c r="P195" s="160"/>
      <c r="Q195" s="160"/>
      <c r="R195" s="160"/>
      <c r="S195" s="160"/>
      <c r="T195" s="160"/>
      <c r="U195" s="160"/>
      <c r="V195" s="160"/>
      <c r="W195" s="160"/>
      <c r="X195" s="160"/>
      <c r="Y195" s="160"/>
      <c r="Z195" s="160"/>
      <c r="AA195" s="160"/>
      <c r="AB195" s="160"/>
      <c r="AC195" s="160"/>
      <c r="AD195" s="160"/>
      <c r="AE195" s="160"/>
      <c r="AF195" s="160"/>
      <c r="AG195" s="160"/>
      <c r="AH195" s="160"/>
      <c r="AI195" s="160"/>
      <c r="AJ195" s="160"/>
      <c r="AK195" s="160"/>
      <c r="AL195" s="160"/>
      <c r="AM195" s="160"/>
      <c r="AN195" s="160"/>
      <c r="AO195" s="160"/>
      <c r="AP195" s="160"/>
      <c r="AQ195" s="160"/>
      <c r="AR195" s="160"/>
      <c r="AS195" s="160"/>
      <c r="AT195" s="160"/>
      <c r="AU195" s="160"/>
      <c r="AV195" s="160"/>
      <c r="AW195" s="160"/>
      <c r="AX195" s="160"/>
      <c r="AY195" s="160"/>
      <c r="AZ195" s="160"/>
      <c r="BA195" s="160"/>
      <c r="BB195" s="160"/>
      <c r="BC195" s="160"/>
      <c r="BD195" s="160"/>
      <c r="BE195" s="160"/>
      <c r="BF195" s="160"/>
      <c r="BG195" s="160"/>
      <c r="BH195" s="160"/>
      <c r="BI195" s="160"/>
      <c r="BJ195" s="161"/>
      <c r="BK195" s="160"/>
      <c r="BL195" s="161"/>
      <c r="BM195" s="160"/>
      <c r="BN195" s="161"/>
      <c r="BO195" s="160"/>
      <c r="BP195" s="161"/>
      <c r="BQ195" s="160"/>
      <c r="BR195" s="161"/>
      <c r="BS195" s="160"/>
      <c r="BT195" s="161"/>
    </row>
    <row r="196" spans="2:72" ht="12.75" customHeight="1">
      <c r="B196" s="160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  <c r="N196" s="160"/>
      <c r="O196" s="160"/>
      <c r="P196" s="160"/>
      <c r="Q196" s="160"/>
      <c r="R196" s="160"/>
      <c r="S196" s="160"/>
      <c r="T196" s="160"/>
      <c r="U196" s="160"/>
      <c r="V196" s="160"/>
      <c r="W196" s="160"/>
      <c r="X196" s="160"/>
      <c r="Y196" s="160"/>
      <c r="Z196" s="160"/>
      <c r="AA196" s="160"/>
      <c r="AB196" s="160"/>
      <c r="AC196" s="160"/>
      <c r="AD196" s="160"/>
      <c r="AE196" s="160"/>
      <c r="AF196" s="160"/>
      <c r="AG196" s="160"/>
      <c r="AH196" s="160"/>
      <c r="AI196" s="160"/>
      <c r="AJ196" s="160"/>
      <c r="AK196" s="160"/>
      <c r="AL196" s="160"/>
      <c r="AM196" s="160"/>
      <c r="AN196" s="160"/>
      <c r="AO196" s="160"/>
      <c r="AP196" s="160"/>
      <c r="AQ196" s="160"/>
      <c r="AR196" s="160"/>
      <c r="AS196" s="160"/>
      <c r="AT196" s="160"/>
      <c r="AU196" s="160"/>
      <c r="AV196" s="160"/>
      <c r="AW196" s="160"/>
      <c r="AX196" s="160"/>
      <c r="AY196" s="160"/>
      <c r="AZ196" s="160"/>
      <c r="BA196" s="160"/>
      <c r="BB196" s="160"/>
      <c r="BC196" s="160"/>
      <c r="BD196" s="160"/>
      <c r="BE196" s="160"/>
      <c r="BF196" s="160"/>
      <c r="BG196" s="160"/>
      <c r="BH196" s="160"/>
      <c r="BI196" s="160"/>
      <c r="BJ196" s="161"/>
      <c r="BK196" s="160"/>
      <c r="BL196" s="161"/>
      <c r="BM196" s="160"/>
      <c r="BN196" s="161"/>
      <c r="BO196" s="160"/>
      <c r="BP196" s="161"/>
      <c r="BQ196" s="160"/>
      <c r="BR196" s="161"/>
      <c r="BS196" s="160"/>
      <c r="BT196" s="161"/>
    </row>
    <row r="197" spans="2:72" ht="12.75" customHeight="1">
      <c r="B197" s="160"/>
      <c r="C197" s="160"/>
      <c r="D197" s="160"/>
      <c r="E197" s="160"/>
      <c r="F197" s="160"/>
      <c r="G197" s="160"/>
      <c r="H197" s="160"/>
      <c r="I197" s="160"/>
      <c r="J197" s="160"/>
      <c r="K197" s="160"/>
      <c r="L197" s="160"/>
      <c r="M197" s="160"/>
      <c r="N197" s="160"/>
      <c r="O197" s="160"/>
      <c r="P197" s="160"/>
      <c r="Q197" s="160"/>
      <c r="R197" s="160"/>
      <c r="S197" s="160"/>
      <c r="T197" s="160"/>
      <c r="U197" s="160"/>
      <c r="V197" s="160"/>
      <c r="W197" s="160"/>
      <c r="X197" s="160"/>
      <c r="Y197" s="160"/>
      <c r="Z197" s="160"/>
      <c r="AA197" s="160"/>
      <c r="AB197" s="160"/>
      <c r="AC197" s="160"/>
      <c r="AD197" s="160"/>
      <c r="AE197" s="160"/>
      <c r="AF197" s="160"/>
      <c r="AG197" s="160"/>
      <c r="AH197" s="160"/>
      <c r="AI197" s="160"/>
      <c r="AJ197" s="160"/>
      <c r="AK197" s="160"/>
      <c r="AL197" s="160"/>
      <c r="AM197" s="160"/>
      <c r="AN197" s="160"/>
      <c r="AO197" s="160"/>
      <c r="AP197" s="160"/>
      <c r="AQ197" s="160"/>
      <c r="AR197" s="160"/>
      <c r="AS197" s="160"/>
      <c r="AT197" s="160"/>
      <c r="AU197" s="160"/>
      <c r="AV197" s="160"/>
      <c r="AW197" s="160"/>
      <c r="AX197" s="160"/>
      <c r="AY197" s="160"/>
      <c r="AZ197" s="160"/>
      <c r="BA197" s="160"/>
      <c r="BB197" s="160"/>
      <c r="BC197" s="160"/>
      <c r="BD197" s="160"/>
      <c r="BE197" s="160"/>
      <c r="BF197" s="160"/>
      <c r="BG197" s="160"/>
      <c r="BH197" s="160"/>
      <c r="BI197" s="160"/>
      <c r="BJ197" s="161"/>
      <c r="BK197" s="160"/>
      <c r="BL197" s="161"/>
      <c r="BM197" s="160"/>
      <c r="BN197" s="161"/>
      <c r="BO197" s="160"/>
      <c r="BP197" s="161"/>
      <c r="BQ197" s="160"/>
      <c r="BR197" s="161"/>
      <c r="BS197" s="160"/>
      <c r="BT197" s="161"/>
    </row>
    <row r="198" spans="2:72" ht="12.75" customHeight="1">
      <c r="B198" s="160"/>
      <c r="C198" s="160"/>
      <c r="D198" s="160"/>
      <c r="E198" s="160"/>
      <c r="F198" s="160"/>
      <c r="G198" s="160"/>
      <c r="H198" s="160"/>
      <c r="I198" s="160"/>
      <c r="J198" s="160"/>
      <c r="K198" s="160"/>
      <c r="L198" s="160"/>
      <c r="M198" s="160"/>
      <c r="N198" s="160"/>
      <c r="O198" s="160"/>
      <c r="P198" s="160"/>
      <c r="Q198" s="160"/>
      <c r="R198" s="160"/>
      <c r="S198" s="160"/>
      <c r="T198" s="160"/>
      <c r="U198" s="160"/>
      <c r="V198" s="160"/>
      <c r="W198" s="160"/>
      <c r="X198" s="160"/>
      <c r="Y198" s="160"/>
      <c r="Z198" s="160"/>
      <c r="AA198" s="160"/>
      <c r="AB198" s="160"/>
      <c r="AC198" s="160"/>
      <c r="AD198" s="160"/>
      <c r="AE198" s="160"/>
      <c r="AF198" s="160"/>
      <c r="AG198" s="160"/>
      <c r="AH198" s="160"/>
      <c r="AI198" s="160"/>
      <c r="AJ198" s="160"/>
      <c r="AK198" s="160"/>
      <c r="AL198" s="160"/>
      <c r="AM198" s="160"/>
      <c r="AN198" s="160"/>
      <c r="AO198" s="160"/>
      <c r="AP198" s="160"/>
      <c r="AQ198" s="160"/>
      <c r="AR198" s="160"/>
      <c r="AS198" s="160"/>
      <c r="AT198" s="160"/>
      <c r="AU198" s="160"/>
      <c r="AV198" s="160"/>
      <c r="AW198" s="160"/>
      <c r="AX198" s="160"/>
      <c r="AY198" s="160"/>
      <c r="AZ198" s="160"/>
      <c r="BA198" s="160"/>
      <c r="BB198" s="160"/>
      <c r="BC198" s="160"/>
      <c r="BD198" s="160"/>
      <c r="BE198" s="160"/>
      <c r="BF198" s="160"/>
      <c r="BG198" s="160"/>
      <c r="BH198" s="160"/>
      <c r="BI198" s="160"/>
      <c r="BJ198" s="161"/>
      <c r="BK198" s="160"/>
      <c r="BL198" s="161"/>
      <c r="BM198" s="160"/>
      <c r="BN198" s="161"/>
      <c r="BO198" s="160"/>
      <c r="BP198" s="161"/>
      <c r="BQ198" s="160"/>
      <c r="BR198" s="161"/>
      <c r="BS198" s="160"/>
      <c r="BT198" s="161"/>
    </row>
    <row r="199" spans="2:72" ht="12.75" customHeight="1">
      <c r="B199" s="160"/>
      <c r="C199" s="160"/>
      <c r="D199" s="160"/>
      <c r="E199" s="160"/>
      <c r="F199" s="160"/>
      <c r="G199" s="160"/>
      <c r="H199" s="160"/>
      <c r="I199" s="160"/>
      <c r="J199" s="160"/>
      <c r="K199" s="160"/>
      <c r="L199" s="160"/>
      <c r="M199" s="160"/>
      <c r="N199" s="160"/>
      <c r="O199" s="160"/>
      <c r="P199" s="160"/>
      <c r="Q199" s="160"/>
      <c r="R199" s="160"/>
      <c r="S199" s="160"/>
      <c r="T199" s="160"/>
      <c r="U199" s="160"/>
      <c r="V199" s="160"/>
      <c r="W199" s="160"/>
      <c r="X199" s="160"/>
      <c r="Y199" s="160"/>
      <c r="Z199" s="160"/>
      <c r="AA199" s="160"/>
      <c r="AB199" s="160"/>
      <c r="AC199" s="160"/>
      <c r="AD199" s="160"/>
      <c r="AE199" s="160"/>
      <c r="AF199" s="160"/>
      <c r="AG199" s="160"/>
      <c r="AH199" s="160"/>
      <c r="AI199" s="160"/>
      <c r="AJ199" s="160"/>
      <c r="AK199" s="160"/>
      <c r="AL199" s="160"/>
      <c r="AM199" s="160"/>
      <c r="AN199" s="160"/>
      <c r="AO199" s="160"/>
      <c r="AP199" s="160"/>
      <c r="AQ199" s="160"/>
      <c r="AR199" s="160"/>
      <c r="AS199" s="160"/>
      <c r="AT199" s="160"/>
      <c r="AU199" s="160"/>
      <c r="AV199" s="160"/>
      <c r="AW199" s="160"/>
      <c r="AX199" s="160"/>
      <c r="AY199" s="160"/>
      <c r="AZ199" s="160"/>
      <c r="BA199" s="160"/>
      <c r="BB199" s="160"/>
      <c r="BC199" s="160"/>
      <c r="BD199" s="160"/>
      <c r="BE199" s="160"/>
      <c r="BF199" s="160"/>
      <c r="BG199" s="160"/>
      <c r="BH199" s="160"/>
      <c r="BI199" s="160"/>
      <c r="BJ199" s="161"/>
      <c r="BK199" s="160"/>
      <c r="BL199" s="161"/>
      <c r="BM199" s="160"/>
      <c r="BN199" s="161"/>
      <c r="BO199" s="160"/>
      <c r="BP199" s="161"/>
      <c r="BQ199" s="160"/>
      <c r="BR199" s="161"/>
      <c r="BS199" s="160"/>
      <c r="BT199" s="161"/>
    </row>
    <row r="200" spans="2:72" ht="12.75" customHeight="1">
      <c r="B200" s="160"/>
      <c r="C200" s="160"/>
      <c r="D200" s="160"/>
      <c r="E200" s="160"/>
      <c r="F200" s="160"/>
      <c r="G200" s="160"/>
      <c r="H200" s="160"/>
      <c r="I200" s="160"/>
      <c r="J200" s="160"/>
      <c r="K200" s="160"/>
      <c r="L200" s="160"/>
      <c r="M200" s="160"/>
      <c r="N200" s="160"/>
      <c r="O200" s="160"/>
      <c r="P200" s="160"/>
      <c r="Q200" s="160"/>
      <c r="R200" s="160"/>
      <c r="S200" s="160"/>
      <c r="T200" s="160"/>
      <c r="U200" s="160"/>
      <c r="V200" s="160"/>
      <c r="W200" s="160"/>
      <c r="X200" s="160"/>
      <c r="Y200" s="160"/>
      <c r="Z200" s="160"/>
      <c r="AA200" s="160"/>
      <c r="AB200" s="160"/>
      <c r="AC200" s="160"/>
      <c r="AD200" s="160"/>
      <c r="AE200" s="160"/>
      <c r="AF200" s="160"/>
      <c r="AG200" s="160"/>
      <c r="AH200" s="160"/>
      <c r="AI200" s="160"/>
      <c r="AJ200" s="160"/>
      <c r="AK200" s="160"/>
      <c r="AL200" s="160"/>
      <c r="AM200" s="160"/>
      <c r="AN200" s="160"/>
      <c r="AO200" s="160"/>
      <c r="AP200" s="160"/>
      <c r="AQ200" s="160"/>
      <c r="AR200" s="160"/>
      <c r="AS200" s="160"/>
      <c r="AT200" s="160"/>
      <c r="AU200" s="160"/>
      <c r="AV200" s="160"/>
      <c r="AW200" s="160"/>
      <c r="AX200" s="160"/>
      <c r="AY200" s="160"/>
      <c r="AZ200" s="160"/>
      <c r="BA200" s="160"/>
      <c r="BB200" s="160"/>
      <c r="BC200" s="160"/>
      <c r="BD200" s="160"/>
      <c r="BE200" s="160"/>
      <c r="BF200" s="160"/>
      <c r="BG200" s="160"/>
      <c r="BH200" s="160"/>
      <c r="BI200" s="160"/>
      <c r="BJ200" s="161"/>
      <c r="BK200" s="160"/>
      <c r="BL200" s="161"/>
      <c r="BM200" s="160"/>
      <c r="BN200" s="161"/>
      <c r="BO200" s="160"/>
      <c r="BP200" s="161"/>
      <c r="BQ200" s="160"/>
      <c r="BR200" s="161"/>
      <c r="BS200" s="160"/>
      <c r="BT200" s="161"/>
    </row>
    <row r="201" spans="2:72" ht="12.75" customHeight="1">
      <c r="B201" s="160"/>
      <c r="C201" s="160"/>
      <c r="D201" s="160"/>
      <c r="E201" s="160"/>
      <c r="F201" s="160"/>
      <c r="G201" s="160"/>
      <c r="H201" s="160"/>
      <c r="I201" s="160"/>
      <c r="J201" s="160"/>
      <c r="K201" s="160"/>
      <c r="L201" s="160"/>
      <c r="M201" s="160"/>
      <c r="N201" s="160"/>
      <c r="O201" s="160"/>
      <c r="P201" s="160"/>
      <c r="Q201" s="160"/>
      <c r="R201" s="160"/>
      <c r="S201" s="160"/>
      <c r="T201" s="160"/>
      <c r="U201" s="160"/>
      <c r="V201" s="160"/>
      <c r="W201" s="160"/>
      <c r="X201" s="160"/>
      <c r="Y201" s="160"/>
      <c r="Z201" s="160"/>
      <c r="AA201" s="160"/>
      <c r="AB201" s="160"/>
      <c r="AC201" s="160"/>
      <c r="AD201" s="160"/>
      <c r="AE201" s="160"/>
      <c r="AF201" s="160"/>
      <c r="AG201" s="160"/>
      <c r="AH201" s="160"/>
      <c r="AI201" s="160"/>
      <c r="AJ201" s="160"/>
      <c r="AK201" s="160"/>
      <c r="AL201" s="160"/>
      <c r="AM201" s="160"/>
      <c r="AN201" s="160"/>
      <c r="AO201" s="160"/>
      <c r="AP201" s="160"/>
      <c r="AQ201" s="160"/>
      <c r="AR201" s="160"/>
      <c r="AS201" s="160"/>
      <c r="AT201" s="160"/>
      <c r="AU201" s="160"/>
      <c r="AV201" s="160"/>
      <c r="AW201" s="160"/>
      <c r="AX201" s="160"/>
      <c r="AY201" s="160"/>
      <c r="AZ201" s="160"/>
      <c r="BA201" s="160"/>
      <c r="BB201" s="160"/>
      <c r="BC201" s="160"/>
      <c r="BD201" s="160"/>
      <c r="BE201" s="160"/>
      <c r="BF201" s="160"/>
      <c r="BG201" s="160"/>
      <c r="BH201" s="160"/>
      <c r="BI201" s="160"/>
      <c r="BJ201" s="161"/>
      <c r="BK201" s="160"/>
      <c r="BL201" s="161"/>
      <c r="BM201" s="160"/>
      <c r="BN201" s="161"/>
      <c r="BO201" s="160"/>
      <c r="BP201" s="161"/>
      <c r="BQ201" s="160"/>
      <c r="BR201" s="161"/>
      <c r="BS201" s="160"/>
      <c r="BT201" s="161"/>
    </row>
    <row r="202" spans="2:72" ht="12.75" customHeight="1">
      <c r="B202" s="160"/>
      <c r="C202" s="160"/>
      <c r="D202" s="160"/>
      <c r="E202" s="160"/>
      <c r="F202" s="160"/>
      <c r="G202" s="160"/>
      <c r="H202" s="160"/>
      <c r="I202" s="160"/>
      <c r="J202" s="160"/>
      <c r="K202" s="160"/>
      <c r="L202" s="160"/>
      <c r="M202" s="160"/>
      <c r="N202" s="160"/>
      <c r="O202" s="160"/>
      <c r="P202" s="160"/>
      <c r="Q202" s="160"/>
      <c r="R202" s="160"/>
      <c r="S202" s="160"/>
      <c r="T202" s="160"/>
      <c r="U202" s="160"/>
      <c r="V202" s="160"/>
      <c r="W202" s="160"/>
      <c r="X202" s="160"/>
      <c r="Y202" s="160"/>
      <c r="Z202" s="160"/>
      <c r="AA202" s="160"/>
      <c r="AB202" s="160"/>
      <c r="AC202" s="160"/>
      <c r="AD202" s="160"/>
      <c r="AE202" s="160"/>
      <c r="AF202" s="160"/>
      <c r="AG202" s="160"/>
      <c r="AH202" s="160"/>
      <c r="AI202" s="160"/>
      <c r="AJ202" s="160"/>
      <c r="AK202" s="160"/>
      <c r="AL202" s="160"/>
      <c r="AM202" s="160"/>
      <c r="AN202" s="160"/>
      <c r="AO202" s="160"/>
      <c r="AP202" s="160"/>
      <c r="AQ202" s="160"/>
      <c r="AR202" s="160"/>
      <c r="AS202" s="160"/>
      <c r="AT202" s="160"/>
      <c r="AU202" s="160"/>
      <c r="AV202" s="160"/>
      <c r="AW202" s="160"/>
      <c r="AX202" s="160"/>
      <c r="AY202" s="160"/>
      <c r="AZ202" s="160"/>
      <c r="BA202" s="160"/>
      <c r="BB202" s="160"/>
      <c r="BC202" s="160"/>
      <c r="BD202" s="160"/>
      <c r="BE202" s="160"/>
      <c r="BF202" s="160"/>
      <c r="BG202" s="160"/>
      <c r="BH202" s="160"/>
      <c r="BI202" s="160"/>
      <c r="BJ202" s="161"/>
      <c r="BK202" s="160"/>
      <c r="BL202" s="161"/>
      <c r="BM202" s="160"/>
      <c r="BN202" s="161"/>
      <c r="BO202" s="160"/>
      <c r="BP202" s="161"/>
      <c r="BQ202" s="160"/>
      <c r="BR202" s="161"/>
      <c r="BS202" s="160"/>
      <c r="BT202" s="161"/>
    </row>
    <row r="203" spans="2:72" ht="12.75" customHeight="1">
      <c r="B203" s="160"/>
      <c r="C203" s="160"/>
      <c r="D203" s="160"/>
      <c r="E203" s="160"/>
      <c r="F203" s="160"/>
      <c r="G203" s="160"/>
      <c r="H203" s="160"/>
      <c r="I203" s="160"/>
      <c r="J203" s="160"/>
      <c r="K203" s="160"/>
      <c r="L203" s="160"/>
      <c r="M203" s="160"/>
      <c r="N203" s="160"/>
      <c r="O203" s="160"/>
      <c r="P203" s="160"/>
      <c r="Q203" s="160"/>
      <c r="R203" s="160"/>
      <c r="S203" s="160"/>
      <c r="T203" s="160"/>
      <c r="U203" s="160"/>
      <c r="V203" s="160"/>
      <c r="W203" s="160"/>
      <c r="X203" s="160"/>
      <c r="Y203" s="160"/>
      <c r="Z203" s="160"/>
      <c r="AA203" s="160"/>
      <c r="AB203" s="160"/>
      <c r="AC203" s="160"/>
      <c r="AD203" s="160"/>
      <c r="AE203" s="160"/>
      <c r="AF203" s="160"/>
      <c r="AG203" s="160"/>
      <c r="AH203" s="160"/>
      <c r="AI203" s="160"/>
      <c r="AJ203" s="160"/>
      <c r="AK203" s="160"/>
      <c r="AL203" s="160"/>
      <c r="AM203" s="160"/>
      <c r="AN203" s="160"/>
      <c r="AO203" s="160"/>
      <c r="AP203" s="160"/>
      <c r="AQ203" s="160"/>
      <c r="AR203" s="160"/>
      <c r="AS203" s="160"/>
      <c r="AT203" s="160"/>
      <c r="AU203" s="160"/>
      <c r="AV203" s="160"/>
      <c r="AW203" s="160"/>
      <c r="AX203" s="160"/>
      <c r="AY203" s="160"/>
      <c r="AZ203" s="160"/>
      <c r="BA203" s="160"/>
      <c r="BB203" s="160"/>
      <c r="BC203" s="160"/>
      <c r="BD203" s="160"/>
      <c r="BE203" s="160"/>
      <c r="BF203" s="160"/>
      <c r="BG203" s="160"/>
      <c r="BH203" s="160"/>
      <c r="BI203" s="160"/>
      <c r="BJ203" s="161"/>
      <c r="BK203" s="160"/>
      <c r="BL203" s="161"/>
      <c r="BM203" s="160"/>
      <c r="BN203" s="161"/>
      <c r="BO203" s="160"/>
      <c r="BP203" s="161"/>
      <c r="BQ203" s="160"/>
      <c r="BR203" s="161"/>
      <c r="BS203" s="160"/>
      <c r="BT203" s="161"/>
    </row>
    <row r="204" spans="2:72" ht="12.75" customHeight="1">
      <c r="B204" s="160"/>
      <c r="C204" s="160"/>
      <c r="D204" s="160"/>
      <c r="E204" s="160"/>
      <c r="F204" s="160"/>
      <c r="G204" s="160"/>
      <c r="H204" s="160"/>
      <c r="I204" s="160"/>
      <c r="J204" s="160"/>
      <c r="K204" s="160"/>
      <c r="L204" s="160"/>
      <c r="M204" s="160"/>
      <c r="N204" s="160"/>
      <c r="O204" s="160"/>
      <c r="P204" s="160"/>
      <c r="Q204" s="160"/>
      <c r="R204" s="160"/>
      <c r="S204" s="160"/>
      <c r="T204" s="160"/>
      <c r="U204" s="160"/>
      <c r="V204" s="160"/>
      <c r="W204" s="160"/>
      <c r="X204" s="160"/>
      <c r="Y204" s="160"/>
      <c r="Z204" s="160"/>
      <c r="AA204" s="160"/>
      <c r="AB204" s="160"/>
      <c r="AC204" s="160"/>
      <c r="AD204" s="160"/>
      <c r="AE204" s="160"/>
      <c r="AF204" s="160"/>
      <c r="AG204" s="160"/>
      <c r="AH204" s="160"/>
      <c r="AI204" s="160"/>
      <c r="AJ204" s="160"/>
      <c r="AK204" s="160"/>
      <c r="AL204" s="160"/>
      <c r="AM204" s="160"/>
      <c r="AN204" s="160"/>
      <c r="AO204" s="160"/>
      <c r="AP204" s="160"/>
      <c r="AQ204" s="160"/>
      <c r="AR204" s="160"/>
      <c r="AS204" s="160"/>
      <c r="AT204" s="160"/>
      <c r="AU204" s="160"/>
      <c r="AV204" s="160"/>
      <c r="AW204" s="160"/>
      <c r="AX204" s="160"/>
      <c r="AY204" s="160"/>
      <c r="AZ204" s="160"/>
      <c r="BA204" s="160"/>
      <c r="BB204" s="160"/>
      <c r="BC204" s="160"/>
      <c r="BD204" s="160"/>
      <c r="BE204" s="160"/>
      <c r="BF204" s="160"/>
      <c r="BG204" s="160"/>
      <c r="BH204" s="160"/>
      <c r="BI204" s="160"/>
      <c r="BJ204" s="161"/>
      <c r="BK204" s="160"/>
      <c r="BL204" s="161"/>
      <c r="BM204" s="160"/>
      <c r="BN204" s="161"/>
      <c r="BO204" s="160"/>
      <c r="BP204" s="161"/>
      <c r="BQ204" s="160"/>
      <c r="BR204" s="161"/>
      <c r="BS204" s="160"/>
      <c r="BT204" s="161"/>
    </row>
    <row r="205" spans="2:72" ht="12.75" customHeight="1">
      <c r="B205" s="160"/>
      <c r="C205" s="160"/>
      <c r="D205" s="160"/>
      <c r="E205" s="160"/>
      <c r="F205" s="160"/>
      <c r="G205" s="160"/>
      <c r="H205" s="160"/>
      <c r="I205" s="160"/>
      <c r="J205" s="160"/>
      <c r="K205" s="160"/>
      <c r="L205" s="160"/>
      <c r="M205" s="160"/>
      <c r="N205" s="160"/>
      <c r="O205" s="160"/>
      <c r="P205" s="160"/>
      <c r="Q205" s="160"/>
      <c r="R205" s="160"/>
      <c r="S205" s="160"/>
      <c r="T205" s="160"/>
      <c r="U205" s="160"/>
      <c r="V205" s="160"/>
      <c r="W205" s="160"/>
      <c r="X205" s="160"/>
      <c r="Y205" s="160"/>
      <c r="Z205" s="160"/>
      <c r="AA205" s="160"/>
      <c r="AB205" s="160"/>
      <c r="AC205" s="160"/>
      <c r="AD205" s="160"/>
      <c r="AE205" s="160"/>
      <c r="AF205" s="160"/>
      <c r="AG205" s="160"/>
      <c r="AH205" s="160"/>
      <c r="AI205" s="160"/>
      <c r="AJ205" s="160"/>
      <c r="AK205" s="160"/>
      <c r="AL205" s="160"/>
      <c r="AM205" s="160"/>
      <c r="AN205" s="160"/>
      <c r="AO205" s="160"/>
      <c r="AP205" s="160"/>
      <c r="AQ205" s="160"/>
      <c r="AR205" s="160"/>
      <c r="AS205" s="160"/>
      <c r="AT205" s="160"/>
      <c r="AU205" s="160"/>
      <c r="AV205" s="160"/>
      <c r="AW205" s="160"/>
      <c r="AX205" s="160"/>
      <c r="AY205" s="160"/>
      <c r="AZ205" s="160"/>
      <c r="BA205" s="160"/>
      <c r="BB205" s="160"/>
      <c r="BC205" s="160"/>
      <c r="BD205" s="160"/>
      <c r="BE205" s="160"/>
      <c r="BF205" s="160"/>
      <c r="BG205" s="160"/>
      <c r="BH205" s="160"/>
      <c r="BI205" s="160"/>
      <c r="BJ205" s="161"/>
      <c r="BK205" s="160"/>
      <c r="BL205" s="161"/>
      <c r="BM205" s="160"/>
      <c r="BN205" s="161"/>
      <c r="BO205" s="160"/>
      <c r="BP205" s="161"/>
      <c r="BQ205" s="160"/>
      <c r="BR205" s="161"/>
      <c r="BS205" s="160"/>
      <c r="BT205" s="161"/>
    </row>
    <row r="206" spans="2:72" ht="12.75" customHeight="1">
      <c r="B206" s="160"/>
      <c r="C206" s="160"/>
      <c r="D206" s="160"/>
      <c r="E206" s="160"/>
      <c r="F206" s="160"/>
      <c r="G206" s="160"/>
      <c r="H206" s="160"/>
      <c r="I206" s="160"/>
      <c r="J206" s="160"/>
      <c r="K206" s="160"/>
      <c r="L206" s="160"/>
      <c r="M206" s="160"/>
      <c r="N206" s="160"/>
      <c r="O206" s="160"/>
      <c r="P206" s="160"/>
      <c r="Q206" s="160"/>
      <c r="R206" s="160"/>
      <c r="S206" s="160"/>
      <c r="T206" s="160"/>
      <c r="U206" s="160"/>
      <c r="V206" s="160"/>
      <c r="W206" s="160"/>
      <c r="X206" s="160"/>
      <c r="Y206" s="160"/>
      <c r="Z206" s="160"/>
      <c r="AA206" s="160"/>
      <c r="AB206" s="160"/>
      <c r="AC206" s="160"/>
      <c r="AD206" s="160"/>
      <c r="AE206" s="160"/>
      <c r="AF206" s="160"/>
      <c r="AG206" s="160"/>
      <c r="AH206" s="160"/>
      <c r="AI206" s="160"/>
      <c r="AJ206" s="160"/>
      <c r="AK206" s="160"/>
      <c r="AL206" s="160"/>
      <c r="AM206" s="160"/>
      <c r="AN206" s="160"/>
      <c r="AO206" s="160"/>
      <c r="AP206" s="160"/>
      <c r="AQ206" s="160"/>
      <c r="AR206" s="160"/>
      <c r="AS206" s="160"/>
      <c r="AT206" s="160"/>
      <c r="AU206" s="160"/>
      <c r="AV206" s="160"/>
      <c r="AW206" s="160"/>
      <c r="AX206" s="160"/>
      <c r="AY206" s="160"/>
      <c r="AZ206" s="160"/>
      <c r="BA206" s="160"/>
      <c r="BB206" s="160"/>
      <c r="BC206" s="160"/>
      <c r="BD206" s="160"/>
      <c r="BE206" s="160"/>
      <c r="BF206" s="160"/>
      <c r="BG206" s="160"/>
      <c r="BH206" s="160"/>
      <c r="BI206" s="160"/>
      <c r="BJ206" s="161"/>
      <c r="BK206" s="160"/>
      <c r="BL206" s="161"/>
      <c r="BM206" s="160"/>
      <c r="BN206" s="161"/>
      <c r="BO206" s="160"/>
      <c r="BP206" s="161"/>
      <c r="BQ206" s="160"/>
      <c r="BR206" s="161"/>
      <c r="BS206" s="160"/>
      <c r="BT206" s="161"/>
    </row>
    <row r="207" spans="2:72" ht="12.75" customHeight="1">
      <c r="B207" s="160"/>
      <c r="C207" s="160"/>
      <c r="D207" s="160"/>
      <c r="E207" s="160"/>
      <c r="F207" s="160"/>
      <c r="G207" s="160"/>
      <c r="H207" s="160"/>
      <c r="I207" s="160"/>
      <c r="J207" s="160"/>
      <c r="K207" s="160"/>
      <c r="L207" s="160"/>
      <c r="M207" s="160"/>
      <c r="N207" s="160"/>
      <c r="O207" s="160"/>
      <c r="P207" s="160"/>
      <c r="Q207" s="160"/>
      <c r="R207" s="160"/>
      <c r="S207" s="160"/>
      <c r="T207" s="160"/>
      <c r="U207" s="160"/>
      <c r="V207" s="160"/>
      <c r="W207" s="160"/>
      <c r="X207" s="160"/>
      <c r="Y207" s="160"/>
      <c r="Z207" s="160"/>
      <c r="AA207" s="160"/>
      <c r="AB207" s="160"/>
      <c r="AC207" s="160"/>
      <c r="AD207" s="160"/>
      <c r="AE207" s="160"/>
      <c r="AF207" s="160"/>
      <c r="AG207" s="160"/>
      <c r="AH207" s="160"/>
      <c r="AI207" s="160"/>
      <c r="AJ207" s="160"/>
      <c r="AK207" s="160"/>
      <c r="AL207" s="160"/>
      <c r="AM207" s="160"/>
      <c r="AN207" s="160"/>
      <c r="AO207" s="160"/>
      <c r="AP207" s="160"/>
      <c r="AQ207" s="160"/>
      <c r="AR207" s="160"/>
      <c r="AS207" s="160"/>
      <c r="AT207" s="160"/>
      <c r="AU207" s="160"/>
      <c r="AV207" s="160"/>
      <c r="AW207" s="160"/>
      <c r="AX207" s="160"/>
      <c r="AY207" s="160"/>
      <c r="AZ207" s="160"/>
      <c r="BA207" s="160"/>
      <c r="BB207" s="160"/>
      <c r="BC207" s="160"/>
      <c r="BD207" s="160"/>
      <c r="BE207" s="160"/>
      <c r="BF207" s="160"/>
      <c r="BG207" s="160"/>
      <c r="BH207" s="160"/>
      <c r="BI207" s="160"/>
      <c r="BJ207" s="161"/>
      <c r="BK207" s="160"/>
      <c r="BL207" s="161"/>
      <c r="BM207" s="160"/>
      <c r="BN207" s="161"/>
      <c r="BO207" s="160"/>
      <c r="BP207" s="161"/>
      <c r="BQ207" s="160"/>
      <c r="BR207" s="161"/>
      <c r="BS207" s="160"/>
      <c r="BT207" s="161"/>
    </row>
    <row r="208" spans="2:72" ht="12.75" customHeight="1">
      <c r="B208" s="160"/>
      <c r="C208" s="160"/>
      <c r="D208" s="160"/>
      <c r="E208" s="160"/>
      <c r="F208" s="160"/>
      <c r="G208" s="160"/>
      <c r="H208" s="160"/>
      <c r="I208" s="160"/>
      <c r="J208" s="160"/>
      <c r="K208" s="160"/>
      <c r="L208" s="160"/>
      <c r="M208" s="160"/>
      <c r="N208" s="160"/>
      <c r="O208" s="160"/>
      <c r="P208" s="160"/>
      <c r="Q208" s="160"/>
      <c r="R208" s="160"/>
      <c r="S208" s="160"/>
      <c r="T208" s="160"/>
      <c r="U208" s="160"/>
      <c r="V208" s="160"/>
      <c r="W208" s="160"/>
      <c r="X208" s="160"/>
      <c r="Y208" s="160"/>
      <c r="Z208" s="160"/>
      <c r="AA208" s="160"/>
      <c r="AB208" s="160"/>
      <c r="AC208" s="160"/>
      <c r="AD208" s="160"/>
      <c r="AE208" s="160"/>
      <c r="AF208" s="160"/>
      <c r="AG208" s="160"/>
      <c r="AH208" s="160"/>
      <c r="AI208" s="160"/>
      <c r="AJ208" s="160"/>
      <c r="AK208" s="160"/>
      <c r="AL208" s="160"/>
      <c r="AM208" s="160"/>
      <c r="AN208" s="160"/>
      <c r="AO208" s="160"/>
      <c r="AP208" s="160"/>
      <c r="AQ208" s="160"/>
      <c r="AR208" s="160"/>
      <c r="AS208" s="160"/>
      <c r="AT208" s="160"/>
      <c r="AU208" s="160"/>
      <c r="AV208" s="160"/>
      <c r="AW208" s="160"/>
      <c r="AX208" s="160"/>
      <c r="AY208" s="160"/>
      <c r="AZ208" s="160"/>
      <c r="BA208" s="160"/>
      <c r="BB208" s="160"/>
      <c r="BC208" s="160"/>
      <c r="BD208" s="160"/>
      <c r="BE208" s="160"/>
      <c r="BF208" s="160"/>
      <c r="BG208" s="160"/>
      <c r="BH208" s="160"/>
      <c r="BI208" s="160"/>
      <c r="BJ208" s="161"/>
      <c r="BK208" s="160"/>
      <c r="BL208" s="161"/>
      <c r="BM208" s="160"/>
      <c r="BN208" s="161"/>
      <c r="BO208" s="160"/>
      <c r="BP208" s="161"/>
      <c r="BQ208" s="160"/>
      <c r="BR208" s="161"/>
      <c r="BS208" s="160"/>
      <c r="BT208" s="161"/>
    </row>
    <row r="209" spans="2:72" ht="12.75" customHeight="1">
      <c r="B209" s="160"/>
      <c r="C209" s="160"/>
      <c r="D209" s="160"/>
      <c r="E209" s="160"/>
      <c r="F209" s="160"/>
      <c r="G209" s="160"/>
      <c r="H209" s="160"/>
      <c r="I209" s="160"/>
      <c r="J209" s="160"/>
      <c r="K209" s="160"/>
      <c r="L209" s="160"/>
      <c r="M209" s="160"/>
      <c r="N209" s="160"/>
      <c r="O209" s="160"/>
      <c r="P209" s="160"/>
      <c r="Q209" s="160"/>
      <c r="R209" s="160"/>
      <c r="S209" s="160"/>
      <c r="T209" s="160"/>
      <c r="U209" s="160"/>
      <c r="V209" s="160"/>
      <c r="W209" s="160"/>
      <c r="X209" s="160"/>
      <c r="Y209" s="160"/>
      <c r="Z209" s="160"/>
      <c r="AA209" s="160"/>
      <c r="AB209" s="160"/>
      <c r="AC209" s="160"/>
      <c r="AD209" s="160"/>
      <c r="AE209" s="160"/>
      <c r="AF209" s="160"/>
      <c r="AG209" s="160"/>
      <c r="AH209" s="160"/>
      <c r="AI209" s="160"/>
      <c r="AJ209" s="160"/>
      <c r="AK209" s="160"/>
      <c r="AL209" s="160"/>
      <c r="AM209" s="160"/>
      <c r="AN209" s="160"/>
      <c r="AO209" s="160"/>
      <c r="AP209" s="160"/>
      <c r="AQ209" s="160"/>
      <c r="AR209" s="160"/>
      <c r="AS209" s="160"/>
      <c r="AT209" s="160"/>
      <c r="AU209" s="160"/>
      <c r="AV209" s="160"/>
      <c r="AW209" s="160"/>
      <c r="AX209" s="160"/>
      <c r="AY209" s="160"/>
      <c r="AZ209" s="160"/>
      <c r="BA209" s="160"/>
      <c r="BB209" s="160"/>
      <c r="BC209" s="160"/>
      <c r="BD209" s="160"/>
      <c r="BE209" s="160"/>
      <c r="BF209" s="160"/>
      <c r="BG209" s="160"/>
      <c r="BH209" s="160"/>
      <c r="BI209" s="160"/>
      <c r="BJ209" s="161"/>
      <c r="BK209" s="160"/>
      <c r="BL209" s="161"/>
      <c r="BM209" s="160"/>
      <c r="BN209" s="161"/>
      <c r="BO209" s="160"/>
      <c r="BP209" s="161"/>
      <c r="BQ209" s="160"/>
      <c r="BR209" s="161"/>
      <c r="BS209" s="160"/>
      <c r="BT209" s="161"/>
    </row>
    <row r="210" spans="2:72" ht="12.75" customHeight="1">
      <c r="B210" s="160"/>
      <c r="C210" s="160"/>
      <c r="D210" s="160"/>
      <c r="E210" s="160"/>
      <c r="F210" s="160"/>
      <c r="G210" s="160"/>
      <c r="H210" s="160"/>
      <c r="I210" s="160"/>
      <c r="J210" s="160"/>
      <c r="K210" s="160"/>
      <c r="L210" s="160"/>
      <c r="M210" s="160"/>
      <c r="N210" s="160"/>
      <c r="O210" s="160"/>
      <c r="P210" s="160"/>
      <c r="Q210" s="160"/>
      <c r="R210" s="160"/>
      <c r="S210" s="160"/>
      <c r="T210" s="160"/>
      <c r="U210" s="160"/>
      <c r="V210" s="160"/>
      <c r="W210" s="160"/>
      <c r="X210" s="160"/>
      <c r="Y210" s="160"/>
      <c r="Z210" s="160"/>
      <c r="AA210" s="160"/>
      <c r="AB210" s="160"/>
      <c r="AC210" s="160"/>
      <c r="AD210" s="160"/>
      <c r="AE210" s="160"/>
      <c r="AF210" s="160"/>
      <c r="AG210" s="160"/>
      <c r="AH210" s="160"/>
      <c r="AI210" s="160"/>
      <c r="AJ210" s="160"/>
      <c r="AK210" s="160"/>
      <c r="AL210" s="160"/>
      <c r="AM210" s="160"/>
      <c r="AN210" s="160"/>
      <c r="AO210" s="160"/>
      <c r="AP210" s="160"/>
      <c r="AQ210" s="160"/>
      <c r="AR210" s="160"/>
      <c r="AS210" s="160"/>
      <c r="AT210" s="160"/>
      <c r="AU210" s="160"/>
      <c r="AV210" s="160"/>
      <c r="AW210" s="160"/>
      <c r="AX210" s="160"/>
      <c r="AY210" s="160"/>
      <c r="AZ210" s="160"/>
      <c r="BA210" s="160"/>
      <c r="BB210" s="160"/>
      <c r="BC210" s="160"/>
      <c r="BD210" s="160"/>
      <c r="BE210" s="160"/>
      <c r="BF210" s="160"/>
      <c r="BG210" s="160"/>
      <c r="BH210" s="160"/>
      <c r="BI210" s="160"/>
      <c r="BJ210" s="161"/>
      <c r="BK210" s="160"/>
      <c r="BL210" s="161"/>
      <c r="BM210" s="160"/>
      <c r="BN210" s="161"/>
      <c r="BO210" s="160"/>
      <c r="BP210" s="161"/>
      <c r="BQ210" s="160"/>
      <c r="BR210" s="161"/>
      <c r="BS210" s="160"/>
      <c r="BT210" s="161"/>
    </row>
    <row r="211" spans="2:72" ht="12.75" customHeight="1">
      <c r="B211" s="160"/>
      <c r="C211" s="160"/>
      <c r="D211" s="160"/>
      <c r="E211" s="160"/>
      <c r="F211" s="160"/>
      <c r="G211" s="160"/>
      <c r="H211" s="160"/>
      <c r="I211" s="160"/>
      <c r="J211" s="160"/>
      <c r="K211" s="160"/>
      <c r="L211" s="160"/>
      <c r="M211" s="160"/>
      <c r="N211" s="160"/>
      <c r="O211" s="160"/>
      <c r="P211" s="160"/>
      <c r="Q211" s="160"/>
      <c r="R211" s="160"/>
      <c r="S211" s="160"/>
      <c r="T211" s="160"/>
      <c r="U211" s="160"/>
      <c r="V211" s="160"/>
      <c r="W211" s="160"/>
      <c r="X211" s="160"/>
      <c r="Y211" s="160"/>
      <c r="Z211" s="160"/>
      <c r="AA211" s="160"/>
      <c r="AB211" s="160"/>
      <c r="AC211" s="160"/>
      <c r="AD211" s="160"/>
      <c r="AE211" s="160"/>
      <c r="AF211" s="160"/>
      <c r="AG211" s="160"/>
      <c r="AH211" s="160"/>
      <c r="AI211" s="160"/>
      <c r="AJ211" s="160"/>
      <c r="AK211" s="160"/>
      <c r="AL211" s="160"/>
      <c r="AM211" s="160"/>
      <c r="AN211" s="160"/>
      <c r="AO211" s="160"/>
      <c r="AP211" s="160"/>
      <c r="AQ211" s="160"/>
      <c r="AR211" s="160"/>
      <c r="AS211" s="160"/>
      <c r="AT211" s="160"/>
      <c r="AU211" s="160"/>
      <c r="AV211" s="160"/>
      <c r="AW211" s="160"/>
      <c r="AX211" s="160"/>
      <c r="AY211" s="160"/>
      <c r="AZ211" s="160"/>
      <c r="BA211" s="160"/>
      <c r="BB211" s="160"/>
      <c r="BC211" s="160"/>
      <c r="BD211" s="160"/>
      <c r="BE211" s="160"/>
      <c r="BF211" s="160"/>
      <c r="BG211" s="160"/>
      <c r="BH211" s="160"/>
      <c r="BI211" s="160"/>
      <c r="BJ211" s="161"/>
      <c r="BK211" s="160"/>
      <c r="BL211" s="161"/>
      <c r="BM211" s="160"/>
      <c r="BN211" s="161"/>
      <c r="BO211" s="160"/>
      <c r="BP211" s="161"/>
      <c r="BQ211" s="160"/>
      <c r="BR211" s="161"/>
      <c r="BS211" s="160"/>
      <c r="BT211" s="161"/>
    </row>
    <row r="212" spans="2:72" ht="12.75" customHeight="1">
      <c r="B212" s="160"/>
      <c r="C212" s="160"/>
      <c r="D212" s="160"/>
      <c r="E212" s="160"/>
      <c r="F212" s="160"/>
      <c r="G212" s="160"/>
      <c r="H212" s="160"/>
      <c r="I212" s="160"/>
      <c r="J212" s="160"/>
      <c r="K212" s="160"/>
      <c r="L212" s="160"/>
      <c r="M212" s="160"/>
      <c r="N212" s="160"/>
      <c r="O212" s="160"/>
      <c r="P212" s="160"/>
      <c r="Q212" s="160"/>
      <c r="R212" s="160"/>
      <c r="S212" s="160"/>
      <c r="T212" s="160"/>
      <c r="U212" s="160"/>
      <c r="V212" s="160"/>
      <c r="W212" s="160"/>
      <c r="X212" s="160"/>
      <c r="Y212" s="160"/>
      <c r="Z212" s="160"/>
      <c r="AA212" s="160"/>
      <c r="AB212" s="160"/>
      <c r="AC212" s="160"/>
      <c r="AD212" s="160"/>
      <c r="AE212" s="160"/>
      <c r="AF212" s="160"/>
      <c r="AG212" s="160"/>
      <c r="AH212" s="160"/>
      <c r="AI212" s="160"/>
      <c r="AJ212" s="160"/>
      <c r="AK212" s="160"/>
      <c r="AL212" s="160"/>
      <c r="AM212" s="160"/>
      <c r="AN212" s="160"/>
      <c r="AO212" s="160"/>
      <c r="AP212" s="160"/>
      <c r="AQ212" s="160"/>
      <c r="AR212" s="160"/>
      <c r="AS212" s="160"/>
      <c r="AT212" s="160"/>
      <c r="AU212" s="160"/>
      <c r="AV212" s="160"/>
      <c r="AW212" s="160"/>
      <c r="AX212" s="160"/>
      <c r="AY212" s="160"/>
      <c r="AZ212" s="160"/>
      <c r="BA212" s="160"/>
      <c r="BB212" s="160"/>
      <c r="BC212" s="160"/>
      <c r="BD212" s="160"/>
      <c r="BE212" s="160"/>
      <c r="BF212" s="160"/>
      <c r="BG212" s="160"/>
      <c r="BH212" s="160"/>
      <c r="BI212" s="160"/>
      <c r="BJ212" s="161"/>
      <c r="BK212" s="160"/>
      <c r="BL212" s="161"/>
      <c r="BM212" s="160"/>
      <c r="BN212" s="161"/>
      <c r="BO212" s="160"/>
      <c r="BP212" s="161"/>
      <c r="BQ212" s="160"/>
      <c r="BR212" s="161"/>
      <c r="BS212" s="160"/>
      <c r="BT212" s="161"/>
    </row>
    <row r="213" spans="2:72" ht="12.75" customHeight="1">
      <c r="B213" s="160"/>
      <c r="C213" s="160"/>
      <c r="D213" s="160"/>
      <c r="E213" s="160"/>
      <c r="F213" s="160"/>
      <c r="G213" s="160"/>
      <c r="H213" s="160"/>
      <c r="I213" s="160"/>
      <c r="J213" s="160"/>
      <c r="K213" s="160"/>
      <c r="L213" s="160"/>
      <c r="M213" s="160"/>
      <c r="N213" s="160"/>
      <c r="O213" s="160"/>
      <c r="P213" s="160"/>
      <c r="Q213" s="160"/>
      <c r="R213" s="160"/>
      <c r="S213" s="160"/>
      <c r="T213" s="160"/>
      <c r="U213" s="160"/>
      <c r="V213" s="160"/>
      <c r="W213" s="160"/>
      <c r="X213" s="160"/>
      <c r="Y213" s="160"/>
      <c r="Z213" s="160"/>
      <c r="AA213" s="160"/>
      <c r="AB213" s="160"/>
      <c r="AC213" s="160"/>
      <c r="AD213" s="160"/>
      <c r="AE213" s="160"/>
      <c r="AF213" s="160"/>
      <c r="AG213" s="160"/>
      <c r="AH213" s="160"/>
      <c r="AI213" s="160"/>
      <c r="AJ213" s="160"/>
      <c r="AK213" s="160"/>
      <c r="AL213" s="160"/>
      <c r="AM213" s="160"/>
      <c r="AN213" s="160"/>
      <c r="AO213" s="160"/>
      <c r="AP213" s="160"/>
      <c r="AQ213" s="160"/>
      <c r="AR213" s="160"/>
      <c r="AS213" s="160"/>
      <c r="AT213" s="160"/>
      <c r="AU213" s="160"/>
      <c r="AV213" s="160"/>
      <c r="AW213" s="160"/>
      <c r="AX213" s="160"/>
      <c r="AY213" s="160"/>
      <c r="AZ213" s="160"/>
      <c r="BA213" s="160"/>
      <c r="BB213" s="160"/>
      <c r="BC213" s="160"/>
      <c r="BD213" s="160"/>
      <c r="BE213" s="160"/>
      <c r="BF213" s="160"/>
      <c r="BG213" s="160"/>
      <c r="BH213" s="160"/>
      <c r="BI213" s="160"/>
      <c r="BJ213" s="161"/>
      <c r="BK213" s="160"/>
      <c r="BL213" s="161"/>
      <c r="BM213" s="160"/>
      <c r="BN213" s="161"/>
      <c r="BO213" s="160"/>
      <c r="BP213" s="161"/>
      <c r="BQ213" s="160"/>
      <c r="BR213" s="161"/>
      <c r="BS213" s="160"/>
      <c r="BT213" s="161"/>
    </row>
    <row r="214" spans="2:72" ht="12.75" customHeight="1">
      <c r="B214" s="160"/>
      <c r="C214" s="160"/>
      <c r="D214" s="160"/>
      <c r="E214" s="160"/>
      <c r="F214" s="160"/>
      <c r="G214" s="160"/>
      <c r="H214" s="160"/>
      <c r="I214" s="160"/>
      <c r="J214" s="160"/>
      <c r="K214" s="160"/>
      <c r="L214" s="160"/>
      <c r="M214" s="160"/>
      <c r="N214" s="160"/>
      <c r="O214" s="160"/>
      <c r="P214" s="160"/>
      <c r="Q214" s="160"/>
      <c r="R214" s="160"/>
      <c r="S214" s="160"/>
      <c r="T214" s="160"/>
      <c r="U214" s="160"/>
      <c r="V214" s="160"/>
      <c r="W214" s="160"/>
      <c r="X214" s="160"/>
      <c r="Y214" s="160"/>
      <c r="Z214" s="160"/>
      <c r="AA214" s="160"/>
      <c r="AB214" s="160"/>
      <c r="AC214" s="160"/>
      <c r="AD214" s="160"/>
      <c r="AE214" s="160"/>
      <c r="AF214" s="160"/>
      <c r="AG214" s="160"/>
      <c r="AH214" s="160"/>
      <c r="AI214" s="160"/>
      <c r="AJ214" s="160"/>
      <c r="AK214" s="160"/>
      <c r="AL214" s="160"/>
      <c r="AM214" s="160"/>
      <c r="AN214" s="160"/>
      <c r="AO214" s="160"/>
      <c r="AP214" s="160"/>
      <c r="AQ214" s="160"/>
      <c r="AR214" s="160"/>
      <c r="AS214" s="160"/>
      <c r="AT214" s="160"/>
      <c r="AU214" s="160"/>
      <c r="AV214" s="160"/>
      <c r="AW214" s="160"/>
      <c r="AX214" s="160"/>
      <c r="AY214" s="160"/>
      <c r="AZ214" s="160"/>
      <c r="BA214" s="160"/>
      <c r="BB214" s="160"/>
      <c r="BC214" s="160"/>
      <c r="BD214" s="160"/>
      <c r="BE214" s="160"/>
      <c r="BF214" s="160"/>
      <c r="BG214" s="160"/>
      <c r="BH214" s="160"/>
      <c r="BI214" s="160"/>
      <c r="BJ214" s="161"/>
      <c r="BK214" s="160"/>
      <c r="BL214" s="161"/>
      <c r="BM214" s="160"/>
      <c r="BN214" s="161"/>
      <c r="BO214" s="160"/>
      <c r="BP214" s="161"/>
      <c r="BQ214" s="160"/>
      <c r="BR214" s="161"/>
      <c r="BS214" s="160"/>
      <c r="BT214" s="161"/>
    </row>
    <row r="215" spans="2:72" ht="12.75" customHeight="1">
      <c r="B215" s="160"/>
      <c r="C215" s="160"/>
      <c r="D215" s="160"/>
      <c r="E215" s="160"/>
      <c r="F215" s="160"/>
      <c r="G215" s="160"/>
      <c r="H215" s="160"/>
      <c r="I215" s="160"/>
      <c r="J215" s="160"/>
      <c r="K215" s="160"/>
      <c r="L215" s="160"/>
      <c r="M215" s="160"/>
      <c r="N215" s="160"/>
      <c r="O215" s="160"/>
      <c r="P215" s="160"/>
      <c r="Q215" s="160"/>
      <c r="R215" s="160"/>
      <c r="S215" s="160"/>
      <c r="T215" s="160"/>
      <c r="U215" s="160"/>
      <c r="V215" s="160"/>
      <c r="W215" s="160"/>
      <c r="X215" s="160"/>
      <c r="Y215" s="160"/>
      <c r="Z215" s="160"/>
      <c r="AA215" s="160"/>
      <c r="AB215" s="160"/>
      <c r="AC215" s="160"/>
      <c r="AD215" s="160"/>
      <c r="AE215" s="160"/>
      <c r="AF215" s="160"/>
      <c r="AG215" s="160"/>
      <c r="AH215" s="160"/>
      <c r="AI215" s="160"/>
      <c r="AJ215" s="160"/>
      <c r="AK215" s="160"/>
      <c r="AL215" s="160"/>
      <c r="AM215" s="160"/>
      <c r="AN215" s="160"/>
      <c r="AO215" s="160"/>
      <c r="AP215" s="160"/>
      <c r="AQ215" s="160"/>
      <c r="AR215" s="160"/>
      <c r="AS215" s="160"/>
      <c r="AT215" s="160"/>
      <c r="AU215" s="160"/>
      <c r="AV215" s="160"/>
      <c r="AW215" s="160"/>
      <c r="AX215" s="160"/>
      <c r="AY215" s="160"/>
      <c r="AZ215" s="160"/>
      <c r="BA215" s="160"/>
      <c r="BB215" s="160"/>
      <c r="BC215" s="160"/>
      <c r="BD215" s="160"/>
      <c r="BE215" s="160"/>
      <c r="BF215" s="160"/>
      <c r="BG215" s="160"/>
      <c r="BH215" s="160"/>
      <c r="BI215" s="160"/>
      <c r="BJ215" s="161"/>
      <c r="BK215" s="160"/>
      <c r="BL215" s="161"/>
      <c r="BM215" s="160"/>
      <c r="BN215" s="161"/>
      <c r="BO215" s="160"/>
      <c r="BP215" s="161"/>
      <c r="BQ215" s="160"/>
      <c r="BR215" s="161"/>
      <c r="BS215" s="160"/>
      <c r="BT215" s="161"/>
    </row>
    <row r="216" spans="2:72" ht="12.75" customHeight="1">
      <c r="B216" s="160"/>
      <c r="C216" s="160"/>
      <c r="D216" s="160"/>
      <c r="E216" s="160"/>
      <c r="F216" s="160"/>
      <c r="G216" s="160"/>
      <c r="H216" s="160"/>
      <c r="I216" s="160"/>
      <c r="J216" s="160"/>
      <c r="K216" s="160"/>
      <c r="L216" s="160"/>
      <c r="M216" s="160"/>
      <c r="N216" s="160"/>
      <c r="O216" s="160"/>
      <c r="P216" s="160"/>
      <c r="Q216" s="160"/>
      <c r="R216" s="160"/>
      <c r="S216" s="160"/>
      <c r="T216" s="160"/>
      <c r="U216" s="160"/>
      <c r="V216" s="160"/>
      <c r="W216" s="160"/>
      <c r="X216" s="160"/>
      <c r="Y216" s="160"/>
      <c r="Z216" s="160"/>
      <c r="AA216" s="160"/>
      <c r="AB216" s="160"/>
      <c r="AC216" s="160"/>
      <c r="AD216" s="160"/>
      <c r="AE216" s="160"/>
      <c r="AF216" s="160"/>
      <c r="AG216" s="160"/>
      <c r="AH216" s="160"/>
      <c r="AI216" s="160"/>
      <c r="AJ216" s="160"/>
      <c r="AK216" s="160"/>
      <c r="AL216" s="160"/>
      <c r="AM216" s="160"/>
      <c r="AN216" s="160"/>
      <c r="AO216" s="160"/>
      <c r="AP216" s="160"/>
      <c r="AQ216" s="160"/>
      <c r="AR216" s="160"/>
      <c r="AS216" s="160"/>
      <c r="AT216" s="160"/>
      <c r="AU216" s="160"/>
      <c r="AV216" s="160"/>
      <c r="AW216" s="160"/>
      <c r="AX216" s="160"/>
      <c r="AY216" s="160"/>
      <c r="AZ216" s="160"/>
      <c r="BA216" s="160"/>
      <c r="BB216" s="160"/>
      <c r="BC216" s="160"/>
      <c r="BD216" s="160"/>
      <c r="BE216" s="160"/>
      <c r="BF216" s="160"/>
      <c r="BG216" s="160"/>
      <c r="BH216" s="160"/>
      <c r="BI216" s="160"/>
      <c r="BJ216" s="161"/>
      <c r="BK216" s="160"/>
      <c r="BL216" s="161"/>
      <c r="BM216" s="160"/>
      <c r="BN216" s="161"/>
      <c r="BO216" s="160"/>
      <c r="BP216" s="161"/>
      <c r="BQ216" s="160"/>
      <c r="BR216" s="161"/>
      <c r="BS216" s="160"/>
      <c r="BT216" s="161"/>
    </row>
    <row r="217" spans="2:72" ht="12.75" customHeight="1">
      <c r="B217" s="160"/>
      <c r="C217" s="160"/>
      <c r="D217" s="160"/>
      <c r="E217" s="160"/>
      <c r="F217" s="160"/>
      <c r="G217" s="160"/>
      <c r="H217" s="160"/>
      <c r="I217" s="160"/>
      <c r="J217" s="160"/>
      <c r="K217" s="160"/>
      <c r="L217" s="160"/>
      <c r="M217" s="160"/>
      <c r="N217" s="160"/>
      <c r="O217" s="160"/>
      <c r="P217" s="160"/>
      <c r="Q217" s="160"/>
      <c r="R217" s="160"/>
      <c r="S217" s="160"/>
      <c r="T217" s="160"/>
      <c r="U217" s="160"/>
      <c r="V217" s="160"/>
      <c r="W217" s="160"/>
      <c r="X217" s="160"/>
      <c r="Y217" s="160"/>
      <c r="Z217" s="160"/>
      <c r="AA217" s="160"/>
      <c r="AB217" s="160"/>
      <c r="AC217" s="160"/>
      <c r="AD217" s="160"/>
      <c r="AE217" s="160"/>
      <c r="AF217" s="160"/>
      <c r="AG217" s="160"/>
      <c r="AH217" s="160"/>
      <c r="AI217" s="160"/>
      <c r="AJ217" s="160"/>
      <c r="AK217" s="160"/>
      <c r="AL217" s="160"/>
      <c r="AM217" s="160"/>
      <c r="AN217" s="160"/>
      <c r="AO217" s="160"/>
      <c r="AP217" s="160"/>
      <c r="AQ217" s="160"/>
      <c r="AR217" s="160"/>
      <c r="AS217" s="160"/>
      <c r="AT217" s="160"/>
      <c r="AU217" s="160"/>
      <c r="AV217" s="160"/>
      <c r="AW217" s="160"/>
      <c r="AX217" s="160"/>
      <c r="AY217" s="160"/>
      <c r="AZ217" s="160"/>
      <c r="BA217" s="160"/>
      <c r="BB217" s="160"/>
      <c r="BC217" s="160"/>
      <c r="BD217" s="160"/>
      <c r="BE217" s="160"/>
      <c r="BF217" s="160"/>
      <c r="BG217" s="160"/>
      <c r="BH217" s="160"/>
      <c r="BI217" s="160"/>
      <c r="BJ217" s="161"/>
      <c r="BK217" s="160"/>
      <c r="BL217" s="161"/>
      <c r="BM217" s="160"/>
      <c r="BN217" s="161"/>
      <c r="BO217" s="160"/>
      <c r="BP217" s="161"/>
      <c r="BQ217" s="160"/>
      <c r="BR217" s="161"/>
      <c r="BS217" s="160"/>
      <c r="BT217" s="161"/>
    </row>
    <row r="218" spans="2:72" ht="12.75" customHeight="1">
      <c r="B218" s="160"/>
      <c r="C218" s="160"/>
      <c r="D218" s="160"/>
      <c r="E218" s="160"/>
      <c r="F218" s="160"/>
      <c r="G218" s="160"/>
      <c r="H218" s="160"/>
      <c r="I218" s="160"/>
      <c r="J218" s="160"/>
      <c r="K218" s="160"/>
      <c r="L218" s="160"/>
      <c r="M218" s="160"/>
      <c r="N218" s="160"/>
      <c r="O218" s="160"/>
      <c r="P218" s="160"/>
      <c r="Q218" s="160"/>
      <c r="R218" s="160"/>
      <c r="S218" s="160"/>
      <c r="T218" s="160"/>
      <c r="U218" s="160"/>
      <c r="V218" s="160"/>
      <c r="W218" s="160"/>
      <c r="X218" s="160"/>
      <c r="Y218" s="160"/>
      <c r="Z218" s="160"/>
      <c r="AA218" s="160"/>
      <c r="AB218" s="160"/>
      <c r="AC218" s="160"/>
      <c r="AD218" s="160"/>
      <c r="AE218" s="160"/>
      <c r="AF218" s="160"/>
      <c r="AG218" s="160"/>
      <c r="AH218" s="160"/>
      <c r="AI218" s="160"/>
      <c r="AJ218" s="160"/>
      <c r="AK218" s="160"/>
      <c r="AL218" s="160"/>
      <c r="AM218" s="160"/>
      <c r="AN218" s="160"/>
      <c r="AO218" s="160"/>
      <c r="AP218" s="160"/>
      <c r="AQ218" s="160"/>
      <c r="AR218" s="160"/>
      <c r="AS218" s="160"/>
      <c r="AT218" s="160"/>
      <c r="AU218" s="160"/>
      <c r="AV218" s="160"/>
      <c r="AW218" s="160"/>
      <c r="AX218" s="160"/>
      <c r="AY218" s="160"/>
      <c r="AZ218" s="160"/>
      <c r="BA218" s="160"/>
      <c r="BB218" s="160"/>
      <c r="BC218" s="160"/>
      <c r="BD218" s="160"/>
      <c r="BE218" s="160"/>
      <c r="BF218" s="160"/>
      <c r="BG218" s="160"/>
      <c r="BH218" s="160"/>
      <c r="BI218" s="160"/>
      <c r="BJ218" s="161"/>
      <c r="BK218" s="160"/>
      <c r="BL218" s="161"/>
      <c r="BM218" s="160"/>
      <c r="BN218" s="161"/>
      <c r="BO218" s="160"/>
      <c r="BP218" s="161"/>
      <c r="BQ218" s="160"/>
      <c r="BR218" s="161"/>
      <c r="BS218" s="160"/>
      <c r="BT218" s="161"/>
    </row>
    <row r="219" spans="2:72" ht="12.75" customHeight="1">
      <c r="B219" s="160"/>
      <c r="C219" s="160"/>
      <c r="D219" s="160"/>
      <c r="E219" s="160"/>
      <c r="F219" s="160"/>
      <c r="G219" s="160"/>
      <c r="H219" s="160"/>
      <c r="I219" s="160"/>
      <c r="J219" s="160"/>
      <c r="K219" s="160"/>
      <c r="L219" s="160"/>
      <c r="M219" s="160"/>
      <c r="N219" s="160"/>
      <c r="O219" s="160"/>
      <c r="P219" s="160"/>
      <c r="Q219" s="160"/>
      <c r="R219" s="160"/>
      <c r="S219" s="160"/>
      <c r="T219" s="160"/>
      <c r="U219" s="160"/>
      <c r="V219" s="160"/>
      <c r="W219" s="160"/>
      <c r="X219" s="160"/>
      <c r="Y219" s="160"/>
      <c r="Z219" s="160"/>
      <c r="AA219" s="160"/>
      <c r="AB219" s="160"/>
      <c r="AC219" s="160"/>
      <c r="AD219" s="160"/>
      <c r="AE219" s="160"/>
      <c r="AF219" s="160"/>
      <c r="AG219" s="160"/>
      <c r="AH219" s="160"/>
      <c r="AI219" s="160"/>
      <c r="AJ219" s="160"/>
      <c r="AK219" s="160"/>
      <c r="AL219" s="160"/>
      <c r="AM219" s="160"/>
      <c r="AN219" s="160"/>
      <c r="AO219" s="160"/>
      <c r="AP219" s="160"/>
      <c r="AQ219" s="160"/>
      <c r="AR219" s="160"/>
      <c r="AS219" s="160"/>
      <c r="AT219" s="160"/>
      <c r="AU219" s="160"/>
      <c r="AV219" s="160"/>
      <c r="AW219" s="160"/>
      <c r="AX219" s="160"/>
      <c r="AY219" s="160"/>
      <c r="AZ219" s="160"/>
      <c r="BA219" s="160"/>
      <c r="BB219" s="160"/>
      <c r="BC219" s="160"/>
      <c r="BD219" s="160"/>
      <c r="BE219" s="160"/>
      <c r="BF219" s="160"/>
      <c r="BG219" s="160"/>
      <c r="BH219" s="160"/>
      <c r="BI219" s="160"/>
      <c r="BJ219" s="161"/>
      <c r="BK219" s="160"/>
      <c r="BL219" s="161"/>
      <c r="BM219" s="160"/>
      <c r="BN219" s="161"/>
      <c r="BO219" s="160"/>
      <c r="BP219" s="161"/>
      <c r="BQ219" s="160"/>
      <c r="BR219" s="161"/>
      <c r="BS219" s="160"/>
      <c r="BT219" s="161"/>
    </row>
    <row r="220" spans="2:72" ht="12.75" customHeight="1">
      <c r="B220" s="160"/>
      <c r="C220" s="160"/>
      <c r="D220" s="160"/>
      <c r="E220" s="160"/>
      <c r="F220" s="160"/>
      <c r="G220" s="160"/>
      <c r="H220" s="160"/>
      <c r="I220" s="160"/>
      <c r="J220" s="160"/>
      <c r="K220" s="160"/>
      <c r="L220" s="160"/>
      <c r="M220" s="160"/>
      <c r="N220" s="160"/>
      <c r="O220" s="160"/>
      <c r="P220" s="160"/>
      <c r="Q220" s="160"/>
      <c r="R220" s="160"/>
      <c r="S220" s="160"/>
      <c r="T220" s="160"/>
      <c r="U220" s="160"/>
      <c r="V220" s="160"/>
      <c r="W220" s="160"/>
      <c r="X220" s="160"/>
      <c r="Y220" s="160"/>
      <c r="Z220" s="160"/>
      <c r="AA220" s="160"/>
      <c r="AB220" s="160"/>
      <c r="AC220" s="160"/>
      <c r="AD220" s="160"/>
      <c r="AE220" s="160"/>
      <c r="AF220" s="160"/>
      <c r="AG220" s="160"/>
      <c r="AH220" s="160"/>
      <c r="AI220" s="160"/>
      <c r="AJ220" s="160"/>
      <c r="AK220" s="160"/>
      <c r="AL220" s="160"/>
      <c r="AM220" s="160"/>
      <c r="AN220" s="160"/>
      <c r="AO220" s="160"/>
      <c r="AP220" s="160"/>
      <c r="AQ220" s="160"/>
      <c r="AR220" s="160"/>
      <c r="AS220" s="160"/>
      <c r="AT220" s="160"/>
      <c r="AU220" s="160"/>
      <c r="AV220" s="160"/>
      <c r="AW220" s="160"/>
      <c r="AX220" s="160"/>
      <c r="AY220" s="160"/>
      <c r="AZ220" s="160"/>
      <c r="BA220" s="160"/>
      <c r="BB220" s="160"/>
      <c r="BC220" s="160"/>
      <c r="BD220" s="160"/>
      <c r="BE220" s="160"/>
      <c r="BF220" s="160"/>
      <c r="BG220" s="160"/>
      <c r="BH220" s="160"/>
      <c r="BI220" s="160"/>
      <c r="BJ220" s="161"/>
      <c r="BK220" s="160"/>
      <c r="BL220" s="161"/>
      <c r="BM220" s="160"/>
      <c r="BN220" s="161"/>
      <c r="BO220" s="160"/>
      <c r="BP220" s="161"/>
      <c r="BQ220" s="160"/>
      <c r="BR220" s="161"/>
      <c r="BS220" s="160"/>
      <c r="BT220" s="161"/>
    </row>
    <row r="221" spans="2:72" ht="15.75" customHeight="1"/>
    <row r="222" spans="2:72" ht="15.75" customHeight="1"/>
    <row r="223" spans="2:72" ht="15.75" customHeight="1"/>
    <row r="224" spans="2:7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0866141732283472" right="0.70866141732283472" top="0.86042944785276076" bottom="1.619631901840491" header="0" footer="0"/>
  <pageSetup scale="74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Concentrado</vt:lpstr>
      <vt:lpstr>1. Estado de Resultados</vt:lpstr>
      <vt:lpstr>2. Mirada en Retrospectiva</vt:lpstr>
      <vt:lpstr>3. FODA</vt:lpstr>
      <vt:lpstr>4. Pirámide</vt:lpstr>
      <vt:lpstr>5. Indicadores</vt:lpstr>
      <vt:lpstr>6. Encuesta</vt:lpstr>
      <vt:lpstr>MAPA Resultados</vt:lpstr>
      <vt:lpstr>Graficas</vt:lpstr>
      <vt:lpstr>6. Los 5 Caminos</vt:lpstr>
      <vt:lpstr>7. Apalancamiento</vt:lpstr>
      <vt:lpstr>'6. Encuesta'!_Toc41122072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5400</dc:creator>
  <cp:lastModifiedBy>Norma</cp:lastModifiedBy>
  <dcterms:created xsi:type="dcterms:W3CDTF">2022-06-15T14:27:37Z</dcterms:created>
  <dcterms:modified xsi:type="dcterms:W3CDTF">2022-09-26T22:56:30Z</dcterms:modified>
</cp:coreProperties>
</file>