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FantasyPlayerEvaluation\"/>
    </mc:Choice>
  </mc:AlternateContent>
  <xr:revisionPtr revIDLastSave="0" documentId="13_ncr:1_{1ECD1587-531C-4C4F-B28B-3D761C3FB886}" xr6:coauthVersionLast="47" xr6:coauthVersionMax="47" xr10:uidLastSave="{00000000-0000-0000-0000-000000000000}"/>
  <bookViews>
    <workbookView xWindow="-120" yWindow="-120" windowWidth="20730" windowHeight="11040" xr2:uid="{452224E0-903F-4AC3-9D0B-C490EA018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7" i="1" l="1"/>
  <c r="AJ27" i="1" s="1"/>
  <c r="AK28" i="1"/>
  <c r="AK29" i="1"/>
  <c r="AK30" i="1"/>
  <c r="AK31" i="1"/>
  <c r="AK32" i="1"/>
  <c r="AK33" i="1"/>
  <c r="AK34" i="1"/>
  <c r="AK27" i="1"/>
  <c r="AJ28" i="1"/>
  <c r="AJ29" i="1"/>
  <c r="AJ30" i="1"/>
  <c r="AJ31" i="1"/>
  <c r="AJ32" i="1"/>
  <c r="AJ33" i="1"/>
  <c r="AJ34" i="1"/>
  <c r="AI28" i="1"/>
  <c r="AI29" i="1"/>
  <c r="AI30" i="1"/>
  <c r="AI31" i="1"/>
  <c r="AI32" i="1"/>
  <c r="AI33" i="1"/>
  <c r="AI34" i="1"/>
  <c r="AI27" i="1"/>
  <c r="AH28" i="1"/>
  <c r="AH29" i="1"/>
  <c r="AH30" i="1"/>
  <c r="AH31" i="1"/>
  <c r="AH32" i="1"/>
  <c r="AH33" i="1"/>
  <c r="AH34" i="1"/>
  <c r="AH27" i="1"/>
  <c r="AG28" i="1"/>
  <c r="AG29" i="1"/>
  <c r="AG30" i="1"/>
  <c r="AG31" i="1"/>
  <c r="AG32" i="1"/>
  <c r="AG33" i="1"/>
  <c r="AG34" i="1"/>
  <c r="AG27" i="1"/>
  <c r="AF28" i="1"/>
  <c r="AF29" i="1"/>
  <c r="AF30" i="1"/>
  <c r="AF31" i="1"/>
  <c r="AF32" i="1"/>
  <c r="AF33" i="1"/>
  <c r="AF34" i="1"/>
  <c r="AF27" i="1"/>
  <c r="AE28" i="1"/>
  <c r="AE29" i="1"/>
  <c r="AE30" i="1"/>
  <c r="AE31" i="1"/>
  <c r="AE32" i="1"/>
  <c r="AE33" i="1"/>
  <c r="AE34" i="1"/>
  <c r="AE27" i="1"/>
  <c r="AD34" i="1"/>
  <c r="AD33" i="1"/>
  <c r="AD32" i="1"/>
  <c r="AD31" i="1"/>
  <c r="AD30" i="1"/>
  <c r="AD29" i="1"/>
  <c r="AD28" i="1"/>
  <c r="J24" i="1"/>
  <c r="J25" i="1" s="1"/>
  <c r="K24" i="1"/>
  <c r="K25" i="1" s="1"/>
  <c r="L24" i="1"/>
  <c r="L25" i="1" s="1"/>
  <c r="M24" i="1"/>
  <c r="M25" i="1" s="1"/>
  <c r="N24" i="1"/>
  <c r="N25" i="1" s="1"/>
  <c r="I24" i="1"/>
  <c r="I25" i="1" s="1"/>
  <c r="O25" i="1" s="1"/>
  <c r="N17" i="1"/>
  <c r="J16" i="1"/>
  <c r="J17" i="1" s="1"/>
  <c r="K16" i="1"/>
  <c r="K17" i="1" s="1"/>
  <c r="L16" i="1"/>
  <c r="L17" i="1" s="1"/>
  <c r="M16" i="1"/>
  <c r="M17" i="1" s="1"/>
  <c r="N16" i="1"/>
  <c r="I16" i="1"/>
  <c r="I17" i="1" s="1"/>
  <c r="C11" i="1"/>
  <c r="C12" i="1" s="1"/>
  <c r="D11" i="1"/>
  <c r="D12" i="1" s="1"/>
  <c r="E11" i="1"/>
  <c r="E12" i="1" s="1"/>
  <c r="F11" i="1"/>
  <c r="F12" i="1" s="1"/>
  <c r="G11" i="1"/>
  <c r="G12" i="1" s="1"/>
  <c r="B11" i="1"/>
  <c r="B12" i="1" s="1"/>
  <c r="AV10" i="1"/>
  <c r="AU10" i="1"/>
  <c r="C7" i="1"/>
  <c r="C8" i="1" s="1"/>
  <c r="D7" i="1"/>
  <c r="D8" i="1" s="1"/>
  <c r="E7" i="1"/>
  <c r="E8" i="1" s="1"/>
  <c r="F7" i="1"/>
  <c r="F8" i="1" s="1"/>
  <c r="G7" i="1"/>
  <c r="G8" i="1" s="1"/>
  <c r="B7" i="1"/>
  <c r="B8" i="1" s="1"/>
  <c r="O17" i="1" l="1"/>
  <c r="H12" i="1"/>
  <c r="H8" i="1"/>
</calcChain>
</file>

<file path=xl/sharedStrings.xml><?xml version="1.0" encoding="utf-8"?>
<sst xmlns="http://schemas.openxmlformats.org/spreadsheetml/2006/main" count="62" uniqueCount="55">
  <si>
    <t>R</t>
  </si>
  <si>
    <t>HR</t>
  </si>
  <si>
    <t>RBI</t>
  </si>
  <si>
    <t>SB</t>
  </si>
  <si>
    <t>OBP</t>
  </si>
  <si>
    <t>SLG</t>
  </si>
  <si>
    <t>SO</t>
  </si>
  <si>
    <t>QS</t>
  </si>
  <si>
    <t>SVH</t>
  </si>
  <si>
    <t>ERA</t>
  </si>
  <si>
    <t>WHIP</t>
  </si>
  <si>
    <t>KBB</t>
  </si>
  <si>
    <t>MEAN</t>
  </si>
  <si>
    <t>STDDEV</t>
  </si>
  <si>
    <t>CJ Abrams</t>
  </si>
  <si>
    <t>Esteury Ruiz</t>
  </si>
  <si>
    <t>Kenley Jansen</t>
  </si>
  <si>
    <t>BOS</t>
  </si>
  <si>
    <t>Matt Moore</t>
  </si>
  <si>
    <t>Peter Strzelecki</t>
  </si>
  <si>
    <t>José Ramírez</t>
  </si>
  <si>
    <t>CLE</t>
  </si>
  <si>
    <t>Alex Bregman</t>
  </si>
  <si>
    <t>HOU</t>
  </si>
  <si>
    <t>Matt Chapman</t>
  </si>
  <si>
    <t>TOR</t>
  </si>
  <si>
    <t>Nolan Arenado</t>
  </si>
  <si>
    <t>STL</t>
  </si>
  <si>
    <t>Rafael Devers</t>
  </si>
  <si>
    <t>Austin Riley</t>
  </si>
  <si>
    <t>ATL</t>
  </si>
  <si>
    <t>Manny Machado</t>
  </si>
  <si>
    <t>SDP</t>
  </si>
  <si>
    <t>Max Muncy</t>
  </si>
  <si>
    <t>LAD</t>
  </si>
  <si>
    <t>Gunnar Henderson</t>
  </si>
  <si>
    <t>BAL</t>
  </si>
  <si>
    <t>Team</t>
  </si>
  <si>
    <t>G</t>
  </si>
  <si>
    <t>PA</t>
  </si>
  <si>
    <t>AB</t>
  </si>
  <si>
    <t>H</t>
  </si>
  <si>
    <t>2B</t>
  </si>
  <si>
    <t>3B</t>
  </si>
  <si>
    <t>BB</t>
  </si>
  <si>
    <t>HBP</t>
  </si>
  <si>
    <t>CS</t>
  </si>
  <si>
    <t>BB%</t>
  </si>
  <si>
    <t>K%</t>
  </si>
  <si>
    <t>ISO</t>
  </si>
  <si>
    <t>BABIP</t>
  </si>
  <si>
    <t>AVG</t>
  </si>
  <si>
    <t>OPS</t>
  </si>
  <si>
    <t>wOBA</t>
  </si>
  <si>
    <t>wRC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</si>
</sst>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9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808080"/>
        <bgColor indexed="64"/>
      </patternFill>
    </fill>
  </fills>
  <borders count="6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333333"/>
      </right>
      <top style="medium">
        <color rgb="FFEEEEEE"/>
      </top>
      <bottom style="medium">
        <color rgb="FFEEEEEE"/>
      </bottom>
      <diagonal/>
    </border>
    <border>
      <left style="thick">
        <color rgb="FF333333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333333"/>
      </left>
      <right/>
      <top/>
      <bottom/>
      <diagonal/>
    </border>
    <border>
      <left/>
      <right style="thick">
        <color rgb="FF333333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vertical="center"/>
    </xf>
    <xf numFmtId="0" fontId="2" fillId="3" borderId="1" xfId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10" fontId="1" fillId="3" borderId="1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2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10" fontId="1" fillId="2" borderId="3" xfId="0" applyNumberFormat="1" applyFont="1" applyFill="1" applyBorder="1" applyAlignment="1">
      <alignment horizontal="right" vertical="center"/>
    </xf>
    <xf numFmtId="10" fontId="1" fillId="2" borderId="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10" fontId="1" fillId="3" borderId="3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right" vertical="center" wrapText="1"/>
    </xf>
    <xf numFmtId="0" fontId="3" fillId="4" borderId="4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ngraphs.com/teams/astros" TargetMode="External"/><Relationship Id="rId13" Type="http://schemas.openxmlformats.org/officeDocument/2006/relationships/hyperlink" Target="https://www.fangraphs.com/players/rafael-devers/17350/stats" TargetMode="External"/><Relationship Id="rId18" Type="http://schemas.openxmlformats.org/officeDocument/2006/relationships/hyperlink" Target="https://www.fangraphs.com/teams/padres" TargetMode="External"/><Relationship Id="rId3" Type="http://schemas.openxmlformats.org/officeDocument/2006/relationships/hyperlink" Target="https://www.fangraphs.com/players/matt-moore/1890/stats" TargetMode="External"/><Relationship Id="rId21" Type="http://schemas.openxmlformats.org/officeDocument/2006/relationships/hyperlink" Target="https://www.fangraphs.com/players/gunnar-henderson/26289/stats" TargetMode="External"/><Relationship Id="rId7" Type="http://schemas.openxmlformats.org/officeDocument/2006/relationships/hyperlink" Target="https://www.fangraphs.com/players/alex-bregman/17678/stats" TargetMode="External"/><Relationship Id="rId12" Type="http://schemas.openxmlformats.org/officeDocument/2006/relationships/hyperlink" Target="https://www.fangraphs.com/teams/cardinals" TargetMode="External"/><Relationship Id="rId17" Type="http://schemas.openxmlformats.org/officeDocument/2006/relationships/hyperlink" Target="https://www.fangraphs.com/players/manny-machado/11493/stats" TargetMode="External"/><Relationship Id="rId2" Type="http://schemas.openxmlformats.org/officeDocument/2006/relationships/hyperlink" Target="https://www.fangraphs.com/players/kenley-jansen/3096/stats" TargetMode="External"/><Relationship Id="rId16" Type="http://schemas.openxmlformats.org/officeDocument/2006/relationships/hyperlink" Target="https://www.fangraphs.com/teams/braves" TargetMode="External"/><Relationship Id="rId20" Type="http://schemas.openxmlformats.org/officeDocument/2006/relationships/hyperlink" Target="https://www.fangraphs.com/teams/dodgers" TargetMode="External"/><Relationship Id="rId1" Type="http://schemas.openxmlformats.org/officeDocument/2006/relationships/hyperlink" Target="https://www.fangraphs.com/players/cj-abrams/25768/stats" TargetMode="External"/><Relationship Id="rId6" Type="http://schemas.openxmlformats.org/officeDocument/2006/relationships/hyperlink" Target="https://www.fangraphs.com/teams/guardians" TargetMode="External"/><Relationship Id="rId11" Type="http://schemas.openxmlformats.org/officeDocument/2006/relationships/hyperlink" Target="https://www.fangraphs.com/players/nolan-arenado/9777/stats" TargetMode="External"/><Relationship Id="rId5" Type="http://schemas.openxmlformats.org/officeDocument/2006/relationships/hyperlink" Target="https://www.fangraphs.com/players/jose-ramirez/13510/stats" TargetMode="External"/><Relationship Id="rId15" Type="http://schemas.openxmlformats.org/officeDocument/2006/relationships/hyperlink" Target="https://www.fangraphs.com/players/austin-riley/18360/stats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fangraphs.com/teams/blue-jays" TargetMode="External"/><Relationship Id="rId19" Type="http://schemas.openxmlformats.org/officeDocument/2006/relationships/hyperlink" Target="https://www.fangraphs.com/players/max-muncy/13301/stats" TargetMode="External"/><Relationship Id="rId4" Type="http://schemas.openxmlformats.org/officeDocument/2006/relationships/hyperlink" Target="https://www.fangraphs.com/players/peter-strzelecki/21367/stats" TargetMode="External"/><Relationship Id="rId9" Type="http://schemas.openxmlformats.org/officeDocument/2006/relationships/hyperlink" Target="https://www.fangraphs.com/players/matt-chapman/16505/stats" TargetMode="External"/><Relationship Id="rId14" Type="http://schemas.openxmlformats.org/officeDocument/2006/relationships/hyperlink" Target="https://www.fangraphs.com/teams/red-sox" TargetMode="External"/><Relationship Id="rId22" Type="http://schemas.openxmlformats.org/officeDocument/2006/relationships/hyperlink" Target="https://www.fangraphs.com/teams/orio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DBC-ECFE-4302-8039-1D3BFB0C9F0A}">
  <dimension ref="A1:AV35"/>
  <sheetViews>
    <sheetView tabSelected="1" topLeftCell="G3" zoomScale="83" workbookViewId="0">
      <selection activeCell="AD27" sqref="AD27"/>
    </sheetView>
  </sheetViews>
  <sheetFormatPr defaultRowHeight="15" x14ac:dyDescent="0.25"/>
  <sheetData>
    <row r="1" spans="1:48" x14ac:dyDescent="0.25">
      <c r="A1">
        <v>0</v>
      </c>
      <c r="B1">
        <v>4.8852298000000003</v>
      </c>
      <c r="C1">
        <v>0.70898249000000002</v>
      </c>
      <c r="D1">
        <v>4.8076062400000001</v>
      </c>
      <c r="E1">
        <v>6.4831089500000001</v>
      </c>
      <c r="F1">
        <v>1.7082231400000001</v>
      </c>
      <c r="G1">
        <v>2.63134405</v>
      </c>
      <c r="I1">
        <v>5.00853517</v>
      </c>
      <c r="J1">
        <v>7.3652803899999997</v>
      </c>
      <c r="K1">
        <v>3.6471611300000002</v>
      </c>
      <c r="L1">
        <v>-5.1084606600000004</v>
      </c>
      <c r="M1">
        <v>-2.9896439199999998</v>
      </c>
      <c r="N1">
        <v>3.7626073600000001</v>
      </c>
    </row>
    <row r="2" spans="1:4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48" x14ac:dyDescent="0.25">
      <c r="A3" t="s">
        <v>12</v>
      </c>
      <c r="B3">
        <v>48.99</v>
      </c>
      <c r="C3">
        <v>13.565</v>
      </c>
      <c r="D3">
        <v>47.784999999999997</v>
      </c>
      <c r="E3">
        <v>6.6150000000000002</v>
      </c>
      <c r="F3">
        <v>0.33045000000000002</v>
      </c>
      <c r="G3">
        <v>0.43387999999999999</v>
      </c>
      <c r="I3">
        <v>89.325000000000003</v>
      </c>
      <c r="J3">
        <v>7.9302330000000003</v>
      </c>
      <c r="K3">
        <v>17.035713999999999</v>
      </c>
      <c r="L3">
        <v>3.9571999999999998</v>
      </c>
      <c r="M3">
        <v>1.2686500000000001</v>
      </c>
      <c r="N3">
        <v>3.0715499999999998</v>
      </c>
    </row>
    <row r="4" spans="1:48" x14ac:dyDescent="0.25">
      <c r="A4" t="s">
        <v>13</v>
      </c>
      <c r="B4">
        <v>11.925644999999999</v>
      </c>
      <c r="C4">
        <v>5.6127789999999997</v>
      </c>
      <c r="D4">
        <v>12.533322999999999</v>
      </c>
      <c r="E4">
        <v>6.0580749999999997</v>
      </c>
      <c r="F4">
        <v>2.4552999999999998E-2</v>
      </c>
      <c r="G4">
        <v>4.4164000000000002E-2</v>
      </c>
      <c r="I4">
        <v>30.859535000000001</v>
      </c>
      <c r="J4">
        <v>3.0176509999999999</v>
      </c>
      <c r="K4">
        <v>6.2092049999999999</v>
      </c>
      <c r="L4">
        <v>0.55267299999999997</v>
      </c>
      <c r="M4">
        <v>9.7875000000000004E-2</v>
      </c>
      <c r="N4">
        <v>0.73699700000000001</v>
      </c>
    </row>
    <row r="5" spans="1:48" ht="15.75" thickBot="1" x14ac:dyDescent="0.3"/>
    <row r="6" spans="1:48" ht="15.75" thickBot="1" x14ac:dyDescent="0.3">
      <c r="A6" s="3" t="s">
        <v>14</v>
      </c>
      <c r="B6" s="4">
        <v>46</v>
      </c>
      <c r="C6" s="4">
        <v>8</v>
      </c>
      <c r="D6" s="4">
        <v>40</v>
      </c>
      <c r="E6" s="5">
        <v>14</v>
      </c>
      <c r="F6" s="4">
        <v>0.29699999999999999</v>
      </c>
      <c r="G6" s="4">
        <v>0.38700000000000001</v>
      </c>
    </row>
    <row r="7" spans="1:48" x14ac:dyDescent="0.25">
      <c r="B7">
        <f>(B6-B3)/B4</f>
        <v>-0.25072019165420423</v>
      </c>
      <c r="C7">
        <f t="shared" ref="C7:G7" si="0">(C6-C3)/C4</f>
        <v>-0.99148746102420915</v>
      </c>
      <c r="D7">
        <f t="shared" si="0"/>
        <v>-0.62114412913478712</v>
      </c>
      <c r="E7">
        <f t="shared" si="0"/>
        <v>1.2190340991156432</v>
      </c>
      <c r="F7">
        <f t="shared" si="0"/>
        <v>-1.3623589785362293</v>
      </c>
      <c r="G7">
        <f t="shared" si="0"/>
        <v>-1.0614980527126161</v>
      </c>
    </row>
    <row r="8" spans="1:48" x14ac:dyDescent="0.25">
      <c r="B8">
        <f>B7*B1</f>
        <v>-1.2248257517308299</v>
      </c>
      <c r="C8">
        <f t="shared" ref="C8:G8" si="1">C7*C1</f>
        <v>-0.7029472489207218</v>
      </c>
      <c r="D8">
        <f t="shared" si="1"/>
        <v>-2.9862163911677686</v>
      </c>
      <c r="E8">
        <f t="shared" si="1"/>
        <v>7.9031308783318135</v>
      </c>
      <c r="F8">
        <f t="shared" si="1"/>
        <v>-2.3272131321223504</v>
      </c>
      <c r="G8">
        <f t="shared" si="1"/>
        <v>-2.7931665850919289</v>
      </c>
      <c r="H8">
        <f>SUM(B8:G8)</f>
        <v>-2.1312382307017859</v>
      </c>
    </row>
    <row r="10" spans="1:48" x14ac:dyDescent="0.25">
      <c r="A10" t="s">
        <v>15</v>
      </c>
      <c r="B10">
        <v>50</v>
      </c>
      <c r="C10">
        <v>7</v>
      </c>
      <c r="D10">
        <v>40</v>
      </c>
      <c r="E10">
        <v>31</v>
      </c>
      <c r="F10">
        <v>0.32300000000000001</v>
      </c>
      <c r="G10">
        <v>0.373</v>
      </c>
      <c r="J10">
        <v>6.9000000000000006E-2</v>
      </c>
      <c r="K10">
        <v>0.20699999999999999</v>
      </c>
      <c r="L10">
        <v>0.124</v>
      </c>
      <c r="M10">
        <v>0.30599999999999999</v>
      </c>
      <c r="N10">
        <v>0.249</v>
      </c>
      <c r="Q10">
        <v>0.309</v>
      </c>
      <c r="R10">
        <v>101</v>
      </c>
      <c r="S10">
        <v>2.4</v>
      </c>
      <c r="T10">
        <v>2.8</v>
      </c>
      <c r="U10">
        <v>-2.4</v>
      </c>
      <c r="V10">
        <v>1.4</v>
      </c>
      <c r="AU10" t="str">
        <f t="shared" ref="AU10" si="2">IF(SUM(AC10,AD10)&lt;1,"",SUM(AC10,AD10))</f>
        <v/>
      </c>
      <c r="AV10" t="str">
        <f t="shared" ref="AV10" si="3">IF(AB10&lt;1,"",AB10)</f>
        <v/>
      </c>
    </row>
    <row r="11" spans="1:48" x14ac:dyDescent="0.25">
      <c r="B11">
        <f>(B10-B3)/B4</f>
        <v>8.4691435976837981E-2</v>
      </c>
      <c r="C11">
        <f t="shared" ref="C11:G11" si="4">(C10-C3)/C4</f>
        <v>-1.1696523237419467</v>
      </c>
      <c r="D11">
        <f t="shared" si="4"/>
        <v>-0.62114412913478712</v>
      </c>
      <c r="E11">
        <f t="shared" si="4"/>
        <v>4.0252060266668863</v>
      </c>
      <c r="F11">
        <f t="shared" si="4"/>
        <v>-0.30342524335111848</v>
      </c>
      <c r="G11">
        <f t="shared" si="4"/>
        <v>-1.3784983244271349</v>
      </c>
    </row>
    <row r="12" spans="1:48" x14ac:dyDescent="0.25">
      <c r="B12">
        <f>B11*B1</f>
        <v>0.41373712683884106</v>
      </c>
      <c r="C12">
        <f t="shared" ref="C12:G12" si="5">C11*C1</f>
        <v>-0.82926301692085158</v>
      </c>
      <c r="D12">
        <f t="shared" si="5"/>
        <v>-2.9862163911677686</v>
      </c>
      <c r="E12">
        <f t="shared" si="5"/>
        <v>26.09584921707803</v>
      </c>
      <c r="F12">
        <f t="shared" si="5"/>
        <v>-0.51831802195251175</v>
      </c>
      <c r="G12">
        <f t="shared" si="5"/>
        <v>-3.6273033639163113</v>
      </c>
      <c r="H12">
        <f>SUM(B12:G12)</f>
        <v>18.548485549959427</v>
      </c>
    </row>
    <row r="14" spans="1:48" ht="15.75" thickBot="1" x14ac:dyDescent="0.3"/>
    <row r="15" spans="1:48" ht="15.75" thickBot="1" x14ac:dyDescent="0.3">
      <c r="G15" s="3" t="s">
        <v>16</v>
      </c>
      <c r="H15" s="4"/>
      <c r="I15" s="4">
        <v>52</v>
      </c>
      <c r="J15" s="4">
        <v>0</v>
      </c>
      <c r="K15" s="4">
        <v>24</v>
      </c>
      <c r="L15" s="4">
        <v>3.86</v>
      </c>
      <c r="M15" s="4">
        <v>1.24</v>
      </c>
      <c r="N15" s="4">
        <v>2.85</v>
      </c>
      <c r="O15" s="4">
        <v>5</v>
      </c>
      <c r="P15" s="4">
        <v>52</v>
      </c>
      <c r="Q15" s="4">
        <v>18</v>
      </c>
      <c r="R15" s="7">
        <v>10.76</v>
      </c>
      <c r="S15" s="4">
        <v>3.77</v>
      </c>
      <c r="T15" s="4">
        <v>2.85</v>
      </c>
      <c r="U15" s="5">
        <v>1.08</v>
      </c>
      <c r="V15" s="4">
        <v>0.219</v>
      </c>
      <c r="W15" s="4">
        <v>1.24</v>
      </c>
      <c r="X15" s="4">
        <v>0.28699999999999998</v>
      </c>
      <c r="Y15" s="6">
        <v>0.72699999999999998</v>
      </c>
      <c r="Z15" s="7">
        <v>3.86</v>
      </c>
      <c r="AA15" s="4">
        <v>3.81</v>
      </c>
      <c r="AB15" s="7">
        <v>74.599999999999994</v>
      </c>
    </row>
    <row r="16" spans="1:48" x14ac:dyDescent="0.25">
      <c r="I16">
        <f>(I15-I3)/I4</f>
        <v>-1.2095127162479928</v>
      </c>
      <c r="J16">
        <f t="shared" ref="J16:N16" si="6">(J15-J3)/J4</f>
        <v>-2.6279490239262264</v>
      </c>
      <c r="K16">
        <f t="shared" si="6"/>
        <v>1.1216067113261683</v>
      </c>
      <c r="L16">
        <f t="shared" si="6"/>
        <v>-0.17587253222068014</v>
      </c>
      <c r="M16">
        <f t="shared" si="6"/>
        <v>-0.29272030651341063</v>
      </c>
      <c r="N16">
        <f t="shared" si="6"/>
        <v>-0.30061180710369201</v>
      </c>
    </row>
    <row r="17" spans="1:37" ht="15.75" thickBot="1" x14ac:dyDescent="0.3">
      <c r="I17">
        <f>I1*I16</f>
        <v>-6.0578869778903028</v>
      </c>
      <c r="J17">
        <f t="shared" ref="J17:N17" si="7">J1*J16</f>
        <v>-19.355581411843474</v>
      </c>
      <c r="K17">
        <f t="shared" si="7"/>
        <v>4.0906804006959323</v>
      </c>
      <c r="L17">
        <f t="shared" si="7"/>
        <v>0.89843791202392698</v>
      </c>
      <c r="M17">
        <f t="shared" si="7"/>
        <v>0.87512948462835438</v>
      </c>
      <c r="N17">
        <f t="shared" si="7"/>
        <v>-1.1310841979112518</v>
      </c>
      <c r="O17">
        <f>SUM(I17:N17)</f>
        <v>-20.680304790296816</v>
      </c>
    </row>
    <row r="18" spans="1:37" ht="15.75" thickBot="1" x14ac:dyDescent="0.3">
      <c r="G18" s="3" t="s">
        <v>18</v>
      </c>
      <c r="H18" s="4"/>
      <c r="I18" s="4">
        <v>45</v>
      </c>
      <c r="J18" s="4">
        <v>0</v>
      </c>
      <c r="K18" s="4">
        <v>12</v>
      </c>
      <c r="L18" s="4">
        <v>4.26</v>
      </c>
      <c r="M18" s="4">
        <v>1.37</v>
      </c>
      <c r="N18" s="4">
        <v>2.2999999999999998</v>
      </c>
      <c r="O18" s="4">
        <v>8</v>
      </c>
      <c r="P18" s="4">
        <v>41</v>
      </c>
      <c r="Q18" s="4">
        <v>21</v>
      </c>
      <c r="R18" s="4">
        <v>6</v>
      </c>
      <c r="S18" s="4">
        <v>45</v>
      </c>
      <c r="T18" s="4">
        <v>20</v>
      </c>
      <c r="U18" s="7">
        <v>9.2799999999999994</v>
      </c>
      <c r="V18" s="4">
        <v>4.04</v>
      </c>
      <c r="W18" s="4">
        <v>2.2999999999999998</v>
      </c>
      <c r="X18" s="5">
        <v>1.24</v>
      </c>
      <c r="Y18" s="4">
        <v>0.24</v>
      </c>
      <c r="Z18" s="4">
        <v>1.37</v>
      </c>
      <c r="AA18" s="4">
        <v>0.29299999999999998</v>
      </c>
      <c r="AB18" s="6">
        <v>0.73</v>
      </c>
      <c r="AC18" s="7">
        <v>4.26</v>
      </c>
      <c r="AD18" s="4">
        <v>4.4800000000000004</v>
      </c>
      <c r="AE18" s="7">
        <v>639</v>
      </c>
    </row>
    <row r="20" spans="1:37" ht="15.75" thickBot="1" x14ac:dyDescent="0.3"/>
    <row r="21" spans="1:37" ht="15.75" thickBot="1" x14ac:dyDescent="0.3">
      <c r="G21" s="3" t="s">
        <v>19</v>
      </c>
      <c r="H21" s="3"/>
      <c r="I21" s="4">
        <v>44</v>
      </c>
      <c r="J21" s="4">
        <v>44</v>
      </c>
      <c r="K21" s="4">
        <v>10</v>
      </c>
      <c r="L21" s="4"/>
      <c r="M21" s="4"/>
      <c r="N21" s="4">
        <v>2</v>
      </c>
      <c r="O21" s="4">
        <v>8</v>
      </c>
      <c r="P21" s="4">
        <v>40</v>
      </c>
      <c r="Q21" s="4">
        <v>19</v>
      </c>
      <c r="R21" s="4">
        <v>6</v>
      </c>
      <c r="S21" s="4">
        <v>47</v>
      </c>
      <c r="T21" s="4">
        <v>16</v>
      </c>
      <c r="U21" s="7">
        <v>9.61</v>
      </c>
      <c r="V21" s="4">
        <v>3.26</v>
      </c>
      <c r="W21" s="4">
        <v>2.95</v>
      </c>
      <c r="X21" s="5">
        <v>1.21</v>
      </c>
      <c r="Y21" s="4">
        <v>0.23799999999999999</v>
      </c>
      <c r="Z21" s="4">
        <v>1.27</v>
      </c>
      <c r="AA21" s="4">
        <v>0.29599999999999999</v>
      </c>
      <c r="AB21" s="6">
        <v>0.73799999999999999</v>
      </c>
      <c r="AC21" s="7">
        <v>3.95</v>
      </c>
      <c r="AD21" s="4">
        <v>4.2</v>
      </c>
    </row>
    <row r="22" spans="1:37" ht="15.75" thickBot="1" x14ac:dyDescent="0.3"/>
    <row r="23" spans="1:37" ht="15.75" thickBot="1" x14ac:dyDescent="0.3">
      <c r="G23" s="4">
        <v>14</v>
      </c>
      <c r="H23" s="4">
        <v>4</v>
      </c>
      <c r="I23" s="4">
        <v>51</v>
      </c>
      <c r="J23" s="4">
        <v>0</v>
      </c>
      <c r="K23" s="4">
        <v>18</v>
      </c>
      <c r="L23" s="4">
        <v>3.46</v>
      </c>
      <c r="M23" s="4">
        <v>1.24</v>
      </c>
      <c r="N23" s="7">
        <v>2.83</v>
      </c>
      <c r="O23" s="4">
        <v>3.8</v>
      </c>
      <c r="P23" s="4">
        <v>2.83</v>
      </c>
      <c r="Q23" s="5">
        <v>0.99</v>
      </c>
      <c r="R23" s="4">
        <v>0.218</v>
      </c>
      <c r="S23" s="4">
        <v>1.24</v>
      </c>
      <c r="T23" s="4">
        <v>0.28899999999999998</v>
      </c>
      <c r="U23" s="6">
        <v>0.75700000000000001</v>
      </c>
      <c r="V23" s="7">
        <v>3.46</v>
      </c>
      <c r="W23" s="4">
        <v>3.71</v>
      </c>
    </row>
    <row r="24" spans="1:37" x14ac:dyDescent="0.25">
      <c r="I24">
        <f>(I23-I3)/I4</f>
        <v>-1.2419176115259027</v>
      </c>
      <c r="J24">
        <f t="shared" ref="J24:N24" si="8">(J23-J3)/J4</f>
        <v>-2.6279490239262264</v>
      </c>
      <c r="K24">
        <f t="shared" si="8"/>
        <v>0.15529943044238373</v>
      </c>
      <c r="L24">
        <f t="shared" si="8"/>
        <v>-0.89962780884899374</v>
      </c>
      <c r="M24">
        <f t="shared" si="8"/>
        <v>-0.29272030651341063</v>
      </c>
      <c r="N24">
        <f t="shared" si="8"/>
        <v>-0.32774895962941464</v>
      </c>
    </row>
    <row r="25" spans="1:37" x14ac:dyDescent="0.25">
      <c r="I25">
        <f>I1*I24</f>
        <v>-6.2201880355698815</v>
      </c>
      <c r="J25">
        <f t="shared" ref="J25:N25" si="9">J1*J24</f>
        <v>-19.355581411843474</v>
      </c>
      <c r="K25">
        <f t="shared" si="9"/>
        <v>0.56640204622060064</v>
      </c>
      <c r="L25">
        <f t="shared" si="9"/>
        <v>4.5957132701470851</v>
      </c>
      <c r="M25">
        <f t="shared" si="9"/>
        <v>0.87512948462835438</v>
      </c>
      <c r="N25">
        <f t="shared" si="9"/>
        <v>-1.2331906477339785</v>
      </c>
      <c r="O25">
        <f>SUM(I25:N25)</f>
        <v>-20.771715294151299</v>
      </c>
    </row>
    <row r="26" spans="1:37" ht="15.75" thickBot="1" x14ac:dyDescent="0.3">
      <c r="C26" s="16" t="s">
        <v>37</v>
      </c>
      <c r="D26" s="17" t="s">
        <v>38</v>
      </c>
      <c r="E26" s="17" t="s">
        <v>39</v>
      </c>
      <c r="F26" s="17" t="s">
        <v>40</v>
      </c>
      <c r="G26" s="17" t="s">
        <v>41</v>
      </c>
      <c r="H26" s="17" t="s">
        <v>42</v>
      </c>
      <c r="I26" s="17" t="s">
        <v>43</v>
      </c>
      <c r="J26" s="17" t="s">
        <v>1</v>
      </c>
      <c r="K26" s="17" t="s">
        <v>0</v>
      </c>
      <c r="L26" s="17" t="s">
        <v>2</v>
      </c>
      <c r="M26" s="17" t="s">
        <v>44</v>
      </c>
      <c r="N26" s="17" t="s">
        <v>6</v>
      </c>
      <c r="O26" s="17" t="s">
        <v>45</v>
      </c>
      <c r="P26" s="17" t="s">
        <v>3</v>
      </c>
      <c r="Q26" s="17" t="s">
        <v>46</v>
      </c>
      <c r="R26" s="18" t="s">
        <v>47</v>
      </c>
      <c r="S26" s="17" t="s">
        <v>48</v>
      </c>
      <c r="T26" s="17" t="s">
        <v>49</v>
      </c>
      <c r="U26" s="19" t="s">
        <v>50</v>
      </c>
      <c r="V26" s="17" t="s">
        <v>51</v>
      </c>
      <c r="W26" s="17" t="s">
        <v>4</v>
      </c>
      <c r="X26" s="17" t="s">
        <v>5</v>
      </c>
      <c r="Y26" s="17" t="s">
        <v>52</v>
      </c>
      <c r="Z26" s="17" t="s">
        <v>53</v>
      </c>
      <c r="AA26" s="17" t="s">
        <v>54</v>
      </c>
    </row>
    <row r="27" spans="1:37" ht="15.75" thickBot="1" x14ac:dyDescent="0.3">
      <c r="B27" s="8" t="s">
        <v>20</v>
      </c>
      <c r="C27" s="8" t="s">
        <v>21</v>
      </c>
      <c r="D27" s="9">
        <v>105</v>
      </c>
      <c r="E27" s="9">
        <v>454</v>
      </c>
      <c r="F27" s="9">
        <v>395</v>
      </c>
      <c r="G27" s="9">
        <v>108</v>
      </c>
      <c r="H27" s="9">
        <v>26</v>
      </c>
      <c r="I27" s="9">
        <v>3</v>
      </c>
      <c r="J27" s="9">
        <v>20</v>
      </c>
      <c r="K27" s="9">
        <v>64</v>
      </c>
      <c r="L27" s="9">
        <v>70</v>
      </c>
      <c r="M27" s="9">
        <v>51</v>
      </c>
      <c r="N27" s="9">
        <v>55</v>
      </c>
      <c r="O27" s="9">
        <v>4</v>
      </c>
      <c r="P27" s="9">
        <v>15</v>
      </c>
      <c r="Q27" s="9">
        <v>4</v>
      </c>
      <c r="R27" s="10">
        <v>0.112</v>
      </c>
      <c r="S27" s="11">
        <v>0.122</v>
      </c>
      <c r="T27" s="9">
        <v>0.23100000000000001</v>
      </c>
      <c r="U27" s="12">
        <v>0.27200000000000002</v>
      </c>
      <c r="V27" s="9">
        <v>0.27300000000000002</v>
      </c>
      <c r="W27" s="9">
        <v>0.35799999999999998</v>
      </c>
      <c r="X27" s="9">
        <v>0.503</v>
      </c>
      <c r="Y27" s="9">
        <v>0.86199999999999999</v>
      </c>
      <c r="Z27" s="9">
        <v>0.36199999999999999</v>
      </c>
      <c r="AA27" s="9">
        <v>132</v>
      </c>
      <c r="AB27" s="13">
        <v>3.7</v>
      </c>
      <c r="AC27" s="1"/>
      <c r="AD27">
        <f>(K27-$B$3)/$B$4</f>
        <v>1.2586321326854857</v>
      </c>
      <c r="AE27">
        <f>(J27-$C$3)/$C$4</f>
        <v>1.1464908915886409</v>
      </c>
      <c r="AF27">
        <f>(L27-$D$3)/$D$4</f>
        <v>1.7724748656042779</v>
      </c>
      <c r="AG27">
        <f>(P27-$E$3)/$E$4</f>
        <v>1.3841030360304223</v>
      </c>
      <c r="AH27">
        <f>(W27-$F$3)/$F$4</f>
        <v>1.1220624770903744</v>
      </c>
      <c r="AI27">
        <f>(X27-$G$3)/$G$4</f>
        <v>1.5650756272076807</v>
      </c>
      <c r="AJ27">
        <f>AD27*$B$1+$C$1*AE27+AF27*$D$1+$E$1*AG27+AH27*$F$1+$G$1*AI27</f>
        <v>30.491186700991264</v>
      </c>
      <c r="AK27">
        <f>AD27*$B$1+AF27*$D$1+$G$1*AI27</f>
        <v>18.788320865407925</v>
      </c>
    </row>
    <row r="28" spans="1:37" ht="15.75" thickBot="1" x14ac:dyDescent="0.3">
      <c r="A28" s="14">
        <v>2</v>
      </c>
      <c r="B28" s="8" t="s">
        <v>22</v>
      </c>
      <c r="C28" s="8" t="s">
        <v>23</v>
      </c>
      <c r="D28" s="9">
        <v>107</v>
      </c>
      <c r="E28" s="9">
        <v>464</v>
      </c>
      <c r="F28" s="9">
        <v>391</v>
      </c>
      <c r="G28" s="9">
        <v>103</v>
      </c>
      <c r="H28" s="9">
        <v>23</v>
      </c>
      <c r="I28" s="9">
        <v>1</v>
      </c>
      <c r="J28" s="9">
        <v>16</v>
      </c>
      <c r="K28" s="9">
        <v>67</v>
      </c>
      <c r="L28" s="9">
        <v>63</v>
      </c>
      <c r="M28" s="9">
        <v>63</v>
      </c>
      <c r="N28" s="9">
        <v>55</v>
      </c>
      <c r="O28" s="9">
        <v>6</v>
      </c>
      <c r="P28" s="9">
        <v>2</v>
      </c>
      <c r="Q28" s="9">
        <v>1</v>
      </c>
      <c r="R28" s="10">
        <v>0.13500000000000001</v>
      </c>
      <c r="S28" s="11">
        <v>0.11899999999999999</v>
      </c>
      <c r="T28" s="9">
        <v>0.192</v>
      </c>
      <c r="U28" s="12">
        <v>0.26800000000000002</v>
      </c>
      <c r="V28" s="9">
        <v>0.26300000000000001</v>
      </c>
      <c r="W28" s="9">
        <v>0.372</v>
      </c>
      <c r="X28" s="9">
        <v>0.45500000000000002</v>
      </c>
      <c r="Y28" s="9">
        <v>0.82699999999999996</v>
      </c>
      <c r="Z28" s="9">
        <v>0.36099999999999999</v>
      </c>
      <c r="AA28" s="9">
        <v>133</v>
      </c>
      <c r="AB28" s="13">
        <v>78.3</v>
      </c>
      <c r="AD28">
        <f>(K28-$B3)/$B4</f>
        <v>1.5101908534087674</v>
      </c>
      <c r="AE28">
        <f t="shared" ref="AE28:AE34" si="10">(J28-$C$3)/$C$4</f>
        <v>0.43383144071769092</v>
      </c>
      <c r="AF28">
        <f t="shared" ref="AF28:AF34" si="11">(L28-$D$3)/$D$4</f>
        <v>1.2139637668318293</v>
      </c>
      <c r="AG28">
        <f t="shared" ref="AG28:AG34" si="12">(P28-$E$3)/$E$4</f>
        <v>-0.76179314386170527</v>
      </c>
      <c r="AH28">
        <f t="shared" ref="AH28:AH34" si="13">(W28-$F$3)/$F$4</f>
        <v>1.6922575652669727</v>
      </c>
      <c r="AI28">
        <f t="shared" ref="AI28:AI34" si="14">(X28-$G$3)/$G$4</f>
        <v>0.47821755275790295</v>
      </c>
      <c r="AJ28">
        <f t="shared" ref="AJ28:AJ34" si="15">AD28*$B$1+$C$1*AE28+AF28*$D$1+$E$1*AG28+AH28*$F$1+$G$1*AI28</f>
        <v>12.731788531260579</v>
      </c>
      <c r="AK28">
        <f t="shared" ref="AK28:AK34" si="16">AD28*$B$1+AF28*$D$1+$G$1*AI28</f>
        <v>14.472244053369618</v>
      </c>
    </row>
    <row r="29" spans="1:37" ht="15.75" thickBot="1" x14ac:dyDescent="0.3">
      <c r="A29" s="14">
        <v>3</v>
      </c>
      <c r="B29" s="8" t="s">
        <v>24</v>
      </c>
      <c r="C29" s="8" t="s">
        <v>25</v>
      </c>
      <c r="D29" s="9">
        <v>105</v>
      </c>
      <c r="E29" s="9">
        <v>456</v>
      </c>
      <c r="F29" s="9">
        <v>396</v>
      </c>
      <c r="G29" s="9">
        <v>95</v>
      </c>
      <c r="H29" s="9">
        <v>22</v>
      </c>
      <c r="I29" s="9">
        <v>1</v>
      </c>
      <c r="J29" s="9">
        <v>20</v>
      </c>
      <c r="K29" s="9">
        <v>59</v>
      </c>
      <c r="L29" s="9">
        <v>62</v>
      </c>
      <c r="M29" s="9">
        <v>51</v>
      </c>
      <c r="N29" s="9">
        <v>127</v>
      </c>
      <c r="O29" s="9">
        <v>5</v>
      </c>
      <c r="P29" s="9">
        <v>3</v>
      </c>
      <c r="Q29" s="9">
        <v>2</v>
      </c>
      <c r="R29" s="10">
        <v>0.112</v>
      </c>
      <c r="S29" s="11">
        <v>0.28000000000000003</v>
      </c>
      <c r="T29" s="9">
        <v>0.215</v>
      </c>
      <c r="U29" s="12">
        <v>0.29799999999999999</v>
      </c>
      <c r="V29" s="9">
        <v>0.24</v>
      </c>
      <c r="W29" s="9">
        <v>0.33300000000000002</v>
      </c>
      <c r="X29" s="9">
        <v>0.45500000000000002</v>
      </c>
      <c r="Y29" s="9">
        <v>0.78800000000000003</v>
      </c>
      <c r="Z29" s="9">
        <v>0.34200000000000003</v>
      </c>
      <c r="AA29" s="9">
        <v>119</v>
      </c>
      <c r="AB29" s="13">
        <v>157.80000000000001</v>
      </c>
      <c r="AD29">
        <f>(K29-$B3)/$B4</f>
        <v>0.83936759814668294</v>
      </c>
      <c r="AE29">
        <f t="shared" si="10"/>
        <v>1.1464908915886409</v>
      </c>
      <c r="AF29">
        <f t="shared" si="11"/>
        <v>1.1341764670071939</v>
      </c>
      <c r="AG29">
        <f t="shared" si="12"/>
        <v>-0.59672420694692629</v>
      </c>
      <c r="AH29">
        <f t="shared" si="13"/>
        <v>0.10385696248930872</v>
      </c>
      <c r="AI29">
        <f t="shared" si="14"/>
        <v>0.47821755275790295</v>
      </c>
      <c r="AJ29">
        <f t="shared" si="15"/>
        <v>7.9331571626365225</v>
      </c>
      <c r="AK29">
        <f t="shared" si="16"/>
        <v>10.811532375720608</v>
      </c>
    </row>
    <row r="30" spans="1:37" ht="15.75" thickBot="1" x14ac:dyDescent="0.3">
      <c r="A30" s="14">
        <v>4</v>
      </c>
      <c r="B30" s="8" t="s">
        <v>26</v>
      </c>
      <c r="C30" s="8" t="s">
        <v>27</v>
      </c>
      <c r="D30" s="9">
        <v>106</v>
      </c>
      <c r="E30" s="9">
        <v>456</v>
      </c>
      <c r="F30" s="9">
        <v>413</v>
      </c>
      <c r="G30" s="9">
        <v>111</v>
      </c>
      <c r="H30" s="9">
        <v>22</v>
      </c>
      <c r="I30" s="9">
        <v>1</v>
      </c>
      <c r="J30" s="9">
        <v>19</v>
      </c>
      <c r="K30" s="9">
        <v>55</v>
      </c>
      <c r="L30" s="9">
        <v>70</v>
      </c>
      <c r="M30" s="9">
        <v>37</v>
      </c>
      <c r="N30" s="9">
        <v>67</v>
      </c>
      <c r="O30" s="9">
        <v>3</v>
      </c>
      <c r="P30" s="9">
        <v>4</v>
      </c>
      <c r="Q30" s="9">
        <v>2</v>
      </c>
      <c r="R30" s="10">
        <v>0.08</v>
      </c>
      <c r="S30" s="11">
        <v>0.14699999999999999</v>
      </c>
      <c r="T30" s="9">
        <v>0.20100000000000001</v>
      </c>
      <c r="U30" s="12">
        <v>0.27700000000000002</v>
      </c>
      <c r="V30" s="9">
        <v>0.26800000000000002</v>
      </c>
      <c r="W30" s="9">
        <v>0.33</v>
      </c>
      <c r="X30" s="9">
        <v>0.46899999999999997</v>
      </c>
      <c r="Y30" s="9">
        <v>0.8</v>
      </c>
      <c r="Z30" s="9">
        <v>0.34300000000000003</v>
      </c>
      <c r="AA30" s="9">
        <v>118</v>
      </c>
      <c r="AB30" s="13">
        <v>34.200000000000003</v>
      </c>
      <c r="AD30">
        <f>(K30-$B3)/$B4</f>
        <v>0.50395597051564078</v>
      </c>
      <c r="AE30">
        <f t="shared" si="10"/>
        <v>0.96832602887090347</v>
      </c>
      <c r="AF30">
        <f t="shared" si="11"/>
        <v>1.7724748656042779</v>
      </c>
      <c r="AG30">
        <f t="shared" si="12"/>
        <v>-0.43165527003214721</v>
      </c>
      <c r="AH30">
        <f t="shared" si="13"/>
        <v>-1.832769926281945E-2</v>
      </c>
      <c r="AI30">
        <f t="shared" si="14"/>
        <v>0.79521782447242062</v>
      </c>
      <c r="AJ30">
        <f t="shared" si="15"/>
        <v>10.93254389468958</v>
      </c>
      <c r="AK30">
        <f t="shared" si="16"/>
        <v>13.075793640052666</v>
      </c>
    </row>
    <row r="31" spans="1:37" ht="15.75" thickBot="1" x14ac:dyDescent="0.3">
      <c r="A31" s="14">
        <v>5</v>
      </c>
      <c r="B31" s="8" t="s">
        <v>28</v>
      </c>
      <c r="C31" s="8" t="s">
        <v>17</v>
      </c>
      <c r="D31" s="9">
        <v>108</v>
      </c>
      <c r="E31" s="9">
        <v>465</v>
      </c>
      <c r="F31" s="9">
        <v>420</v>
      </c>
      <c r="G31" s="9">
        <v>118</v>
      </c>
      <c r="H31" s="9">
        <v>28</v>
      </c>
      <c r="I31" s="9">
        <v>1</v>
      </c>
      <c r="J31" s="9">
        <v>24</v>
      </c>
      <c r="K31" s="9">
        <v>68</v>
      </c>
      <c r="L31" s="9">
        <v>78</v>
      </c>
      <c r="M31" s="9">
        <v>36</v>
      </c>
      <c r="N31" s="9">
        <v>91</v>
      </c>
      <c r="O31" s="9">
        <v>4</v>
      </c>
      <c r="P31" s="9">
        <v>3</v>
      </c>
      <c r="Q31" s="9">
        <v>2</v>
      </c>
      <c r="R31" s="10">
        <v>7.8E-2</v>
      </c>
      <c r="S31" s="11">
        <v>0.19600000000000001</v>
      </c>
      <c r="T31" s="9">
        <v>0.24199999999999999</v>
      </c>
      <c r="U31" s="12">
        <v>0.307</v>
      </c>
      <c r="V31" s="9">
        <v>0.28199999999999997</v>
      </c>
      <c r="W31" s="9">
        <v>0.34300000000000003</v>
      </c>
      <c r="X31" s="9">
        <v>0.52400000000000002</v>
      </c>
      <c r="Y31" s="9">
        <v>0.86699999999999999</v>
      </c>
      <c r="Z31" s="9">
        <v>0.36599999999999999</v>
      </c>
      <c r="AA31" s="9">
        <v>130</v>
      </c>
      <c r="AB31" s="13">
        <v>20.399999999999999</v>
      </c>
      <c r="AD31">
        <f>(K31-$B3)/$B4</f>
        <v>1.5940437603165278</v>
      </c>
      <c r="AE31">
        <f t="shared" si="10"/>
        <v>1.859150342459591</v>
      </c>
      <c r="AF31">
        <f t="shared" si="11"/>
        <v>2.410773264201362</v>
      </c>
      <c r="AG31">
        <f t="shared" si="12"/>
        <v>-0.59672420694692629</v>
      </c>
      <c r="AH31">
        <f t="shared" si="13"/>
        <v>0.51113916832973594</v>
      </c>
      <c r="AI31">
        <f t="shared" si="14"/>
        <v>2.040576034779459</v>
      </c>
      <c r="AJ31">
        <f t="shared" si="15"/>
        <v>23.069393023734811</v>
      </c>
      <c r="AK31">
        <f t="shared" si="16"/>
        <v>24.746776276291516</v>
      </c>
    </row>
    <row r="32" spans="1:37" ht="15.75" thickBot="1" x14ac:dyDescent="0.3">
      <c r="A32" s="14">
        <v>6</v>
      </c>
      <c r="B32" s="8" t="s">
        <v>29</v>
      </c>
      <c r="C32" s="8" t="s">
        <v>30</v>
      </c>
      <c r="D32" s="9">
        <v>108</v>
      </c>
      <c r="E32" s="9">
        <v>465</v>
      </c>
      <c r="F32" s="9">
        <v>413</v>
      </c>
      <c r="G32" s="9">
        <v>112</v>
      </c>
      <c r="H32" s="9">
        <v>23</v>
      </c>
      <c r="I32" s="9">
        <v>1</v>
      </c>
      <c r="J32" s="9">
        <v>24</v>
      </c>
      <c r="K32" s="9">
        <v>64</v>
      </c>
      <c r="L32" s="9">
        <v>72</v>
      </c>
      <c r="M32" s="9">
        <v>40</v>
      </c>
      <c r="N32" s="9">
        <v>115</v>
      </c>
      <c r="O32" s="9">
        <v>7</v>
      </c>
      <c r="P32" s="9">
        <v>1</v>
      </c>
      <c r="Q32" s="9">
        <v>1</v>
      </c>
      <c r="R32" s="10">
        <v>8.6999999999999994E-2</v>
      </c>
      <c r="S32" s="11">
        <v>0.248</v>
      </c>
      <c r="T32" s="9">
        <v>0.23200000000000001</v>
      </c>
      <c r="U32" s="12">
        <v>0.32</v>
      </c>
      <c r="V32" s="9">
        <v>0.27200000000000002</v>
      </c>
      <c r="W32" s="9">
        <v>0.34399999999999997</v>
      </c>
      <c r="X32" s="9">
        <v>0.504</v>
      </c>
      <c r="Y32" s="9">
        <v>0.84799999999999998</v>
      </c>
      <c r="Z32" s="9">
        <v>0.36399999999999999</v>
      </c>
      <c r="AA32" s="9">
        <v>127</v>
      </c>
      <c r="AB32" s="13">
        <v>20.7</v>
      </c>
      <c r="AD32">
        <f>(K32-$B3)/$B4</f>
        <v>1.2586321326854857</v>
      </c>
      <c r="AE32">
        <f t="shared" si="10"/>
        <v>1.859150342459591</v>
      </c>
      <c r="AF32">
        <f t="shared" si="11"/>
        <v>1.9320494652535489</v>
      </c>
      <c r="AG32">
        <f t="shared" si="12"/>
        <v>-0.92686208077648435</v>
      </c>
      <c r="AH32">
        <f t="shared" si="13"/>
        <v>0.5518673889137764</v>
      </c>
      <c r="AI32">
        <f t="shared" si="14"/>
        <v>1.5877185037587178</v>
      </c>
      <c r="AJ32">
        <f t="shared" si="15"/>
        <v>15.866943736652317</v>
      </c>
      <c r="AK32">
        <f t="shared" si="16"/>
        <v>19.61507390491472</v>
      </c>
    </row>
    <row r="33" spans="1:37" ht="15.75" thickBot="1" x14ac:dyDescent="0.3">
      <c r="A33" s="14">
        <v>7</v>
      </c>
      <c r="B33" s="8" t="s">
        <v>31</v>
      </c>
      <c r="C33" s="8" t="s">
        <v>32</v>
      </c>
      <c r="D33" s="9">
        <v>92</v>
      </c>
      <c r="E33" s="9">
        <v>397</v>
      </c>
      <c r="F33" s="9">
        <v>354</v>
      </c>
      <c r="G33" s="9">
        <v>93</v>
      </c>
      <c r="H33" s="9">
        <v>18</v>
      </c>
      <c r="I33" s="9">
        <v>1</v>
      </c>
      <c r="J33" s="9">
        <v>17</v>
      </c>
      <c r="K33" s="9">
        <v>53</v>
      </c>
      <c r="L33" s="9">
        <v>57</v>
      </c>
      <c r="M33" s="9">
        <v>37</v>
      </c>
      <c r="N33" s="9">
        <v>76</v>
      </c>
      <c r="O33" s="9">
        <v>2</v>
      </c>
      <c r="P33" s="9">
        <v>5</v>
      </c>
      <c r="Q33" s="9">
        <v>2</v>
      </c>
      <c r="R33" s="10">
        <v>9.4E-2</v>
      </c>
      <c r="S33" s="11">
        <v>0.192</v>
      </c>
      <c r="T33" s="9">
        <v>0.19600000000000001</v>
      </c>
      <c r="U33" s="12">
        <v>0.28899999999999998</v>
      </c>
      <c r="V33" s="9">
        <v>0.26300000000000001</v>
      </c>
      <c r="W33" s="9">
        <v>0.33300000000000002</v>
      </c>
      <c r="X33" s="9">
        <v>0.45800000000000002</v>
      </c>
      <c r="Y33" s="9">
        <v>0.79200000000000004</v>
      </c>
      <c r="Z33" s="9">
        <v>0.33900000000000002</v>
      </c>
      <c r="AA33" s="9">
        <v>117</v>
      </c>
      <c r="AB33" s="13">
        <v>13.9</v>
      </c>
      <c r="AD33">
        <f>(K33-$B3)/$B4</f>
        <v>0.33625015670011965</v>
      </c>
      <c r="AE33">
        <f t="shared" si="10"/>
        <v>0.61199630343542843</v>
      </c>
      <c r="AF33">
        <f t="shared" si="11"/>
        <v>0.73523996788401635</v>
      </c>
      <c r="AG33">
        <f t="shared" si="12"/>
        <v>-0.26658633311736818</v>
      </c>
      <c r="AH33">
        <f t="shared" si="13"/>
        <v>0.10385696248930872</v>
      </c>
      <c r="AI33">
        <f t="shared" si="14"/>
        <v>0.5461461824110142</v>
      </c>
      <c r="AJ33">
        <f t="shared" si="15"/>
        <v>5.4974993382540305</v>
      </c>
      <c r="AK33">
        <f t="shared" si="16"/>
        <v>6.6145020507801275</v>
      </c>
    </row>
    <row r="34" spans="1:37" ht="15.75" thickBot="1" x14ac:dyDescent="0.3">
      <c r="A34" s="14">
        <v>8</v>
      </c>
      <c r="B34" s="8" t="s">
        <v>33</v>
      </c>
      <c r="C34" s="8" t="s">
        <v>34</v>
      </c>
      <c r="D34" s="9">
        <v>91</v>
      </c>
      <c r="E34" s="9">
        <v>393</v>
      </c>
      <c r="F34" s="9">
        <v>325</v>
      </c>
      <c r="G34" s="9">
        <v>73</v>
      </c>
      <c r="H34" s="9">
        <v>13</v>
      </c>
      <c r="I34" s="9">
        <v>1</v>
      </c>
      <c r="J34" s="9">
        <v>20</v>
      </c>
      <c r="K34" s="9">
        <v>55</v>
      </c>
      <c r="L34" s="9">
        <v>56</v>
      </c>
      <c r="M34" s="9">
        <v>60</v>
      </c>
      <c r="N34" s="9">
        <v>100</v>
      </c>
      <c r="O34" s="9">
        <v>5</v>
      </c>
      <c r="P34" s="9">
        <v>2</v>
      </c>
      <c r="Q34" s="9">
        <v>1</v>
      </c>
      <c r="R34" s="10">
        <v>0.153</v>
      </c>
      <c r="S34" s="11">
        <v>0.253</v>
      </c>
      <c r="T34" s="9">
        <v>0.22900000000000001</v>
      </c>
      <c r="U34" s="12">
        <v>0.25600000000000001</v>
      </c>
      <c r="V34" s="9">
        <v>0.22500000000000001</v>
      </c>
      <c r="W34" s="9">
        <v>0.35199999999999998</v>
      </c>
      <c r="X34" s="9">
        <v>0.45400000000000001</v>
      </c>
      <c r="Y34" s="9">
        <v>0.80700000000000005</v>
      </c>
      <c r="Z34" s="9">
        <v>0.35099999999999998</v>
      </c>
      <c r="AA34" s="9">
        <v>122</v>
      </c>
      <c r="AB34" s="13">
        <v>134.80000000000001</v>
      </c>
      <c r="AD34">
        <f>(K34-$B3)/$B4</f>
        <v>0.50395597051564078</v>
      </c>
      <c r="AE34">
        <f t="shared" si="10"/>
        <v>1.1464908915886409</v>
      </c>
      <c r="AF34">
        <f t="shared" si="11"/>
        <v>0.65545266805938085</v>
      </c>
      <c r="AG34">
        <f t="shared" si="12"/>
        <v>-0.76179314386170527</v>
      </c>
      <c r="AH34">
        <f t="shared" si="13"/>
        <v>0.87769315358611821</v>
      </c>
      <c r="AI34">
        <f t="shared" si="14"/>
        <v>0.45557467620686593</v>
      </c>
      <c r="AJ34">
        <f t="shared" si="15"/>
        <v>4.1852225484432282</v>
      </c>
      <c r="AK34">
        <f t="shared" si="16"/>
        <v>6.8118727756054707</v>
      </c>
    </row>
    <row r="35" spans="1:37" ht="15.75" thickBot="1" x14ac:dyDescent="0.3">
      <c r="A35" s="2">
        <v>9</v>
      </c>
      <c r="B35" s="3" t="s">
        <v>35</v>
      </c>
      <c r="C35" s="3" t="s">
        <v>36</v>
      </c>
      <c r="D35" s="4">
        <v>88</v>
      </c>
      <c r="E35" s="4">
        <v>382</v>
      </c>
      <c r="F35" s="4">
        <v>326</v>
      </c>
      <c r="G35" s="4">
        <v>79</v>
      </c>
      <c r="H35" s="4">
        <v>15</v>
      </c>
      <c r="I35" s="4">
        <v>3</v>
      </c>
      <c r="J35" s="4">
        <v>12</v>
      </c>
      <c r="K35" s="4">
        <v>51</v>
      </c>
      <c r="L35" s="4">
        <v>45</v>
      </c>
      <c r="M35" s="4">
        <v>49</v>
      </c>
      <c r="N35" s="4">
        <v>103</v>
      </c>
      <c r="O35" s="4">
        <v>4</v>
      </c>
      <c r="P35" s="4">
        <v>7</v>
      </c>
      <c r="Q35" s="4">
        <v>2</v>
      </c>
      <c r="R35" s="15">
        <v>0.128</v>
      </c>
      <c r="S35" s="6">
        <v>0.27</v>
      </c>
      <c r="T35" s="4">
        <v>0.182</v>
      </c>
      <c r="U35" s="5">
        <v>0.315</v>
      </c>
      <c r="V35" s="4">
        <v>0.24299999999999999</v>
      </c>
      <c r="W35" s="4">
        <v>0.34699999999999998</v>
      </c>
      <c r="X35" s="4">
        <v>0.42499999999999999</v>
      </c>
      <c r="Y35" s="4">
        <v>0.77200000000000002</v>
      </c>
      <c r="Z35" s="4">
        <v>0.33900000000000002</v>
      </c>
      <c r="AA35" s="4">
        <v>117</v>
      </c>
      <c r="AB35" s="7">
        <v>91</v>
      </c>
    </row>
  </sheetData>
  <hyperlinks>
    <hyperlink ref="A6" r:id="rId1" display="https://www.fangraphs.com/players/cj-abrams/25768/stats" xr:uid="{2A420A5F-ECFA-47C4-8D87-046B974EEC3C}"/>
    <hyperlink ref="G15" r:id="rId2" display="https://www.fangraphs.com/players/kenley-jansen/3096/stats" xr:uid="{AB96481C-E935-4040-93DB-1C74184B1D7E}"/>
    <hyperlink ref="G18" r:id="rId3" display="https://www.fangraphs.com/players/matt-moore/1890/stats" xr:uid="{B6D7D428-7E1C-46ED-BE12-26B37FB5401A}"/>
    <hyperlink ref="G21" r:id="rId4" display="https://www.fangraphs.com/players/peter-strzelecki/21367/stats" xr:uid="{EF30D73C-5F95-49C2-9707-F2A6E1D05F64}"/>
    <hyperlink ref="B27" r:id="rId5" display="https://www.fangraphs.com/players/jose-ramirez/13510/stats" xr:uid="{1B0D3483-2124-4A7A-A255-0822A7B8F025}"/>
    <hyperlink ref="C27" r:id="rId6" display="https://www.fangraphs.com/teams/guardians" xr:uid="{D1EB9376-2D33-468D-A126-88DBEC3FF175}"/>
    <hyperlink ref="B28" r:id="rId7" display="https://www.fangraphs.com/players/alex-bregman/17678/stats" xr:uid="{372D5C7D-4E01-4AC8-90FF-5A7D8671ECE0}"/>
    <hyperlink ref="C28" r:id="rId8" display="https://www.fangraphs.com/teams/astros" xr:uid="{8DA4ABC6-4D5A-4CC7-8DF7-1E44D4D16F53}"/>
    <hyperlink ref="B29" r:id="rId9" display="https://www.fangraphs.com/players/matt-chapman/16505/stats" xr:uid="{47EE42AC-16E3-4121-BE02-F7099F4F442E}"/>
    <hyperlink ref="C29" r:id="rId10" display="https://www.fangraphs.com/teams/blue-jays" xr:uid="{0DADBCBB-85CF-4C4A-994D-BB04AB4FEB50}"/>
    <hyperlink ref="B30" r:id="rId11" display="https://www.fangraphs.com/players/nolan-arenado/9777/stats" xr:uid="{3D629751-4576-45DF-B82A-89E4BA2BB0A0}"/>
    <hyperlink ref="C30" r:id="rId12" display="https://www.fangraphs.com/teams/cardinals" xr:uid="{A2397AE1-D78D-4D3F-958E-EE084A14D475}"/>
    <hyperlink ref="B31" r:id="rId13" display="https://www.fangraphs.com/players/rafael-devers/17350/stats" xr:uid="{D3327897-31C9-400A-BE3F-68F6E92909A3}"/>
    <hyperlink ref="C31" r:id="rId14" display="https://www.fangraphs.com/teams/red-sox" xr:uid="{2428A8E5-1055-450A-A69B-EC5611EC7369}"/>
    <hyperlink ref="B32" r:id="rId15" display="https://www.fangraphs.com/players/austin-riley/18360/stats" xr:uid="{A4436D9D-E194-4D97-8194-622D6E03EAD3}"/>
    <hyperlink ref="C32" r:id="rId16" display="https://www.fangraphs.com/teams/braves" xr:uid="{C5055F87-0EA9-4EDA-AE42-C8EEC6E23B83}"/>
    <hyperlink ref="B33" r:id="rId17" display="https://www.fangraphs.com/players/manny-machado/11493/stats" xr:uid="{1AD30242-C9A8-4760-BA4E-2CA69C4120AB}"/>
    <hyperlink ref="C33" r:id="rId18" display="https://www.fangraphs.com/teams/padres" xr:uid="{94E326C2-0932-4A59-942C-ECDA86BFC286}"/>
    <hyperlink ref="B34" r:id="rId19" display="https://www.fangraphs.com/players/max-muncy/13301/stats" xr:uid="{0B651811-8744-44A6-8BC7-53F7A7CA46DB}"/>
    <hyperlink ref="C34" r:id="rId20" display="https://www.fangraphs.com/teams/dodgers" xr:uid="{AC0DFC5E-1A8E-45A0-BB1F-2053044D6D8E}"/>
    <hyperlink ref="B35" r:id="rId21" display="https://www.fangraphs.com/players/gunnar-henderson/26289/stats" xr:uid="{F7388CC4-BEDC-415B-B3A7-D31A95464B0B}"/>
    <hyperlink ref="C35" r:id="rId22" display="https://www.fangraphs.com/teams/orioles" xr:uid="{DE11B7A3-A3F5-4A46-B7DB-A2DC0BCD1DE1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Alexander Flynn</cp:lastModifiedBy>
  <dcterms:created xsi:type="dcterms:W3CDTF">2023-05-26T15:34:24Z</dcterms:created>
  <dcterms:modified xsi:type="dcterms:W3CDTF">2023-05-28T05:01:36Z</dcterms:modified>
</cp:coreProperties>
</file>