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 activeTab="2"/>
  </bookViews>
  <sheets>
    <sheet name="TABLA PARA INFORME" sheetId="1" r:id="rId1"/>
    <sheet name="Hoja1" sheetId="2" r:id="rId2"/>
    <sheet name="rj" sheetId="3" r:id="rId3"/>
    <sheet name="Hoja2" sheetId="4" r:id="rId4"/>
  </sheets>
  <calcPr calcId="145621"/>
  <fileRecoveryPr repairLoad="1"/>
</workbook>
</file>

<file path=xl/calcChain.xml><?xml version="1.0" encoding="utf-8"?>
<calcChain xmlns="http://schemas.openxmlformats.org/spreadsheetml/2006/main">
  <c r="C78" i="3" l="1"/>
  <c r="C77" i="3"/>
  <c r="E76" i="3"/>
  <c r="C75" i="3"/>
  <c r="E74" i="3"/>
  <c r="E73" i="3"/>
  <c r="C72" i="3"/>
  <c r="E71" i="3"/>
  <c r="C70" i="3"/>
  <c r="E69" i="3"/>
  <c r="C68" i="3"/>
  <c r="E67" i="3"/>
  <c r="C66" i="3"/>
  <c r="E65" i="3"/>
  <c r="E64" i="3"/>
  <c r="C63" i="3"/>
  <c r="E62" i="3"/>
  <c r="C61" i="3"/>
  <c r="E60" i="3"/>
  <c r="C59" i="3"/>
  <c r="E58" i="3"/>
  <c r="E57" i="3"/>
  <c r="C56" i="3"/>
  <c r="E55" i="3"/>
  <c r="E54" i="3"/>
  <c r="E53" i="3"/>
  <c r="E52" i="3"/>
  <c r="C51" i="3"/>
  <c r="E50" i="3"/>
  <c r="E49" i="3"/>
  <c r="E48" i="3"/>
  <c r="E47" i="3"/>
  <c r="E46" i="3"/>
  <c r="E45" i="3"/>
  <c r="E44" i="3"/>
  <c r="E43" i="3"/>
  <c r="E42" i="3"/>
  <c r="E41" i="3"/>
  <c r="E40" i="3"/>
  <c r="E39" i="3"/>
  <c r="C38" i="3"/>
  <c r="E37" i="3"/>
  <c r="C36" i="3"/>
  <c r="E35" i="3"/>
  <c r="E34" i="3"/>
  <c r="E33" i="3"/>
  <c r="C32" i="3"/>
  <c r="E31" i="3"/>
  <c r="E30" i="3"/>
  <c r="E29" i="3"/>
  <c r="C28" i="3"/>
  <c r="E27" i="3"/>
  <c r="C26" i="3"/>
  <c r="E25" i="3"/>
  <c r="C24" i="3"/>
  <c r="E23" i="3"/>
  <c r="C22" i="3"/>
  <c r="E21" i="3"/>
  <c r="E20" i="3"/>
  <c r="C19" i="3"/>
  <c r="E18" i="3"/>
  <c r="E17" i="3"/>
  <c r="C16" i="3"/>
  <c r="E15" i="3"/>
  <c r="C14" i="3"/>
  <c r="E13" i="3"/>
  <c r="C12" i="3"/>
  <c r="E11" i="3"/>
  <c r="E10" i="3"/>
  <c r="E9" i="3"/>
  <c r="C8" i="3"/>
  <c r="E7" i="3"/>
  <c r="E6" i="3"/>
  <c r="C5" i="3"/>
  <c r="E4" i="3"/>
  <c r="E3" i="3"/>
  <c r="E2" i="3"/>
  <c r="I80" i="2"/>
  <c r="H80" i="2"/>
  <c r="I79" i="2"/>
  <c r="H79" i="2"/>
  <c r="G79" i="2"/>
  <c r="H78" i="2"/>
  <c r="I77" i="2"/>
  <c r="H77" i="2"/>
  <c r="H76" i="2"/>
  <c r="H75" i="2"/>
  <c r="I74" i="2"/>
  <c r="H74" i="2"/>
  <c r="H73" i="2"/>
  <c r="I72" i="2"/>
  <c r="H72" i="2"/>
  <c r="H71" i="2"/>
  <c r="I70" i="2"/>
  <c r="H70" i="2"/>
  <c r="H69" i="2"/>
  <c r="I68" i="2"/>
  <c r="H68" i="2"/>
  <c r="H67" i="2"/>
  <c r="H66" i="2"/>
  <c r="I65" i="2"/>
  <c r="H65" i="2"/>
  <c r="H64" i="2"/>
  <c r="I63" i="2"/>
  <c r="H63" i="2"/>
  <c r="H62" i="2"/>
  <c r="I61" i="2"/>
  <c r="H61" i="2"/>
  <c r="H60" i="2"/>
  <c r="H59" i="2"/>
  <c r="I58" i="2"/>
  <c r="H58" i="2"/>
  <c r="H57" i="2"/>
  <c r="H56" i="2"/>
  <c r="H55" i="2"/>
  <c r="H54" i="2"/>
  <c r="K53" i="2"/>
  <c r="I53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I40" i="2"/>
  <c r="H40" i="2"/>
  <c r="H39" i="2"/>
  <c r="I38" i="2"/>
  <c r="H38" i="2"/>
  <c r="H37" i="2"/>
  <c r="H36" i="2"/>
  <c r="H35" i="2"/>
  <c r="I34" i="2"/>
  <c r="H34" i="2"/>
  <c r="H33" i="2"/>
  <c r="H32" i="2"/>
  <c r="H31" i="2"/>
  <c r="I30" i="2"/>
  <c r="H30" i="2"/>
  <c r="H29" i="2"/>
  <c r="I28" i="2"/>
  <c r="H28" i="2"/>
  <c r="H27" i="2"/>
  <c r="I26" i="2"/>
  <c r="H26" i="2"/>
  <c r="H25" i="2"/>
  <c r="I24" i="2"/>
  <c r="H24" i="2"/>
  <c r="H23" i="2"/>
  <c r="H22" i="2"/>
  <c r="I21" i="2"/>
  <c r="H21" i="2"/>
  <c r="H20" i="2"/>
  <c r="H19" i="2"/>
  <c r="I18" i="2"/>
  <c r="H18" i="2"/>
  <c r="H17" i="2"/>
  <c r="I16" i="2"/>
  <c r="H16" i="2"/>
  <c r="H15" i="2"/>
  <c r="I14" i="2"/>
  <c r="H14" i="2"/>
  <c r="H13" i="2"/>
  <c r="H12" i="2"/>
  <c r="H11" i="2"/>
  <c r="I10" i="2"/>
  <c r="H10" i="2"/>
  <c r="H9" i="2"/>
  <c r="H8" i="2"/>
  <c r="I7" i="2"/>
  <c r="H7" i="2"/>
  <c r="H6" i="2"/>
  <c r="H5" i="2"/>
  <c r="H4" i="2"/>
  <c r="J80" i="1"/>
  <c r="I80" i="1"/>
  <c r="J79" i="1"/>
  <c r="I79" i="1"/>
  <c r="H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</calcChain>
</file>

<file path=xl/sharedStrings.xml><?xml version="1.0" encoding="utf-8"?>
<sst xmlns="http://schemas.openxmlformats.org/spreadsheetml/2006/main" count="484" uniqueCount="135">
  <si>
    <t>Datos</t>
  </si>
  <si>
    <t>Region</t>
  </si>
  <si>
    <t>Ejecutora2</t>
  </si>
  <si>
    <t>Nombre UE</t>
  </si>
  <si>
    <t>Sec. Fun.</t>
  </si>
  <si>
    <t>Clasificador de Gasto</t>
  </si>
  <si>
    <t>Suma de Fissal_ValorBruto</t>
  </si>
  <si>
    <t>Valor Neto</t>
  </si>
  <si>
    <t>ValorNeto
 Redondeado</t>
  </si>
  <si>
    <t>Redondeado menos Real</t>
  </si>
  <si>
    <t>ANCASH</t>
  </si>
  <si>
    <t>REGION ANCASH - SALUD HUARAZ</t>
  </si>
  <si>
    <t>0009</t>
  </si>
  <si>
    <t>REGION ANCASH - SALUD ELEAZAR GUZMAN BARRON</t>
  </si>
  <si>
    <t>REGION ANCASH - SALUD LA CALETA</t>
  </si>
  <si>
    <t>Total ANCASH</t>
  </si>
  <si>
    <t>APURIMAC</t>
  </si>
  <si>
    <t>REGION APURIMAC - HOSPITAL GUILLERMO DIAZ DE LA VEGA-ABANCAY</t>
  </si>
  <si>
    <t>0010</t>
  </si>
  <si>
    <t>REGION APURIMAC - HOSPITAL SUBREGIONAL DE ANDAHUAYLAS</t>
  </si>
  <si>
    <t>Total APURIMAC</t>
  </si>
  <si>
    <t>AREQUIPA</t>
  </si>
  <si>
    <t>REGION AREQUIPA - HOSPITAL GOYONECHE</t>
  </si>
  <si>
    <t>0001</t>
  </si>
  <si>
    <t>REGION AREQUIPA - HOSPITAL REGIONAL HONORIO DELGADO</t>
  </si>
  <si>
    <t>REGION AREQUIPA - INSTITUTO REGIONAL DE ENFERMEDADES NEOPLASICAS DEL SUR</t>
  </si>
  <si>
    <t>Total AREQUIPA</t>
  </si>
  <si>
    <t>AYACUCHO</t>
  </si>
  <si>
    <t>REGION AYACUCHO - HOSPITAL HUAMANGA</t>
  </si>
  <si>
    <t>0011</t>
  </si>
  <si>
    <t>Total AYACUCHO</t>
  </si>
  <si>
    <t>CAJAMARCA</t>
  </si>
  <si>
    <t>REGION CAJAMARCA - HOSPITAL CAJAMARCA</t>
  </si>
  <si>
    <t>0012</t>
  </si>
  <si>
    <t>Total CAJAMARCA</t>
  </si>
  <si>
    <t>CALLAO</t>
  </si>
  <si>
    <t>REGION CALLAO - HOSPITAL DANIEL ALCIDES CARRION</t>
  </si>
  <si>
    <t>0002</t>
  </si>
  <si>
    <t>REGION CALLAO - HOSPITAL DE APOYO SAN JOSE</t>
  </si>
  <si>
    <t>Total CALLAO</t>
  </si>
  <si>
    <t>CUSCO</t>
  </si>
  <si>
    <t>REGION CUSCO - HOSPITAL DE APOYO DEPARTAMENTAL CUSCO</t>
  </si>
  <si>
    <t>0003</t>
  </si>
  <si>
    <t>REGION CUSCO-HOSPITAL ANTONIO LORENA</t>
  </si>
  <si>
    <t>Total CUSCO</t>
  </si>
  <si>
    <t>HUANCAVELICA</t>
  </si>
  <si>
    <t>REGION HUANCAVELICA - HOSP. DEP. DE HUANCAVELICA</t>
  </si>
  <si>
    <t>0013</t>
  </si>
  <si>
    <t>Total HUANCAVELICA</t>
  </si>
  <si>
    <t>HUANUCO</t>
  </si>
  <si>
    <t>REGION HUANUCO - HOSPITAL DE HUANUCO HERMILIO VALDIZAN</t>
  </si>
  <si>
    <t>0014</t>
  </si>
  <si>
    <t>Total HUANUCO</t>
  </si>
  <si>
    <t>ICA</t>
  </si>
  <si>
    <t>REGION ICA - HOSPITAL REGIONAL DE ICA</t>
  </si>
  <si>
    <t>0015</t>
  </si>
  <si>
    <t>Total ICA</t>
  </si>
  <si>
    <t>JUNIN</t>
  </si>
  <si>
    <t>REGION JUNIN - SALUD DANIEL ALCIDES CARRION</t>
  </si>
  <si>
    <t>0016</t>
  </si>
  <si>
    <t>REGION JUNIN - SALUD EL CARMEN</t>
  </si>
  <si>
    <t>REGION JUNIN - SALUD TARMA</t>
  </si>
  <si>
    <t>Total JUNIN</t>
  </si>
  <si>
    <t>LA LIBERTAD</t>
  </si>
  <si>
    <t>REGION LA LIBERTAD - SALUD NORTE ASCOPE</t>
  </si>
  <si>
    <t>0004</t>
  </si>
  <si>
    <t>REGION LA LIBERTAD - SALUD TRUJILLO SUR OESTE</t>
  </si>
  <si>
    <t>INSTITUTO REGIONAL DE ENFERMEDADES NEOPLASICAS LUIS PINILLOS GANOZA - INREN-NORTE</t>
  </si>
  <si>
    <t>Total LA LIBERTAD</t>
  </si>
  <si>
    <t>LAMBAYEQUE</t>
  </si>
  <si>
    <t>REGION LAMBAYEQUE - HOSPITAL REGIONAL DOCENTE LAS MERCEDES-CHICLAYO</t>
  </si>
  <si>
    <t>0017</t>
  </si>
  <si>
    <t>Total LAMBAYEQUE</t>
  </si>
  <si>
    <t>LIMA</t>
  </si>
  <si>
    <t>INSTITUTO NACIONAL DE SALUD DEL NIÑO</t>
  </si>
  <si>
    <t>0005</t>
  </si>
  <si>
    <t>HOSPITAL NACIONAL HIPOLITO UNANUE</t>
  </si>
  <si>
    <t>HOSPITAL SERGIO BERNALES</t>
  </si>
  <si>
    <t>HOSPITAL CAYETANO HEREDIA</t>
  </si>
  <si>
    <t>HOSPITAL DE APOYO DEPARTAMENTAL MARIA AUXILIADORA</t>
  </si>
  <si>
    <t>HOSPITAL NACIONAL ARZOBISPO LOAYZA</t>
  </si>
  <si>
    <t>HOSPITAL NACIONAL DOS DE MAYO</t>
  </si>
  <si>
    <t>HOSPITAL DE APOYO SANTA ROSA</t>
  </si>
  <si>
    <t>HOSPITAL NACIONAL DOCENTE MADRE NIÑO - SAN BARTOLOMÉ</t>
  </si>
  <si>
    <t>HOSPITAL PUENTE PIEDRA Y SERVICIOS BÁSICOS DE SALUD</t>
  </si>
  <si>
    <t>HOSPITAL "JOSE  AGURTO TELLO DE CHOSICA"</t>
  </si>
  <si>
    <t>HOSPITAL SAN JUAN DE LURIGANCHO</t>
  </si>
  <si>
    <t>Total LIMA</t>
  </si>
  <si>
    <t>LIMA - PROVINCIA</t>
  </si>
  <si>
    <t>REGION LIMA - HOSPITAL HUACHO-HUAURA- OYÓN Y SERVICIOS BÁSICOS DE SALUD</t>
  </si>
  <si>
    <t>REGION LIMA - HOSPITAL DE APOYO REZOLA</t>
  </si>
  <si>
    <t>REGION LIMA - HOSPITAL BARRANCA-CAJATAMBO Y SERVICIOS BÁSICOS DE SALUD</t>
  </si>
  <si>
    <t>REGION LIMA - HOSPITAL HUARAL Y SERVICIOS BÁSICOS DE SALUD</t>
  </si>
  <si>
    <t>Total LIMA - PROVINCIA</t>
  </si>
  <si>
    <t>LORETO</t>
  </si>
  <si>
    <t>REGION LORETO - SALUD HOSPITAL DE APOYO IQUITOS</t>
  </si>
  <si>
    <t>0006</t>
  </si>
  <si>
    <t>REGION LORETO - SALUD HOSPITAL REGIONAL DE LORETO</t>
  </si>
  <si>
    <t>Total LORETO</t>
  </si>
  <si>
    <t>MADRE DE DIOS</t>
  </si>
  <si>
    <t>REGION MADRE DE DIOS - HOSPITAL DE APOYO DEPARTAMENTAL SANTA ROSA</t>
  </si>
  <si>
    <t>0018</t>
  </si>
  <si>
    <t>Total MADRE DE DIOS</t>
  </si>
  <si>
    <t>MOQUEGUA</t>
  </si>
  <si>
    <t>REGION MOQUEGUA - HOSPITAL REGIONAL MOQUEGUA</t>
  </si>
  <si>
    <t>0019</t>
  </si>
  <si>
    <t>Total MOQUEGUA</t>
  </si>
  <si>
    <t>PIURA</t>
  </si>
  <si>
    <t>REGION PIURA - HOSPITAL DE APOYO III SULLANA</t>
  </si>
  <si>
    <t>0020</t>
  </si>
  <si>
    <t>REGION PIURA - HOSPITAL DE APOYO I SANTA ROSA</t>
  </si>
  <si>
    <t>Total PIURA</t>
  </si>
  <si>
    <t>PUNO</t>
  </si>
  <si>
    <t>REGION PUNO - HOSPITAL REGIONAL MANUEL NUÑEZ BUTRON</t>
  </si>
  <si>
    <t>0021</t>
  </si>
  <si>
    <t>Total PUNO</t>
  </si>
  <si>
    <t>SAN MARTIN</t>
  </si>
  <si>
    <t>REGION SAN MARTIN – HOSPITAL II - 2 TARAPOTO</t>
  </si>
  <si>
    <t>0022</t>
  </si>
  <si>
    <t>Total SAN MARTIN</t>
  </si>
  <si>
    <t>TACNA</t>
  </si>
  <si>
    <t>REGION TACNA - HOSPITAL DE APOYO HIPOLITO UNANUE</t>
  </si>
  <si>
    <t>0023</t>
  </si>
  <si>
    <t>Total TACNA</t>
  </si>
  <si>
    <t>UCAYALI</t>
  </si>
  <si>
    <t>REGION UCAYALI - HOSPITAL DE APOYO DE PUCALLPA</t>
  </si>
  <si>
    <t>0024</t>
  </si>
  <si>
    <t>REGION UCAYALI - HOSPITAL DE APOYO YARINACOCHA</t>
  </si>
  <si>
    <t>Total UCAYALI</t>
  </si>
  <si>
    <t>OPD</t>
  </si>
  <si>
    <t>INSTITUTO NACIONAL DE ENFERMEDADES NEOPLÁSICAS</t>
  </si>
  <si>
    <t>TOTAL OPD</t>
  </si>
  <si>
    <t>Total general</t>
  </si>
  <si>
    <t>TOTAL TRANSFERENCIA</t>
  </si>
  <si>
    <t>RJ N° 134-2013/SIS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</si>
</sst>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S/.&quot;\ * #,##0.00_ ;_ &quot;S/.&quot;\ * \-#,##0.00_ ;_ &quot;S/.&quot;\ * &quot;-&quot;??_ ;_ @_ "/>
    <numFmt numFmtId="164" formatCode="&quot;S/.&quot;\ #,##0.00"/>
  </numFmts>
  <fonts count="7" x14ac:knownFonts="1">
    <font>
      <sz val="10"/>
      <name val="MS Sans Serif"/>
    </font>
    <font>
      <b/>
      <sz val="10"/>
      <color theme="0"/>
      <name val="MS Sans Serif"/>
      <family val="2"/>
    </font>
    <font>
      <b/>
      <sz val="10"/>
      <color theme="0"/>
      <name val="Calibri"/>
      <family val="2"/>
      <scheme val="minor"/>
    </font>
    <font>
      <sz val="10"/>
      <name val="MS Sans Serif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4" tint="-0.249977111117893"/>
      </top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2" borderId="0" xfId="0" applyFont="1" applyFill="1" applyBorder="1"/>
    <xf numFmtId="164" fontId="2" fillId="2" borderId="0" xfId="0" applyNumberFormat="1" applyFont="1" applyFill="1" applyBorder="1"/>
    <xf numFmtId="164" fontId="2" fillId="2" borderId="0" xfId="0" applyNumberFormat="1" applyFont="1" applyFill="1" applyBorder="1" applyAlignment="1">
      <alignment wrapText="1"/>
    </xf>
    <xf numFmtId="0" fontId="3" fillId="0" borderId="0" xfId="0" applyFont="1"/>
    <xf numFmtId="0" fontId="4" fillId="3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44" fontId="5" fillId="0" borderId="0" xfId="0" applyNumberFormat="1" applyFont="1"/>
    <xf numFmtId="164" fontId="0" fillId="0" borderId="0" xfId="0" applyNumberFormat="1"/>
    <xf numFmtId="0" fontId="4" fillId="4" borderId="0" xfId="0" applyFont="1" applyFill="1"/>
    <xf numFmtId="44" fontId="4" fillId="4" borderId="0" xfId="0" applyNumberFormat="1" applyFont="1" applyFill="1"/>
    <xf numFmtId="0" fontId="4" fillId="0" borderId="2" xfId="0" applyFont="1" applyBorder="1"/>
    <xf numFmtId="44" fontId="4" fillId="0" borderId="2" xfId="0" applyNumberFormat="1" applyFont="1" applyBorder="1"/>
    <xf numFmtId="44" fontId="0" fillId="0" borderId="0" xfId="0" applyNumberFormat="1"/>
    <xf numFmtId="0" fontId="0" fillId="0" borderId="0" xfId="0" applyFill="1"/>
    <xf numFmtId="0" fontId="4" fillId="0" borderId="0" xfId="0" applyFont="1" applyFill="1" applyBorder="1"/>
    <xf numFmtId="4" fontId="0" fillId="0" borderId="0" xfId="0" applyNumberFormat="1"/>
    <xf numFmtId="0" fontId="6" fillId="0" borderId="0" xfId="0" applyFont="1" applyFill="1" applyBorder="1"/>
    <xf numFmtId="164" fontId="6" fillId="0" borderId="0" xfId="0" applyNumberFormat="1" applyFont="1" applyFill="1" applyBorder="1" applyAlignment="1">
      <alignment wrapText="1"/>
    </xf>
    <xf numFmtId="0" fontId="3" fillId="0" borderId="0" xfId="0" applyFont="1" applyFill="1"/>
    <xf numFmtId="0" fontId="5" fillId="0" borderId="0" xfId="0" applyFont="1" applyFill="1" applyBorder="1"/>
    <xf numFmtId="44" fontId="5" fillId="0" borderId="0" xfId="0" applyNumberFormat="1" applyFont="1" applyFill="1" applyBorder="1"/>
    <xf numFmtId="0" fontId="0" fillId="0" borderId="0" xfId="0" applyAlignment="1">
      <alignment vertical="center"/>
    </xf>
    <xf numFmtId="0" fontId="6" fillId="6" borderId="0" xfId="0" applyFont="1" applyFill="1" applyBorder="1"/>
    <xf numFmtId="164" fontId="6" fillId="6" borderId="0" xfId="0" applyNumberFormat="1" applyFont="1" applyFill="1" applyBorder="1" applyAlignment="1">
      <alignment wrapText="1"/>
    </xf>
    <xf numFmtId="0" fontId="4" fillId="5" borderId="0" xfId="0" applyFont="1" applyFill="1" applyBorder="1"/>
    <xf numFmtId="44" fontId="4" fillId="5" borderId="0" xfId="0" applyNumberFormat="1" applyFont="1" applyFill="1" applyBorder="1"/>
    <xf numFmtId="44" fontId="5" fillId="5" borderId="0" xfId="0" applyNumberFormat="1" applyFont="1" applyFill="1" applyBorder="1"/>
    <xf numFmtId="0" fontId="0" fillId="5" borderId="0" xfId="0" applyFill="1"/>
    <xf numFmtId="0" fontId="5" fillId="5" borderId="0" xfId="0" applyFont="1" applyFill="1" applyBorder="1"/>
    <xf numFmtId="0" fontId="0" fillId="5" borderId="0" xfId="0" applyFill="1" applyAlignment="1">
      <alignment vertical="center"/>
    </xf>
    <xf numFmtId="44" fontId="0" fillId="5" borderId="0" xfId="0" applyNumberFormat="1" applyFill="1"/>
    <xf numFmtId="0" fontId="4" fillId="7" borderId="0" xfId="0" applyFont="1" applyFill="1" applyBorder="1"/>
    <xf numFmtId="0" fontId="4" fillId="7" borderId="0" xfId="0" applyFont="1" applyFill="1" applyBorder="1" applyAlignment="1">
      <alignment horizontal="right"/>
    </xf>
    <xf numFmtId="44" fontId="4" fillId="7" borderId="0" xfId="0" applyNumberFormat="1" applyFont="1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0"/>
  <sheetViews>
    <sheetView workbookViewId="0">
      <selection sqref="A1:XFD1048576"/>
    </sheetView>
  </sheetViews>
  <sheetFormatPr baseColWidth="10" defaultRowHeight="12.75" x14ac:dyDescent="0.2"/>
  <cols>
    <col min="2" max="2" width="19.5703125" bestFit="1" customWidth="1"/>
    <col min="4" max="4" width="74.42578125" bestFit="1" customWidth="1"/>
    <col min="6" max="6" width="17.140625" bestFit="1" customWidth="1"/>
    <col min="7" max="7" width="21.85546875" hidden="1" customWidth="1"/>
    <col min="8" max="9" width="14.7109375" bestFit="1" customWidth="1"/>
    <col min="10" max="10" width="21.5703125" bestFit="1" customWidth="1"/>
  </cols>
  <sheetData>
    <row r="1" spans="2:10" ht="13.5" thickBot="1" x14ac:dyDescent="0.25"/>
    <row r="2" spans="2:10" x14ac:dyDescent="0.2">
      <c r="B2" s="1"/>
      <c r="C2" s="1"/>
      <c r="D2" s="1"/>
      <c r="E2" s="1"/>
      <c r="F2" s="1"/>
      <c r="G2" s="2" t="s">
        <v>0</v>
      </c>
      <c r="H2" s="2"/>
    </row>
    <row r="3" spans="2:10" ht="25.5" x14ac:dyDescent="0.2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4" t="s">
        <v>6</v>
      </c>
      <c r="H3" s="4" t="s">
        <v>7</v>
      </c>
      <c r="I3" s="5" t="s">
        <v>8</v>
      </c>
      <c r="J3" s="6" t="s">
        <v>9</v>
      </c>
    </row>
    <row r="4" spans="2:10" x14ac:dyDescent="0.2">
      <c r="B4" s="7" t="s">
        <v>10</v>
      </c>
      <c r="C4" s="8">
        <v>741</v>
      </c>
      <c r="D4" s="9" t="s">
        <v>11</v>
      </c>
      <c r="E4" s="10" t="s">
        <v>12</v>
      </c>
      <c r="F4" s="9">
        <v>241312</v>
      </c>
      <c r="G4" s="11">
        <v>203.37800000000001</v>
      </c>
      <c r="H4" s="11">
        <v>203.37800000000001</v>
      </c>
      <c r="I4" s="11">
        <f>ROUND(H4,0)</f>
        <v>203</v>
      </c>
      <c r="J4" s="12">
        <f>I4-H4</f>
        <v>-0.37800000000001432</v>
      </c>
    </row>
    <row r="5" spans="2:10" x14ac:dyDescent="0.2">
      <c r="B5" s="7"/>
      <c r="C5" s="8">
        <v>742</v>
      </c>
      <c r="D5" s="9" t="s">
        <v>13</v>
      </c>
      <c r="E5" s="10" t="s">
        <v>12</v>
      </c>
      <c r="F5" s="9">
        <v>241312</v>
      </c>
      <c r="G5" s="11">
        <v>2351.8910000000001</v>
      </c>
      <c r="H5" s="11">
        <v>2351.8910000000001</v>
      </c>
      <c r="I5" s="11">
        <f t="shared" ref="I5:I62" si="0">ROUND(H5,0)</f>
        <v>2352</v>
      </c>
      <c r="J5" s="12">
        <f t="shared" ref="J5:J68" si="1">I5-H5</f>
        <v>0.1089999999999236</v>
      </c>
    </row>
    <row r="6" spans="2:10" x14ac:dyDescent="0.2">
      <c r="B6" s="7"/>
      <c r="C6" s="8">
        <v>743</v>
      </c>
      <c r="D6" s="9" t="s">
        <v>14</v>
      </c>
      <c r="E6" s="10" t="s">
        <v>12</v>
      </c>
      <c r="F6" s="9">
        <v>241312</v>
      </c>
      <c r="G6" s="11">
        <v>2677.5449999999996</v>
      </c>
      <c r="H6" s="11">
        <v>2677.5449999999996</v>
      </c>
      <c r="I6" s="11">
        <f t="shared" si="0"/>
        <v>2678</v>
      </c>
      <c r="J6" s="12">
        <f t="shared" si="1"/>
        <v>0.45500000000038199</v>
      </c>
    </row>
    <row r="7" spans="2:10" x14ac:dyDescent="0.2">
      <c r="B7" s="13" t="s">
        <v>15</v>
      </c>
      <c r="C7" s="13"/>
      <c r="D7" s="13"/>
      <c r="E7" s="13"/>
      <c r="F7" s="13"/>
      <c r="G7" s="14">
        <v>5232.8140000000003</v>
      </c>
      <c r="H7" s="14">
        <v>5232.8140000000003</v>
      </c>
      <c r="I7" s="14">
        <f>SUM(I4:I6)</f>
        <v>5233</v>
      </c>
      <c r="J7" s="12">
        <f t="shared" si="1"/>
        <v>0.18599999999969441</v>
      </c>
    </row>
    <row r="8" spans="2:10" x14ac:dyDescent="0.2">
      <c r="B8" s="7" t="s">
        <v>16</v>
      </c>
      <c r="C8" s="8">
        <v>1037</v>
      </c>
      <c r="D8" s="9" t="s">
        <v>17</v>
      </c>
      <c r="E8" s="10" t="s">
        <v>18</v>
      </c>
      <c r="F8" s="9">
        <v>241312</v>
      </c>
      <c r="G8" s="11">
        <v>3696.9479999999999</v>
      </c>
      <c r="H8" s="11">
        <v>1823.07</v>
      </c>
      <c r="I8" s="11">
        <f t="shared" si="0"/>
        <v>1823</v>
      </c>
      <c r="J8" s="12">
        <f t="shared" si="1"/>
        <v>-6.9999999999936335E-2</v>
      </c>
    </row>
    <row r="9" spans="2:10" x14ac:dyDescent="0.2">
      <c r="B9" s="7"/>
      <c r="C9" s="8">
        <v>1038</v>
      </c>
      <c r="D9" s="9" t="s">
        <v>19</v>
      </c>
      <c r="E9" s="10" t="s">
        <v>18</v>
      </c>
      <c r="F9" s="9">
        <v>241312</v>
      </c>
      <c r="G9" s="11">
        <v>1548.9699999999998</v>
      </c>
      <c r="H9" s="11">
        <v>1548.9699999999998</v>
      </c>
      <c r="I9" s="11">
        <f t="shared" si="0"/>
        <v>1549</v>
      </c>
      <c r="J9" s="12">
        <f t="shared" si="1"/>
        <v>3.0000000000200089E-2</v>
      </c>
    </row>
    <row r="10" spans="2:10" x14ac:dyDescent="0.2">
      <c r="B10" s="13" t="s">
        <v>20</v>
      </c>
      <c r="C10" s="13"/>
      <c r="D10" s="13"/>
      <c r="E10" s="13"/>
      <c r="F10" s="13"/>
      <c r="G10" s="14">
        <v>5245.9179999999997</v>
      </c>
      <c r="H10" s="14">
        <v>3372.04</v>
      </c>
      <c r="I10" s="14">
        <f>SUM(I8:I9)</f>
        <v>3372</v>
      </c>
      <c r="J10" s="12">
        <f t="shared" si="1"/>
        <v>-3.999999999996362E-2</v>
      </c>
    </row>
    <row r="11" spans="2:10" x14ac:dyDescent="0.2">
      <c r="B11" s="7" t="s">
        <v>21</v>
      </c>
      <c r="C11" s="8">
        <v>766</v>
      </c>
      <c r="D11" s="9" t="s">
        <v>22</v>
      </c>
      <c r="E11" s="10" t="s">
        <v>23</v>
      </c>
      <c r="F11" s="9">
        <v>241312</v>
      </c>
      <c r="G11" s="11">
        <v>50878.455999999955</v>
      </c>
      <c r="H11" s="11">
        <v>50503.107999999949</v>
      </c>
      <c r="I11" s="11">
        <f t="shared" si="0"/>
        <v>50503</v>
      </c>
      <c r="J11" s="12">
        <f t="shared" si="1"/>
        <v>-0.10799999994924292</v>
      </c>
    </row>
    <row r="12" spans="2:10" x14ac:dyDescent="0.2">
      <c r="B12" s="7"/>
      <c r="C12" s="8">
        <v>767</v>
      </c>
      <c r="D12" s="9" t="s">
        <v>24</v>
      </c>
      <c r="E12" s="10" t="s">
        <v>23</v>
      </c>
      <c r="F12" s="9">
        <v>241312</v>
      </c>
      <c r="G12" s="11">
        <v>140096.99999999994</v>
      </c>
      <c r="H12" s="11">
        <v>140083.14999999994</v>
      </c>
      <c r="I12" s="11">
        <f t="shared" si="0"/>
        <v>140083</v>
      </c>
      <c r="J12" s="12">
        <f t="shared" si="1"/>
        <v>-0.14999999993597157</v>
      </c>
    </row>
    <row r="13" spans="2:10" x14ac:dyDescent="0.2">
      <c r="B13" s="7"/>
      <c r="C13" s="8">
        <v>1320</v>
      </c>
      <c r="D13" s="9" t="s">
        <v>25</v>
      </c>
      <c r="E13" s="10" t="s">
        <v>23</v>
      </c>
      <c r="F13" s="9">
        <v>241312</v>
      </c>
      <c r="G13" s="11">
        <v>58336.733999999997</v>
      </c>
      <c r="H13" s="11">
        <v>58336.733999999997</v>
      </c>
      <c r="I13" s="11">
        <f t="shared" si="0"/>
        <v>58337</v>
      </c>
      <c r="J13" s="12">
        <f t="shared" si="1"/>
        <v>0.26600000000325963</v>
      </c>
    </row>
    <row r="14" spans="2:10" x14ac:dyDescent="0.2">
      <c r="B14" s="13" t="s">
        <v>26</v>
      </c>
      <c r="C14" s="13"/>
      <c r="D14" s="13"/>
      <c r="E14" s="13"/>
      <c r="F14" s="13"/>
      <c r="G14" s="14">
        <v>249312.18999999989</v>
      </c>
      <c r="H14" s="14">
        <v>248922.99199999988</v>
      </c>
      <c r="I14" s="14">
        <f>SUM(I11:I13)</f>
        <v>248923</v>
      </c>
      <c r="J14" s="12">
        <f t="shared" si="1"/>
        <v>8.0000001180451363E-3</v>
      </c>
    </row>
    <row r="15" spans="2:10" x14ac:dyDescent="0.2">
      <c r="B15" s="7" t="s">
        <v>27</v>
      </c>
      <c r="C15" s="8">
        <v>1024</v>
      </c>
      <c r="D15" s="9" t="s">
        <v>28</v>
      </c>
      <c r="E15" s="10" t="s">
        <v>29</v>
      </c>
      <c r="F15" s="9">
        <v>241312</v>
      </c>
      <c r="G15" s="11">
        <v>3159.6760000000004</v>
      </c>
      <c r="H15" s="11">
        <v>3159.6760000000004</v>
      </c>
      <c r="I15" s="11">
        <f t="shared" si="0"/>
        <v>3160</v>
      </c>
      <c r="J15" s="12">
        <f t="shared" si="1"/>
        <v>0.32399999999961437</v>
      </c>
    </row>
    <row r="16" spans="2:10" x14ac:dyDescent="0.2">
      <c r="B16" s="13" t="s">
        <v>30</v>
      </c>
      <c r="C16" s="13"/>
      <c r="D16" s="13"/>
      <c r="E16" s="13"/>
      <c r="F16" s="13"/>
      <c r="G16" s="14">
        <v>3159.6760000000004</v>
      </c>
      <c r="H16" s="14">
        <v>3159.6760000000004</v>
      </c>
      <c r="I16" s="14">
        <f>SUM(I15:I15)</f>
        <v>3160</v>
      </c>
      <c r="J16" s="12">
        <f t="shared" si="1"/>
        <v>0.32399999999961437</v>
      </c>
    </row>
    <row r="17" spans="2:10" x14ac:dyDescent="0.2">
      <c r="B17" s="7" t="s">
        <v>31</v>
      </c>
      <c r="C17" s="8">
        <v>999</v>
      </c>
      <c r="D17" s="9" t="s">
        <v>32</v>
      </c>
      <c r="E17" s="10" t="s">
        <v>33</v>
      </c>
      <c r="F17" s="9">
        <v>241312</v>
      </c>
      <c r="G17" s="11">
        <v>21434.345000000001</v>
      </c>
      <c r="H17" s="11">
        <v>4271.0749999999989</v>
      </c>
      <c r="I17" s="11">
        <f t="shared" si="0"/>
        <v>4271</v>
      </c>
      <c r="J17" s="12">
        <f t="shared" si="1"/>
        <v>-7.4999999998908606E-2</v>
      </c>
    </row>
    <row r="18" spans="2:10" x14ac:dyDescent="0.2">
      <c r="B18" s="13" t="s">
        <v>34</v>
      </c>
      <c r="C18" s="13"/>
      <c r="D18" s="13"/>
      <c r="E18" s="13"/>
      <c r="F18" s="13"/>
      <c r="G18" s="14">
        <v>21434.345000000001</v>
      </c>
      <c r="H18" s="14">
        <v>4271.0749999999989</v>
      </c>
      <c r="I18" s="14">
        <f>I17</f>
        <v>4271</v>
      </c>
      <c r="J18" s="12">
        <f t="shared" si="1"/>
        <v>-7.4999999998908606E-2</v>
      </c>
    </row>
    <row r="19" spans="2:10" x14ac:dyDescent="0.2">
      <c r="B19" s="7" t="s">
        <v>35</v>
      </c>
      <c r="C19" s="8">
        <v>1317</v>
      </c>
      <c r="D19" s="9" t="s">
        <v>36</v>
      </c>
      <c r="E19" s="10" t="s">
        <v>37</v>
      </c>
      <c r="F19" s="9">
        <v>241312</v>
      </c>
      <c r="G19" s="11">
        <v>272271.25999999989</v>
      </c>
      <c r="H19" s="11">
        <v>271262.39999999985</v>
      </c>
      <c r="I19" s="11">
        <f t="shared" si="0"/>
        <v>271262</v>
      </c>
      <c r="J19" s="12">
        <f t="shared" si="1"/>
        <v>-0.39999999984866008</v>
      </c>
    </row>
    <row r="20" spans="2:10" x14ac:dyDescent="0.2">
      <c r="B20" s="7"/>
      <c r="C20" s="8">
        <v>1318</v>
      </c>
      <c r="D20" s="9" t="s">
        <v>38</v>
      </c>
      <c r="E20" s="10" t="s">
        <v>37</v>
      </c>
      <c r="F20" s="9">
        <v>241312</v>
      </c>
      <c r="G20" s="11">
        <v>95.4</v>
      </c>
      <c r="H20" s="11">
        <v>95.4</v>
      </c>
      <c r="I20" s="11">
        <f t="shared" si="0"/>
        <v>95</v>
      </c>
      <c r="J20" s="12">
        <f t="shared" si="1"/>
        <v>-0.40000000000000568</v>
      </c>
    </row>
    <row r="21" spans="2:10" x14ac:dyDescent="0.2">
      <c r="B21" s="13" t="s">
        <v>39</v>
      </c>
      <c r="C21" s="13"/>
      <c r="D21" s="13"/>
      <c r="E21" s="13"/>
      <c r="F21" s="13"/>
      <c r="G21" s="14">
        <v>272366.65999999992</v>
      </c>
      <c r="H21" s="14">
        <v>271357.79999999987</v>
      </c>
      <c r="I21" s="14">
        <f>SUM(I19:I20)</f>
        <v>271357</v>
      </c>
      <c r="J21" s="12">
        <f t="shared" si="1"/>
        <v>-0.79999999987194315</v>
      </c>
    </row>
    <row r="22" spans="2:10" x14ac:dyDescent="0.2">
      <c r="B22" s="7" t="s">
        <v>40</v>
      </c>
      <c r="C22" s="8">
        <v>1130</v>
      </c>
      <c r="D22" s="9" t="s">
        <v>41</v>
      </c>
      <c r="E22" s="10" t="s">
        <v>42</v>
      </c>
      <c r="F22" s="9">
        <v>241312</v>
      </c>
      <c r="G22" s="11">
        <v>1082.2</v>
      </c>
      <c r="H22" s="11">
        <v>1082.2</v>
      </c>
      <c r="I22" s="11">
        <f t="shared" si="0"/>
        <v>1082</v>
      </c>
      <c r="J22" s="12">
        <f t="shared" si="1"/>
        <v>-0.20000000000004547</v>
      </c>
    </row>
    <row r="23" spans="2:10" x14ac:dyDescent="0.2">
      <c r="B23" s="7"/>
      <c r="C23" s="8">
        <v>1169</v>
      </c>
      <c r="D23" s="9" t="s">
        <v>43</v>
      </c>
      <c r="E23" s="10" t="s">
        <v>42</v>
      </c>
      <c r="F23" s="9">
        <v>241312</v>
      </c>
      <c r="G23" s="11">
        <v>204601.26499999996</v>
      </c>
      <c r="H23" s="11">
        <v>204529.16499999995</v>
      </c>
      <c r="I23" s="11">
        <f t="shared" si="0"/>
        <v>204529</v>
      </c>
      <c r="J23" s="12">
        <f t="shared" si="1"/>
        <v>-0.16499999994994141</v>
      </c>
    </row>
    <row r="24" spans="2:10" x14ac:dyDescent="0.2">
      <c r="B24" s="13" t="s">
        <v>44</v>
      </c>
      <c r="C24" s="13"/>
      <c r="D24" s="13"/>
      <c r="E24" s="13"/>
      <c r="F24" s="13"/>
      <c r="G24" s="14">
        <v>205683.46499999997</v>
      </c>
      <c r="H24" s="14">
        <v>205611.36499999996</v>
      </c>
      <c r="I24" s="14">
        <f>SUM(I22:I23)</f>
        <v>205611</v>
      </c>
      <c r="J24" s="12">
        <f t="shared" si="1"/>
        <v>-0.36499999996158294</v>
      </c>
    </row>
    <row r="25" spans="2:10" x14ac:dyDescent="0.2">
      <c r="B25" s="7" t="s">
        <v>45</v>
      </c>
      <c r="C25" s="8">
        <v>1000</v>
      </c>
      <c r="D25" s="9" t="s">
        <v>46</v>
      </c>
      <c r="E25" s="10" t="s">
        <v>47</v>
      </c>
      <c r="F25" s="9">
        <v>241312</v>
      </c>
      <c r="G25" s="11">
        <v>606.32999999999993</v>
      </c>
      <c r="H25" s="11">
        <v>606.32999999999993</v>
      </c>
      <c r="I25" s="11">
        <f t="shared" si="0"/>
        <v>606</v>
      </c>
      <c r="J25" s="12">
        <f t="shared" si="1"/>
        <v>-0.32999999999992724</v>
      </c>
    </row>
    <row r="26" spans="2:10" x14ac:dyDescent="0.2">
      <c r="B26" s="13" t="s">
        <v>48</v>
      </c>
      <c r="C26" s="13"/>
      <c r="D26" s="13"/>
      <c r="E26" s="13"/>
      <c r="F26" s="13"/>
      <c r="G26" s="14">
        <v>606.32999999999993</v>
      </c>
      <c r="H26" s="14">
        <v>606.32999999999993</v>
      </c>
      <c r="I26" s="14">
        <f>I25</f>
        <v>606</v>
      </c>
      <c r="J26" s="12">
        <f t="shared" si="1"/>
        <v>-0.32999999999992724</v>
      </c>
    </row>
    <row r="27" spans="2:10" x14ac:dyDescent="0.2">
      <c r="B27" s="7" t="s">
        <v>49</v>
      </c>
      <c r="C27" s="8">
        <v>812</v>
      </c>
      <c r="D27" s="9" t="s">
        <v>50</v>
      </c>
      <c r="E27" s="10" t="s">
        <v>51</v>
      </c>
      <c r="F27" s="9">
        <v>241312</v>
      </c>
      <c r="G27" s="11">
        <v>48280.833000000093</v>
      </c>
      <c r="H27" s="11">
        <v>48224.67300000009</v>
      </c>
      <c r="I27" s="11">
        <f t="shared" si="0"/>
        <v>48225</v>
      </c>
      <c r="J27" s="12">
        <f t="shared" si="1"/>
        <v>0.32699999991018558</v>
      </c>
    </row>
    <row r="28" spans="2:10" x14ac:dyDescent="0.2">
      <c r="B28" s="13" t="s">
        <v>52</v>
      </c>
      <c r="C28" s="13"/>
      <c r="D28" s="13"/>
      <c r="E28" s="13"/>
      <c r="F28" s="13"/>
      <c r="G28" s="14">
        <v>48280.833000000093</v>
      </c>
      <c r="H28" s="14">
        <v>48224.67300000009</v>
      </c>
      <c r="I28" s="14">
        <f>I27</f>
        <v>48225</v>
      </c>
      <c r="J28" s="12">
        <f t="shared" si="1"/>
        <v>0.32699999991018558</v>
      </c>
    </row>
    <row r="29" spans="2:10" x14ac:dyDescent="0.2">
      <c r="B29" s="7" t="s">
        <v>53</v>
      </c>
      <c r="C29" s="8">
        <v>1052</v>
      </c>
      <c r="D29" s="9" t="s">
        <v>54</v>
      </c>
      <c r="E29" s="10" t="s">
        <v>55</v>
      </c>
      <c r="F29" s="9">
        <v>241312</v>
      </c>
      <c r="G29" s="11">
        <v>1058.971</v>
      </c>
      <c r="H29" s="11">
        <v>1058.971</v>
      </c>
      <c r="I29" s="11">
        <f t="shared" si="0"/>
        <v>1059</v>
      </c>
      <c r="J29" s="12">
        <f t="shared" si="1"/>
        <v>2.8999999999996362E-2</v>
      </c>
    </row>
    <row r="30" spans="2:10" x14ac:dyDescent="0.2">
      <c r="B30" s="13" t="s">
        <v>56</v>
      </c>
      <c r="C30" s="13"/>
      <c r="D30" s="13"/>
      <c r="E30" s="13"/>
      <c r="F30" s="13"/>
      <c r="G30" s="14">
        <v>1058.971</v>
      </c>
      <c r="H30" s="14">
        <v>1058.971</v>
      </c>
      <c r="I30" s="14">
        <f>I29</f>
        <v>1059</v>
      </c>
      <c r="J30" s="12">
        <f t="shared" si="1"/>
        <v>2.8999999999996362E-2</v>
      </c>
    </row>
    <row r="31" spans="2:10" x14ac:dyDescent="0.2">
      <c r="B31" s="7" t="s">
        <v>57</v>
      </c>
      <c r="C31" s="8">
        <v>824</v>
      </c>
      <c r="D31" s="9" t="s">
        <v>58</v>
      </c>
      <c r="E31" s="10" t="s">
        <v>59</v>
      </c>
      <c r="F31" s="9">
        <v>241312</v>
      </c>
      <c r="G31" s="11">
        <v>1902.931</v>
      </c>
      <c r="H31" s="11">
        <v>1902.931</v>
      </c>
      <c r="I31" s="11">
        <f t="shared" si="0"/>
        <v>1903</v>
      </c>
      <c r="J31" s="12">
        <f t="shared" si="1"/>
        <v>6.8999999999959982E-2</v>
      </c>
    </row>
    <row r="32" spans="2:10" x14ac:dyDescent="0.2">
      <c r="B32" s="7"/>
      <c r="C32" s="8">
        <v>825</v>
      </c>
      <c r="D32" s="9" t="s">
        <v>60</v>
      </c>
      <c r="E32" s="10" t="s">
        <v>59</v>
      </c>
      <c r="F32" s="9">
        <v>241312</v>
      </c>
      <c r="G32" s="11">
        <v>989.73599999999999</v>
      </c>
      <c r="H32" s="11">
        <v>989.73599999999999</v>
      </c>
      <c r="I32" s="11">
        <f t="shared" si="0"/>
        <v>990</v>
      </c>
      <c r="J32" s="12">
        <f t="shared" si="1"/>
        <v>0.26400000000001</v>
      </c>
    </row>
    <row r="33" spans="2:10" x14ac:dyDescent="0.2">
      <c r="B33" s="7"/>
      <c r="C33" s="8">
        <v>827</v>
      </c>
      <c r="D33" s="9" t="s">
        <v>61</v>
      </c>
      <c r="E33" s="10" t="s">
        <v>59</v>
      </c>
      <c r="F33" s="9">
        <v>241312</v>
      </c>
      <c r="G33" s="11">
        <v>13.2</v>
      </c>
      <c r="H33" s="11">
        <v>13.2</v>
      </c>
      <c r="I33" s="11">
        <f t="shared" si="0"/>
        <v>13</v>
      </c>
      <c r="J33" s="12">
        <f t="shared" si="1"/>
        <v>-0.19999999999999929</v>
      </c>
    </row>
    <row r="34" spans="2:10" x14ac:dyDescent="0.2">
      <c r="B34" s="13" t="s">
        <v>62</v>
      </c>
      <c r="C34" s="13"/>
      <c r="D34" s="13"/>
      <c r="E34" s="13"/>
      <c r="F34" s="13"/>
      <c r="G34" s="14">
        <v>2942.127</v>
      </c>
      <c r="H34" s="14">
        <v>2905.8669999999997</v>
      </c>
      <c r="I34" s="14">
        <f>SUM(I31:I33)</f>
        <v>2906</v>
      </c>
      <c r="J34" s="12">
        <f t="shared" si="1"/>
        <v>0.13300000000026557</v>
      </c>
    </row>
    <row r="35" spans="2:10" x14ac:dyDescent="0.2">
      <c r="B35" s="7" t="s">
        <v>63</v>
      </c>
      <c r="C35" s="8">
        <v>847</v>
      </c>
      <c r="D35" s="9" t="s">
        <v>64</v>
      </c>
      <c r="E35" s="10" t="s">
        <v>65</v>
      </c>
      <c r="F35" s="9">
        <v>241312</v>
      </c>
      <c r="G35" s="11">
        <v>10782.813000000002</v>
      </c>
      <c r="H35" s="11">
        <v>10782.813000000002</v>
      </c>
      <c r="I35" s="11">
        <f t="shared" si="0"/>
        <v>10783</v>
      </c>
      <c r="J35" s="12">
        <f t="shared" si="1"/>
        <v>0.18699999999807915</v>
      </c>
    </row>
    <row r="36" spans="2:10" x14ac:dyDescent="0.2">
      <c r="B36" s="7"/>
      <c r="C36" s="8">
        <v>848</v>
      </c>
      <c r="D36" s="9" t="s">
        <v>66</v>
      </c>
      <c r="E36" s="10" t="s">
        <v>65</v>
      </c>
      <c r="F36" s="9">
        <v>241312</v>
      </c>
      <c r="G36" s="11">
        <v>50006.778000000028</v>
      </c>
      <c r="H36" s="11">
        <v>17286.528000000002</v>
      </c>
      <c r="I36" s="11">
        <f t="shared" si="0"/>
        <v>17287</v>
      </c>
      <c r="J36" s="12">
        <f t="shared" si="1"/>
        <v>0.47199999999793363</v>
      </c>
    </row>
    <row r="37" spans="2:10" x14ac:dyDescent="0.2">
      <c r="B37" s="7"/>
      <c r="C37" s="8">
        <v>1282</v>
      </c>
      <c r="D37" s="9" t="s">
        <v>67</v>
      </c>
      <c r="E37" s="10" t="s">
        <v>65</v>
      </c>
      <c r="F37" s="9">
        <v>241312</v>
      </c>
      <c r="G37" s="11">
        <v>86845.562999999878</v>
      </c>
      <c r="H37" s="11">
        <v>86842.562999999878</v>
      </c>
      <c r="I37" s="11">
        <f t="shared" si="0"/>
        <v>86843</v>
      </c>
      <c r="J37" s="12">
        <f t="shared" si="1"/>
        <v>0.43700000012177043</v>
      </c>
    </row>
    <row r="38" spans="2:10" x14ac:dyDescent="0.2">
      <c r="B38" s="13" t="s">
        <v>68</v>
      </c>
      <c r="C38" s="13"/>
      <c r="D38" s="13"/>
      <c r="E38" s="13"/>
      <c r="F38" s="13"/>
      <c r="G38" s="14">
        <v>147635.15399999992</v>
      </c>
      <c r="H38" s="14">
        <v>114911.90399999988</v>
      </c>
      <c r="I38" s="14">
        <f>SUM(I35:I37)</f>
        <v>114913</v>
      </c>
      <c r="J38" s="12">
        <f t="shared" si="1"/>
        <v>1.0960000001214212</v>
      </c>
    </row>
    <row r="39" spans="2:10" x14ac:dyDescent="0.2">
      <c r="B39" s="7" t="s">
        <v>69</v>
      </c>
      <c r="C39" s="8">
        <v>1001</v>
      </c>
      <c r="D39" s="9" t="s">
        <v>70</v>
      </c>
      <c r="E39" s="10" t="s">
        <v>71</v>
      </c>
      <c r="F39" s="9">
        <v>241312</v>
      </c>
      <c r="G39" s="11">
        <v>363790.09799999977</v>
      </c>
      <c r="H39" s="11">
        <v>363790.09799999977</v>
      </c>
      <c r="I39" s="11">
        <f t="shared" si="0"/>
        <v>363790</v>
      </c>
      <c r="J39" s="12">
        <f t="shared" si="1"/>
        <v>-9.7999999765306711E-2</v>
      </c>
    </row>
    <row r="40" spans="2:10" x14ac:dyDescent="0.2">
      <c r="B40" s="13" t="s">
        <v>72</v>
      </c>
      <c r="C40" s="13"/>
      <c r="D40" s="13"/>
      <c r="E40" s="13"/>
      <c r="F40" s="13"/>
      <c r="G40" s="14">
        <v>363790.09799999977</v>
      </c>
      <c r="H40" s="14">
        <v>363790.09799999977</v>
      </c>
      <c r="I40" s="14">
        <f>I39</f>
        <v>363790</v>
      </c>
      <c r="J40" s="12">
        <f t="shared" si="1"/>
        <v>-9.7999999765306711E-2</v>
      </c>
    </row>
    <row r="41" spans="2:10" x14ac:dyDescent="0.2">
      <c r="B41" s="7" t="s">
        <v>73</v>
      </c>
      <c r="C41" s="8">
        <v>126</v>
      </c>
      <c r="D41" s="9" t="s">
        <v>74</v>
      </c>
      <c r="E41" s="10" t="s">
        <v>75</v>
      </c>
      <c r="F41" s="9">
        <v>241311</v>
      </c>
      <c r="G41" s="11">
        <v>12700.86</v>
      </c>
      <c r="H41" s="11">
        <v>10905.759999999998</v>
      </c>
      <c r="I41" s="11">
        <f t="shared" si="0"/>
        <v>10906</v>
      </c>
      <c r="J41" s="12">
        <f t="shared" si="1"/>
        <v>0.24000000000160071</v>
      </c>
    </row>
    <row r="42" spans="2:10" x14ac:dyDescent="0.2">
      <c r="B42" s="7"/>
      <c r="C42" s="8">
        <v>132</v>
      </c>
      <c r="D42" s="9" t="s">
        <v>76</v>
      </c>
      <c r="E42" s="10" t="s">
        <v>75</v>
      </c>
      <c r="F42" s="9">
        <v>241311</v>
      </c>
      <c r="G42" s="11">
        <v>159235.11920000007</v>
      </c>
      <c r="H42" s="11">
        <v>159235.11920000007</v>
      </c>
      <c r="I42" s="11">
        <f t="shared" si="0"/>
        <v>159235</v>
      </c>
      <c r="J42" s="12">
        <f t="shared" si="1"/>
        <v>-0.11920000007376075</v>
      </c>
    </row>
    <row r="43" spans="2:10" x14ac:dyDescent="0.2">
      <c r="B43" s="7"/>
      <c r="C43" s="8">
        <v>136</v>
      </c>
      <c r="D43" s="9" t="s">
        <v>77</v>
      </c>
      <c r="E43" s="10" t="s">
        <v>75</v>
      </c>
      <c r="F43" s="9">
        <v>241311</v>
      </c>
      <c r="G43" s="11">
        <v>3401.1809999999996</v>
      </c>
      <c r="H43" s="11">
        <v>3367.4309999999996</v>
      </c>
      <c r="I43" s="11">
        <f t="shared" si="0"/>
        <v>3367</v>
      </c>
      <c r="J43" s="12">
        <f t="shared" si="1"/>
        <v>-0.43099999999958527</v>
      </c>
    </row>
    <row r="44" spans="2:10" x14ac:dyDescent="0.2">
      <c r="B44" s="7"/>
      <c r="C44" s="8">
        <v>137</v>
      </c>
      <c r="D44" s="9" t="s">
        <v>78</v>
      </c>
      <c r="E44" s="10" t="s">
        <v>75</v>
      </c>
      <c r="F44" s="9">
        <v>241311</v>
      </c>
      <c r="G44" s="11">
        <v>805566.74700000091</v>
      </c>
      <c r="H44" s="11">
        <v>802942.39900000102</v>
      </c>
      <c r="I44" s="11">
        <f t="shared" si="0"/>
        <v>802942</v>
      </c>
      <c r="J44" s="12">
        <f t="shared" si="1"/>
        <v>-0.39900000102352351</v>
      </c>
    </row>
    <row r="45" spans="2:10" x14ac:dyDescent="0.2">
      <c r="B45" s="7"/>
      <c r="C45" s="8">
        <v>141</v>
      </c>
      <c r="D45" s="9" t="s">
        <v>79</v>
      </c>
      <c r="E45" s="10" t="s">
        <v>75</v>
      </c>
      <c r="F45" s="9">
        <v>241311</v>
      </c>
      <c r="G45" s="11">
        <v>149984.01400000002</v>
      </c>
      <c r="H45" s="11">
        <v>148638.90400000001</v>
      </c>
      <c r="I45" s="11">
        <f t="shared" si="0"/>
        <v>148639</v>
      </c>
      <c r="J45" s="12">
        <f t="shared" si="1"/>
        <v>9.5999999990453944E-2</v>
      </c>
    </row>
    <row r="46" spans="2:10" x14ac:dyDescent="0.2">
      <c r="B46" s="7"/>
      <c r="C46" s="8">
        <v>143</v>
      </c>
      <c r="D46" s="9" t="s">
        <v>80</v>
      </c>
      <c r="E46" s="10" t="s">
        <v>75</v>
      </c>
      <c r="F46" s="9">
        <v>241311</v>
      </c>
      <c r="G46" s="11">
        <v>287815.04780000006</v>
      </c>
      <c r="H46" s="11">
        <v>273808.83780000004</v>
      </c>
      <c r="I46" s="11">
        <f t="shared" si="0"/>
        <v>273809</v>
      </c>
      <c r="J46" s="12">
        <f t="shared" si="1"/>
        <v>0.1621999999624677</v>
      </c>
    </row>
    <row r="47" spans="2:10" x14ac:dyDescent="0.2">
      <c r="B47" s="7"/>
      <c r="C47" s="8">
        <v>144</v>
      </c>
      <c r="D47" s="9" t="s">
        <v>81</v>
      </c>
      <c r="E47" s="10" t="s">
        <v>75</v>
      </c>
      <c r="F47" s="9">
        <v>241311</v>
      </c>
      <c r="G47" s="11">
        <v>310512.32399999996</v>
      </c>
      <c r="H47" s="11">
        <v>297240.31899999996</v>
      </c>
      <c r="I47" s="11">
        <f t="shared" si="0"/>
        <v>297240</v>
      </c>
      <c r="J47" s="12">
        <f t="shared" si="1"/>
        <v>-0.31899999995948747</v>
      </c>
    </row>
    <row r="48" spans="2:10" x14ac:dyDescent="0.2">
      <c r="B48" s="7"/>
      <c r="C48" s="8">
        <v>145</v>
      </c>
      <c r="D48" s="9" t="s">
        <v>82</v>
      </c>
      <c r="E48" s="10" t="s">
        <v>75</v>
      </c>
      <c r="F48" s="9">
        <v>241311</v>
      </c>
      <c r="G48" s="11">
        <v>94244.481000000029</v>
      </c>
      <c r="H48" s="11">
        <v>93969.66700000003</v>
      </c>
      <c r="I48" s="11">
        <f t="shared" si="0"/>
        <v>93970</v>
      </c>
      <c r="J48" s="12">
        <f t="shared" si="1"/>
        <v>0.3329999999696156</v>
      </c>
    </row>
    <row r="49" spans="2:10" x14ac:dyDescent="0.2">
      <c r="B49" s="7"/>
      <c r="C49" s="8">
        <v>149</v>
      </c>
      <c r="D49" s="9" t="s">
        <v>83</v>
      </c>
      <c r="E49" s="10" t="s">
        <v>75</v>
      </c>
      <c r="F49" s="9">
        <v>241311</v>
      </c>
      <c r="G49" s="11">
        <v>549.52</v>
      </c>
      <c r="H49" s="11">
        <v>549.52</v>
      </c>
      <c r="I49" s="11">
        <f t="shared" si="0"/>
        <v>550</v>
      </c>
      <c r="J49" s="12">
        <f t="shared" si="1"/>
        <v>0.48000000000001819</v>
      </c>
    </row>
    <row r="50" spans="2:10" x14ac:dyDescent="0.2">
      <c r="B50" s="7"/>
      <c r="C50" s="8">
        <v>522</v>
      </c>
      <c r="D50" s="9" t="s">
        <v>84</v>
      </c>
      <c r="E50" s="10" t="s">
        <v>75</v>
      </c>
      <c r="F50" s="9">
        <v>241311</v>
      </c>
      <c r="G50" s="11">
        <v>255.28399999999999</v>
      </c>
      <c r="H50" s="11">
        <v>255.28399999999999</v>
      </c>
      <c r="I50" s="11">
        <f t="shared" si="0"/>
        <v>255</v>
      </c>
      <c r="J50" s="12">
        <f t="shared" si="1"/>
        <v>-0.28399999999999181</v>
      </c>
    </row>
    <row r="51" spans="2:10" x14ac:dyDescent="0.2">
      <c r="B51" s="7"/>
      <c r="C51" s="8">
        <v>1138</v>
      </c>
      <c r="D51" s="9" t="s">
        <v>85</v>
      </c>
      <c r="E51" s="10" t="s">
        <v>75</v>
      </c>
      <c r="F51" s="9">
        <v>241311</v>
      </c>
      <c r="G51" s="11">
        <v>200.59</v>
      </c>
      <c r="H51" s="11">
        <v>200.59</v>
      </c>
      <c r="I51" s="11">
        <f t="shared" si="0"/>
        <v>201</v>
      </c>
      <c r="J51" s="12">
        <f t="shared" si="1"/>
        <v>0.40999999999999659</v>
      </c>
    </row>
    <row r="52" spans="2:10" x14ac:dyDescent="0.2">
      <c r="B52" s="7"/>
      <c r="C52" s="8">
        <v>1216</v>
      </c>
      <c r="D52" s="9" t="s">
        <v>86</v>
      </c>
      <c r="E52" s="10" t="s">
        <v>75</v>
      </c>
      <c r="F52" s="9">
        <v>241311</v>
      </c>
      <c r="G52" s="11">
        <v>644.60899999999992</v>
      </c>
      <c r="H52" s="11">
        <v>644.60899999999992</v>
      </c>
      <c r="I52" s="11">
        <f t="shared" si="0"/>
        <v>645</v>
      </c>
      <c r="J52" s="12">
        <f t="shared" si="1"/>
        <v>0.3910000000000764</v>
      </c>
    </row>
    <row r="53" spans="2:10" x14ac:dyDescent="0.2">
      <c r="B53" s="13" t="s">
        <v>87</v>
      </c>
      <c r="C53" s="13"/>
      <c r="D53" s="13"/>
      <c r="E53" s="13"/>
      <c r="F53" s="13"/>
      <c r="G53" s="14">
        <v>1825505.7470000009</v>
      </c>
      <c r="H53" s="14">
        <v>1791891.1500000013</v>
      </c>
      <c r="I53" s="14">
        <f>SUM(I41:I52)</f>
        <v>1791759</v>
      </c>
      <c r="J53" s="12">
        <f t="shared" si="1"/>
        <v>-132.15000000130385</v>
      </c>
    </row>
    <row r="54" spans="2:10" x14ac:dyDescent="0.2">
      <c r="B54" s="7" t="s">
        <v>88</v>
      </c>
      <c r="C54" s="8">
        <v>1286</v>
      </c>
      <c r="D54" s="9" t="s">
        <v>89</v>
      </c>
      <c r="E54" s="10" t="s">
        <v>75</v>
      </c>
      <c r="F54" s="9">
        <v>241312</v>
      </c>
      <c r="G54" s="11">
        <v>1018.7500000000001</v>
      </c>
      <c r="H54" s="11">
        <v>1018.7500000000001</v>
      </c>
      <c r="I54" s="11">
        <f t="shared" si="0"/>
        <v>1019</v>
      </c>
      <c r="J54" s="12">
        <f t="shared" si="1"/>
        <v>0.24999999999988631</v>
      </c>
    </row>
    <row r="55" spans="2:10" x14ac:dyDescent="0.2">
      <c r="B55" s="7"/>
      <c r="C55" s="8">
        <v>1288</v>
      </c>
      <c r="D55" s="9" t="s">
        <v>90</v>
      </c>
      <c r="E55" s="10" t="s">
        <v>75</v>
      </c>
      <c r="F55" s="9">
        <v>241312</v>
      </c>
      <c r="G55" s="11">
        <v>1751.1</v>
      </c>
      <c r="H55" s="11">
        <v>1715.5100000000002</v>
      </c>
      <c r="I55" s="11">
        <f t="shared" si="0"/>
        <v>1716</v>
      </c>
      <c r="J55" s="12">
        <f t="shared" si="1"/>
        <v>0.48999999999978172</v>
      </c>
    </row>
    <row r="56" spans="2:10" x14ac:dyDescent="0.2">
      <c r="B56" s="7"/>
      <c r="C56" s="8">
        <v>1289</v>
      </c>
      <c r="D56" s="9" t="s">
        <v>91</v>
      </c>
      <c r="E56" s="10" t="s">
        <v>75</v>
      </c>
      <c r="F56" s="9">
        <v>241312</v>
      </c>
      <c r="G56" s="11">
        <v>105.72</v>
      </c>
      <c r="H56" s="11">
        <v>105.72</v>
      </c>
      <c r="I56" s="11">
        <f t="shared" si="0"/>
        <v>106</v>
      </c>
      <c r="J56" s="12">
        <f t="shared" si="1"/>
        <v>0.28000000000000114</v>
      </c>
    </row>
    <row r="57" spans="2:10" x14ac:dyDescent="0.2">
      <c r="B57" s="7"/>
      <c r="C57" s="8">
        <v>1292</v>
      </c>
      <c r="D57" s="9" t="s">
        <v>92</v>
      </c>
      <c r="E57" s="10" t="s">
        <v>75</v>
      </c>
      <c r="F57" s="9">
        <v>241312</v>
      </c>
      <c r="G57" s="11">
        <v>173.81</v>
      </c>
      <c r="H57" s="11">
        <v>173.81</v>
      </c>
      <c r="I57" s="11">
        <f t="shared" si="0"/>
        <v>174</v>
      </c>
      <c r="J57" s="12">
        <f t="shared" si="1"/>
        <v>0.18999999999999773</v>
      </c>
    </row>
    <row r="58" spans="2:10" x14ac:dyDescent="0.2">
      <c r="B58" s="13" t="s">
        <v>93</v>
      </c>
      <c r="C58" s="13"/>
      <c r="D58" s="13"/>
      <c r="E58" s="13"/>
      <c r="F58" s="13"/>
      <c r="G58" s="14">
        <v>3049.3799999999997</v>
      </c>
      <c r="H58" s="14">
        <v>3013.79</v>
      </c>
      <c r="I58" s="14">
        <f>SUM(I54:I57)</f>
        <v>3015</v>
      </c>
      <c r="J58" s="12">
        <f t="shared" si="1"/>
        <v>1.2100000000000364</v>
      </c>
    </row>
    <row r="59" spans="2:10" x14ac:dyDescent="0.2">
      <c r="B59" s="7" t="s">
        <v>94</v>
      </c>
      <c r="C59" s="8">
        <v>872</v>
      </c>
      <c r="D59" s="9" t="s">
        <v>95</v>
      </c>
      <c r="E59" s="10" t="s">
        <v>96</v>
      </c>
      <c r="F59" s="9">
        <v>241312</v>
      </c>
      <c r="G59" s="11">
        <v>27.35</v>
      </c>
      <c r="H59" s="11">
        <v>27.35</v>
      </c>
      <c r="I59" s="11">
        <f t="shared" si="0"/>
        <v>27</v>
      </c>
      <c r="J59" s="12">
        <f t="shared" si="1"/>
        <v>-0.35000000000000142</v>
      </c>
    </row>
    <row r="60" spans="2:10" x14ac:dyDescent="0.2">
      <c r="B60" s="7"/>
      <c r="C60" s="8">
        <v>874</v>
      </c>
      <c r="D60" s="9" t="s">
        <v>97</v>
      </c>
      <c r="E60" s="10" t="s">
        <v>96</v>
      </c>
      <c r="F60" s="9">
        <v>241312</v>
      </c>
      <c r="G60" s="11">
        <v>14655.548000000003</v>
      </c>
      <c r="H60" s="11">
        <v>12573.857999999998</v>
      </c>
      <c r="I60" s="11">
        <f t="shared" si="0"/>
        <v>12574</v>
      </c>
      <c r="J60" s="12">
        <f t="shared" si="1"/>
        <v>0.14200000000164437</v>
      </c>
    </row>
    <row r="61" spans="2:10" x14ac:dyDescent="0.2">
      <c r="B61" s="13" t="s">
        <v>98</v>
      </c>
      <c r="C61" s="13"/>
      <c r="D61" s="13"/>
      <c r="E61" s="13"/>
      <c r="F61" s="13"/>
      <c r="G61" s="14">
        <v>14682.898000000003</v>
      </c>
      <c r="H61" s="14">
        <v>12601.207999999999</v>
      </c>
      <c r="I61" s="14">
        <f>SUM(I59:I60)</f>
        <v>12601</v>
      </c>
      <c r="J61" s="12">
        <f t="shared" si="1"/>
        <v>-0.20799999999871943</v>
      </c>
    </row>
    <row r="62" spans="2:10" x14ac:dyDescent="0.2">
      <c r="B62" s="7" t="s">
        <v>99</v>
      </c>
      <c r="C62" s="8">
        <v>1003</v>
      </c>
      <c r="D62" s="9" t="s">
        <v>100</v>
      </c>
      <c r="E62" s="10" t="s">
        <v>101</v>
      </c>
      <c r="F62" s="9">
        <v>241312</v>
      </c>
      <c r="G62" s="11">
        <v>24562.199999999983</v>
      </c>
      <c r="H62" s="11">
        <v>22942.529999999984</v>
      </c>
      <c r="I62" s="11">
        <f t="shared" si="0"/>
        <v>22943</v>
      </c>
      <c r="J62" s="12">
        <f t="shared" si="1"/>
        <v>0.47000000001571607</v>
      </c>
    </row>
    <row r="63" spans="2:10" x14ac:dyDescent="0.2">
      <c r="B63" s="13" t="s">
        <v>102</v>
      </c>
      <c r="C63" s="13"/>
      <c r="D63" s="13"/>
      <c r="E63" s="13"/>
      <c r="F63" s="13"/>
      <c r="G63" s="14">
        <v>24562.199999999983</v>
      </c>
      <c r="H63" s="14">
        <v>22942.529999999984</v>
      </c>
      <c r="I63" s="14">
        <f>I62</f>
        <v>22943</v>
      </c>
      <c r="J63" s="12">
        <f t="shared" si="1"/>
        <v>0.47000000001571607</v>
      </c>
    </row>
    <row r="64" spans="2:10" x14ac:dyDescent="0.2">
      <c r="B64" s="7" t="s">
        <v>103</v>
      </c>
      <c r="C64" s="8">
        <v>1394</v>
      </c>
      <c r="D64" s="9" t="s">
        <v>104</v>
      </c>
      <c r="E64" s="10" t="s">
        <v>105</v>
      </c>
      <c r="F64" s="9">
        <v>241312</v>
      </c>
      <c r="G64" s="11">
        <v>1417.56</v>
      </c>
      <c r="H64" s="11">
        <v>1417.56</v>
      </c>
      <c r="I64" s="11">
        <f t="shared" ref="I64:I75" si="2">ROUND(H64,0)</f>
        <v>1418</v>
      </c>
      <c r="J64" s="12">
        <f t="shared" si="1"/>
        <v>0.44000000000005457</v>
      </c>
    </row>
    <row r="65" spans="2:10" x14ac:dyDescent="0.2">
      <c r="B65" s="13" t="s">
        <v>106</v>
      </c>
      <c r="C65" s="13"/>
      <c r="D65" s="13"/>
      <c r="E65" s="13"/>
      <c r="F65" s="13"/>
      <c r="G65" s="14">
        <v>1417.56</v>
      </c>
      <c r="H65" s="14">
        <v>1417.56</v>
      </c>
      <c r="I65" s="14">
        <f>I64</f>
        <v>1418</v>
      </c>
      <c r="J65" s="12">
        <f t="shared" si="1"/>
        <v>0.44000000000005457</v>
      </c>
    </row>
    <row r="66" spans="2:10" x14ac:dyDescent="0.2">
      <c r="B66" s="7" t="s">
        <v>107</v>
      </c>
      <c r="C66" s="8">
        <v>901</v>
      </c>
      <c r="D66" s="9" t="s">
        <v>108</v>
      </c>
      <c r="E66" s="10" t="s">
        <v>109</v>
      </c>
      <c r="F66" s="9">
        <v>241312</v>
      </c>
      <c r="G66" s="11">
        <v>4091.924</v>
      </c>
      <c r="H66" s="11">
        <v>4091.924</v>
      </c>
      <c r="I66" s="11">
        <f t="shared" si="2"/>
        <v>4092</v>
      </c>
      <c r="J66" s="12">
        <f t="shared" si="1"/>
        <v>7.6000000000021828E-2</v>
      </c>
    </row>
    <row r="67" spans="2:10" x14ac:dyDescent="0.2">
      <c r="B67" s="7"/>
      <c r="C67" s="8">
        <v>1306</v>
      </c>
      <c r="D67" s="9" t="s">
        <v>110</v>
      </c>
      <c r="E67" s="10" t="s">
        <v>109</v>
      </c>
      <c r="F67" s="9">
        <v>241312</v>
      </c>
      <c r="G67" s="11">
        <v>6700.42</v>
      </c>
      <c r="H67" s="11">
        <v>6700.42</v>
      </c>
      <c r="I67" s="11">
        <f t="shared" si="2"/>
        <v>6700</v>
      </c>
      <c r="J67" s="12">
        <f t="shared" si="1"/>
        <v>-0.42000000000007276</v>
      </c>
    </row>
    <row r="68" spans="2:10" x14ac:dyDescent="0.2">
      <c r="B68" s="13" t="s">
        <v>111</v>
      </c>
      <c r="C68" s="13"/>
      <c r="D68" s="13"/>
      <c r="E68" s="13"/>
      <c r="F68" s="13"/>
      <c r="G68" s="14">
        <v>10792.344000000001</v>
      </c>
      <c r="H68" s="14">
        <v>10792.344000000001</v>
      </c>
      <c r="I68" s="14">
        <f>SUM(I66:I67)</f>
        <v>10792</v>
      </c>
      <c r="J68" s="12">
        <f t="shared" si="1"/>
        <v>-0.34400000000096043</v>
      </c>
    </row>
    <row r="69" spans="2:10" x14ac:dyDescent="0.2">
      <c r="B69" s="7" t="s">
        <v>112</v>
      </c>
      <c r="C69" s="8">
        <v>1435</v>
      </c>
      <c r="D69" s="9" t="s">
        <v>113</v>
      </c>
      <c r="E69" s="10" t="s">
        <v>114</v>
      </c>
      <c r="F69" s="9">
        <v>241312</v>
      </c>
      <c r="G69" s="11">
        <v>72.11</v>
      </c>
      <c r="H69" s="11">
        <v>72.11</v>
      </c>
      <c r="I69" s="11">
        <f t="shared" si="2"/>
        <v>72</v>
      </c>
      <c r="J69" s="12">
        <f t="shared" ref="J69:J80" si="3">I69-H69</f>
        <v>-0.10999999999999943</v>
      </c>
    </row>
    <row r="70" spans="2:10" x14ac:dyDescent="0.2">
      <c r="B70" s="13" t="s">
        <v>115</v>
      </c>
      <c r="C70" s="13"/>
      <c r="D70" s="13"/>
      <c r="E70" s="13"/>
      <c r="F70" s="13"/>
      <c r="G70" s="14">
        <v>72.11</v>
      </c>
      <c r="H70" s="14">
        <v>72.11</v>
      </c>
      <c r="I70" s="14">
        <f>I69</f>
        <v>72</v>
      </c>
      <c r="J70" s="12">
        <f t="shared" si="3"/>
        <v>-0.10999999999999943</v>
      </c>
    </row>
    <row r="71" spans="2:10" x14ac:dyDescent="0.2">
      <c r="B71" s="7" t="s">
        <v>116</v>
      </c>
      <c r="C71" s="8">
        <v>1400</v>
      </c>
      <c r="D71" s="9" t="s">
        <v>117</v>
      </c>
      <c r="E71" s="10" t="s">
        <v>118</v>
      </c>
      <c r="F71" s="9">
        <v>241312</v>
      </c>
      <c r="G71" s="11">
        <v>647.97399999999993</v>
      </c>
      <c r="H71" s="11">
        <v>647.97399999999993</v>
      </c>
      <c r="I71" s="11">
        <f t="shared" si="2"/>
        <v>648</v>
      </c>
      <c r="J71" s="12">
        <f t="shared" si="3"/>
        <v>2.6000000000067303E-2</v>
      </c>
    </row>
    <row r="72" spans="2:10" x14ac:dyDescent="0.2">
      <c r="B72" s="13" t="s">
        <v>119</v>
      </c>
      <c r="C72" s="13"/>
      <c r="D72" s="13"/>
      <c r="E72" s="13"/>
      <c r="F72" s="13"/>
      <c r="G72" s="14">
        <v>647.97399999999993</v>
      </c>
      <c r="H72" s="14">
        <v>647.97399999999993</v>
      </c>
      <c r="I72" s="14">
        <f>I71</f>
        <v>648</v>
      </c>
      <c r="J72" s="12">
        <f t="shared" si="3"/>
        <v>2.6000000000067303E-2</v>
      </c>
    </row>
    <row r="73" spans="2:10" x14ac:dyDescent="0.2">
      <c r="B73" s="7" t="s">
        <v>120</v>
      </c>
      <c r="C73" s="8">
        <v>970</v>
      </c>
      <c r="D73" s="9" t="s">
        <v>121</v>
      </c>
      <c r="E73" s="10" t="s">
        <v>122</v>
      </c>
      <c r="F73" s="9">
        <v>241312</v>
      </c>
      <c r="G73" s="11">
        <v>5362.5</v>
      </c>
      <c r="H73" s="11">
        <v>5362.5</v>
      </c>
      <c r="I73" s="11">
        <f t="shared" si="2"/>
        <v>5363</v>
      </c>
      <c r="J73" s="12">
        <f t="shared" si="3"/>
        <v>0.5</v>
      </c>
    </row>
    <row r="74" spans="2:10" x14ac:dyDescent="0.2">
      <c r="B74" s="13" t="s">
        <v>123</v>
      </c>
      <c r="C74" s="13"/>
      <c r="D74" s="13"/>
      <c r="E74" s="13"/>
      <c r="F74" s="13"/>
      <c r="G74" s="14">
        <v>5362.5</v>
      </c>
      <c r="H74" s="14">
        <v>5362.5</v>
      </c>
      <c r="I74" s="14">
        <f>I73</f>
        <v>5363</v>
      </c>
      <c r="J74" s="12">
        <f t="shared" si="3"/>
        <v>0.5</v>
      </c>
    </row>
    <row r="75" spans="2:10" x14ac:dyDescent="0.2">
      <c r="B75" s="7" t="s">
        <v>124</v>
      </c>
      <c r="C75" s="8">
        <v>951</v>
      </c>
      <c r="D75" s="9" t="s">
        <v>125</v>
      </c>
      <c r="E75" s="10" t="s">
        <v>126</v>
      </c>
      <c r="F75" s="9">
        <v>241312</v>
      </c>
      <c r="G75" s="11">
        <v>26156.005999999998</v>
      </c>
      <c r="H75" s="11">
        <v>26156.005999999998</v>
      </c>
      <c r="I75" s="11">
        <f t="shared" si="2"/>
        <v>26156</v>
      </c>
      <c r="J75" s="12">
        <f t="shared" si="3"/>
        <v>-5.9999999975843821E-3</v>
      </c>
    </row>
    <row r="76" spans="2:10" x14ac:dyDescent="0.2">
      <c r="B76" s="7"/>
      <c r="C76" s="8">
        <v>952</v>
      </c>
      <c r="D76" s="9" t="s">
        <v>127</v>
      </c>
      <c r="E76" s="10" t="s">
        <v>126</v>
      </c>
      <c r="F76" s="9">
        <v>241312</v>
      </c>
      <c r="G76" s="11">
        <v>4377.7300000000005</v>
      </c>
      <c r="H76" s="11">
        <v>4377.7300000000005</v>
      </c>
      <c r="I76" s="11">
        <f>ROUND(H76,0)</f>
        <v>4378</v>
      </c>
      <c r="J76" s="12">
        <f t="shared" si="3"/>
        <v>0.26999999999952706</v>
      </c>
    </row>
    <row r="77" spans="2:10" x14ac:dyDescent="0.2">
      <c r="B77" s="13" t="s">
        <v>128</v>
      </c>
      <c r="C77" s="13"/>
      <c r="D77" s="13"/>
      <c r="E77" s="13"/>
      <c r="F77" s="13"/>
      <c r="G77" s="14">
        <v>30533.735999999997</v>
      </c>
      <c r="H77" s="14">
        <v>30533.735999999997</v>
      </c>
      <c r="I77" s="14">
        <f>SUM(I75:I76)</f>
        <v>30534</v>
      </c>
      <c r="J77" s="12">
        <f t="shared" si="3"/>
        <v>0.26400000000285218</v>
      </c>
    </row>
    <row r="78" spans="2:10" x14ac:dyDescent="0.2">
      <c r="B78" s="7" t="s">
        <v>129</v>
      </c>
      <c r="C78" s="8">
        <v>1235</v>
      </c>
      <c r="D78" s="9" t="s">
        <v>130</v>
      </c>
      <c r="E78" s="10" t="s">
        <v>75</v>
      </c>
      <c r="F78" s="9">
        <v>241311</v>
      </c>
      <c r="G78" s="11">
        <v>132.70999999999998</v>
      </c>
      <c r="H78" s="11">
        <v>132.70999999999998</v>
      </c>
      <c r="I78" s="11">
        <f>ROUND(H78,0)</f>
        <v>133</v>
      </c>
      <c r="J78" s="12">
        <f t="shared" si="3"/>
        <v>0.29000000000002046</v>
      </c>
    </row>
    <row r="79" spans="2:10" x14ac:dyDescent="0.2">
      <c r="B79" s="13" t="s">
        <v>131</v>
      </c>
      <c r="C79" s="13"/>
      <c r="D79" s="13"/>
      <c r="E79" s="13"/>
      <c r="F79" s="13"/>
      <c r="G79" s="14"/>
      <c r="H79" s="14">
        <f>H78</f>
        <v>132.70999999999998</v>
      </c>
      <c r="I79" s="14">
        <f>I78</f>
        <v>133</v>
      </c>
      <c r="J79" s="12">
        <f t="shared" si="3"/>
        <v>0.29000000000002046</v>
      </c>
    </row>
    <row r="80" spans="2:10" ht="13.5" thickBot="1" x14ac:dyDescent="0.25">
      <c r="B80" s="15" t="s">
        <v>132</v>
      </c>
      <c r="C80" s="15"/>
      <c r="D80" s="15"/>
      <c r="E80" s="15"/>
      <c r="F80" s="15"/>
      <c r="G80" s="16">
        <v>3243375.0300000012</v>
      </c>
      <c r="H80" s="16">
        <v>3152700.5070000002</v>
      </c>
      <c r="I80" s="16">
        <f>+I7+I10+I14+I16+I18+I21+I24+I26+I28+I30+I34+I38+I40+I53+I58+I61+I63+I65+I68+I70+I72+I74+I77+I79</f>
        <v>3152704</v>
      </c>
      <c r="J80" s="12">
        <f t="shared" si="3"/>
        <v>3.4929999997839332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D1" activeCellId="1" sqref="B1:B1048576 D1:D1048576"/>
    </sheetView>
  </sheetViews>
  <sheetFormatPr baseColWidth="10" defaultRowHeight="12.75" x14ac:dyDescent="0.2"/>
  <cols>
    <col min="1" max="1" width="19.5703125" bestFit="1" customWidth="1"/>
    <col min="3" max="3" width="74.42578125" bestFit="1" customWidth="1"/>
    <col min="5" max="5" width="17.140625" bestFit="1" customWidth="1"/>
    <col min="6" max="6" width="21.85546875" hidden="1" customWidth="1"/>
    <col min="7" max="8" width="14.7109375" bestFit="1" customWidth="1"/>
    <col min="9" max="9" width="17.140625" customWidth="1"/>
    <col min="10" max="10" width="16.5703125" customWidth="1"/>
    <col min="11" max="11" width="14.85546875" bestFit="1" customWidth="1"/>
  </cols>
  <sheetData>
    <row r="1" spans="1:10" ht="13.5" thickBot="1" x14ac:dyDescent="0.25"/>
    <row r="2" spans="1:10" x14ac:dyDescent="0.2">
      <c r="A2" s="1"/>
      <c r="B2" s="1"/>
      <c r="C2" s="1"/>
      <c r="D2" s="1"/>
      <c r="E2" s="1"/>
      <c r="F2" s="2" t="s">
        <v>0</v>
      </c>
      <c r="G2" s="2"/>
    </row>
    <row r="3" spans="1:10" ht="25.5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" t="s">
        <v>6</v>
      </c>
      <c r="G3" s="4" t="s">
        <v>7</v>
      </c>
      <c r="H3" s="5" t="s">
        <v>8</v>
      </c>
      <c r="I3" s="5" t="s">
        <v>8</v>
      </c>
      <c r="J3" s="5" t="s">
        <v>8</v>
      </c>
    </row>
    <row r="4" spans="1:10" x14ac:dyDescent="0.2">
      <c r="A4" s="7" t="s">
        <v>10</v>
      </c>
      <c r="B4" s="8">
        <v>741</v>
      </c>
      <c r="C4" s="9" t="s">
        <v>11</v>
      </c>
      <c r="D4" s="10" t="s">
        <v>12</v>
      </c>
      <c r="E4" s="9">
        <v>241312</v>
      </c>
      <c r="F4" s="11">
        <v>203.37800000000001</v>
      </c>
      <c r="G4" s="11">
        <v>203.37800000000001</v>
      </c>
      <c r="H4" s="11">
        <f>ROUND(G4,0)</f>
        <v>203</v>
      </c>
      <c r="I4" s="11">
        <v>203</v>
      </c>
      <c r="J4" s="11">
        <v>203</v>
      </c>
    </row>
    <row r="5" spans="1:10" x14ac:dyDescent="0.2">
      <c r="A5" s="7"/>
      <c r="B5" s="8">
        <v>742</v>
      </c>
      <c r="C5" s="9" t="s">
        <v>13</v>
      </c>
      <c r="D5" s="10" t="s">
        <v>12</v>
      </c>
      <c r="E5" s="9">
        <v>241312</v>
      </c>
      <c r="F5" s="11">
        <v>2351.8910000000001</v>
      </c>
      <c r="G5" s="11">
        <v>2351.8910000000001</v>
      </c>
      <c r="H5" s="11">
        <f t="shared" ref="H5:H62" si="0">ROUND(G5,0)</f>
        <v>2352</v>
      </c>
      <c r="I5" s="11">
        <v>2352</v>
      </c>
      <c r="J5" s="11">
        <v>2352</v>
      </c>
    </row>
    <row r="6" spans="1:10" x14ac:dyDescent="0.2">
      <c r="A6" s="7"/>
      <c r="B6" s="8">
        <v>743</v>
      </c>
      <c r="C6" s="9" t="s">
        <v>14</v>
      </c>
      <c r="D6" s="10" t="s">
        <v>12</v>
      </c>
      <c r="E6" s="9">
        <v>241312</v>
      </c>
      <c r="F6" s="11">
        <v>2677.5449999999996</v>
      </c>
      <c r="G6" s="11">
        <v>2677.5449999999996</v>
      </c>
      <c r="H6" s="11">
        <f t="shared" si="0"/>
        <v>2678</v>
      </c>
      <c r="I6" s="11">
        <v>2678</v>
      </c>
      <c r="J6" s="11">
        <v>2678</v>
      </c>
    </row>
    <row r="7" spans="1:10" x14ac:dyDescent="0.2">
      <c r="A7" s="13" t="s">
        <v>15</v>
      </c>
      <c r="B7" s="13"/>
      <c r="C7" s="13"/>
      <c r="D7" s="13"/>
      <c r="E7" s="13"/>
      <c r="F7" s="14">
        <v>5232.8140000000003</v>
      </c>
      <c r="G7" s="14">
        <v>5232.8140000000003</v>
      </c>
      <c r="H7" s="14">
        <f>SUM(H4:H6)</f>
        <v>5233</v>
      </c>
      <c r="I7" s="14">
        <f>+SUM(I4:I6)</f>
        <v>5233</v>
      </c>
      <c r="J7" s="14">
        <v>5233</v>
      </c>
    </row>
    <row r="8" spans="1:10" x14ac:dyDescent="0.2">
      <c r="A8" s="7" t="s">
        <v>16</v>
      </c>
      <c r="B8" s="8">
        <v>1037</v>
      </c>
      <c r="C8" s="9" t="s">
        <v>17</v>
      </c>
      <c r="D8" s="10" t="s">
        <v>18</v>
      </c>
      <c r="E8" s="9">
        <v>241312</v>
      </c>
      <c r="F8" s="11">
        <v>3696.9479999999999</v>
      </c>
      <c r="G8" s="11">
        <v>1823.07</v>
      </c>
      <c r="H8" s="11">
        <f t="shared" si="0"/>
        <v>1823</v>
      </c>
      <c r="I8" s="11">
        <v>1823</v>
      </c>
      <c r="J8" s="11">
        <v>1823</v>
      </c>
    </row>
    <row r="9" spans="1:10" x14ac:dyDescent="0.2">
      <c r="A9" s="7"/>
      <c r="B9" s="8">
        <v>1038</v>
      </c>
      <c r="C9" s="9" t="s">
        <v>19</v>
      </c>
      <c r="D9" s="10" t="s">
        <v>18</v>
      </c>
      <c r="E9" s="9">
        <v>241312</v>
      </c>
      <c r="F9" s="11">
        <v>1548.9699999999998</v>
      </c>
      <c r="G9" s="11">
        <v>1548.9699999999998</v>
      </c>
      <c r="H9" s="11">
        <f t="shared" si="0"/>
        <v>1549</v>
      </c>
      <c r="I9" s="11">
        <v>1549</v>
      </c>
      <c r="J9" s="11">
        <v>1549</v>
      </c>
    </row>
    <row r="10" spans="1:10" x14ac:dyDescent="0.2">
      <c r="A10" s="13" t="s">
        <v>20</v>
      </c>
      <c r="B10" s="13"/>
      <c r="C10" s="13"/>
      <c r="D10" s="13"/>
      <c r="E10" s="13"/>
      <c r="F10" s="14">
        <v>5245.9179999999997</v>
      </c>
      <c r="G10" s="14">
        <v>3372.04</v>
      </c>
      <c r="H10" s="14">
        <f>SUM(H8:H9)</f>
        <v>3372</v>
      </c>
      <c r="I10" s="14">
        <f>+I9+I8</f>
        <v>3372</v>
      </c>
      <c r="J10" s="14">
        <v>3372</v>
      </c>
    </row>
    <row r="11" spans="1:10" x14ac:dyDescent="0.2">
      <c r="A11" s="7" t="s">
        <v>21</v>
      </c>
      <c r="B11" s="8">
        <v>766</v>
      </c>
      <c r="C11" s="9" t="s">
        <v>22</v>
      </c>
      <c r="D11" s="10" t="s">
        <v>23</v>
      </c>
      <c r="E11" s="9">
        <v>241312</v>
      </c>
      <c r="F11" s="11">
        <v>50878.455999999955</v>
      </c>
      <c r="G11" s="11">
        <v>50503.107999999949</v>
      </c>
      <c r="H11" s="11">
        <f t="shared" si="0"/>
        <v>50503</v>
      </c>
      <c r="I11" s="11">
        <v>50503</v>
      </c>
      <c r="J11" s="11">
        <v>50503</v>
      </c>
    </row>
    <row r="12" spans="1:10" x14ac:dyDescent="0.2">
      <c r="A12" s="7"/>
      <c r="B12" s="8">
        <v>767</v>
      </c>
      <c r="C12" s="9" t="s">
        <v>24</v>
      </c>
      <c r="D12" s="10" t="s">
        <v>23</v>
      </c>
      <c r="E12" s="9">
        <v>241312</v>
      </c>
      <c r="F12" s="11">
        <v>140096.99999999994</v>
      </c>
      <c r="G12" s="11">
        <v>140083.14999999994</v>
      </c>
      <c r="H12" s="11">
        <f t="shared" si="0"/>
        <v>140083</v>
      </c>
      <c r="I12" s="11">
        <v>140083</v>
      </c>
      <c r="J12" s="11">
        <v>140083</v>
      </c>
    </row>
    <row r="13" spans="1:10" x14ac:dyDescent="0.2">
      <c r="A13" s="7"/>
      <c r="B13" s="8">
        <v>1320</v>
      </c>
      <c r="C13" s="9" t="s">
        <v>25</v>
      </c>
      <c r="D13" s="10" t="s">
        <v>23</v>
      </c>
      <c r="E13" s="9">
        <v>241312</v>
      </c>
      <c r="F13" s="11">
        <v>58336.733999999997</v>
      </c>
      <c r="G13" s="11">
        <v>58336.733999999997</v>
      </c>
      <c r="H13" s="11">
        <f t="shared" si="0"/>
        <v>58337</v>
      </c>
      <c r="I13" s="11">
        <v>58337</v>
      </c>
      <c r="J13" s="11">
        <v>58337</v>
      </c>
    </row>
    <row r="14" spans="1:10" x14ac:dyDescent="0.2">
      <c r="A14" s="13" t="s">
        <v>26</v>
      </c>
      <c r="B14" s="13"/>
      <c r="C14" s="13"/>
      <c r="D14" s="13"/>
      <c r="E14" s="13"/>
      <c r="F14" s="14">
        <v>249312.18999999989</v>
      </c>
      <c r="G14" s="14">
        <v>248922.99199999988</v>
      </c>
      <c r="H14" s="14">
        <f>SUM(H11:H13)</f>
        <v>248923</v>
      </c>
      <c r="I14" s="14">
        <f>+I13+I12+I11</f>
        <v>248923</v>
      </c>
      <c r="J14" s="14">
        <v>248923</v>
      </c>
    </row>
    <row r="15" spans="1:10" x14ac:dyDescent="0.2">
      <c r="A15" s="7" t="s">
        <v>27</v>
      </c>
      <c r="B15" s="8">
        <v>1024</v>
      </c>
      <c r="C15" s="9" t="s">
        <v>28</v>
      </c>
      <c r="D15" s="10" t="s">
        <v>29</v>
      </c>
      <c r="E15" s="9">
        <v>241312</v>
      </c>
      <c r="F15" s="11">
        <v>3159.6760000000004</v>
      </c>
      <c r="G15" s="11">
        <v>3159.6760000000004</v>
      </c>
      <c r="H15" s="11">
        <f t="shared" si="0"/>
        <v>3160</v>
      </c>
      <c r="I15" s="11">
        <v>3160</v>
      </c>
      <c r="J15" s="11">
        <v>3160</v>
      </c>
    </row>
    <row r="16" spans="1:10" x14ac:dyDescent="0.2">
      <c r="A16" s="13" t="s">
        <v>30</v>
      </c>
      <c r="B16" s="13"/>
      <c r="C16" s="13"/>
      <c r="D16" s="13"/>
      <c r="E16" s="13"/>
      <c r="F16" s="14">
        <v>3159.6760000000004</v>
      </c>
      <c r="G16" s="14">
        <v>3159.6760000000004</v>
      </c>
      <c r="H16" s="14">
        <f>SUM(H15:H15)</f>
        <v>3160</v>
      </c>
      <c r="I16" s="14">
        <f>+I15</f>
        <v>3160</v>
      </c>
      <c r="J16" s="14">
        <v>3160</v>
      </c>
    </row>
    <row r="17" spans="1:10" x14ac:dyDescent="0.2">
      <c r="A17" s="7" t="s">
        <v>31</v>
      </c>
      <c r="B17" s="8">
        <v>999</v>
      </c>
      <c r="C17" s="9" t="s">
        <v>32</v>
      </c>
      <c r="D17" s="10" t="s">
        <v>33</v>
      </c>
      <c r="E17" s="9">
        <v>241312</v>
      </c>
      <c r="F17" s="11">
        <v>21434.345000000001</v>
      </c>
      <c r="G17" s="11">
        <v>4271.0749999999989</v>
      </c>
      <c r="H17" s="11">
        <f t="shared" si="0"/>
        <v>4271</v>
      </c>
      <c r="I17" s="11">
        <v>4271</v>
      </c>
      <c r="J17" s="11">
        <v>4271</v>
      </c>
    </row>
    <row r="18" spans="1:10" x14ac:dyDescent="0.2">
      <c r="A18" s="13" t="s">
        <v>34</v>
      </c>
      <c r="B18" s="13"/>
      <c r="C18" s="13"/>
      <c r="D18" s="13"/>
      <c r="E18" s="13"/>
      <c r="F18" s="14">
        <v>21434.345000000001</v>
      </c>
      <c r="G18" s="14">
        <v>4271.0749999999989</v>
      </c>
      <c r="H18" s="14">
        <f>H17</f>
        <v>4271</v>
      </c>
      <c r="I18" s="14">
        <f>+I17</f>
        <v>4271</v>
      </c>
      <c r="J18" s="14">
        <v>4271</v>
      </c>
    </row>
    <row r="19" spans="1:10" x14ac:dyDescent="0.2">
      <c r="A19" s="7" t="s">
        <v>35</v>
      </c>
      <c r="B19" s="8">
        <v>1317</v>
      </c>
      <c r="C19" s="9" t="s">
        <v>36</v>
      </c>
      <c r="D19" s="10" t="s">
        <v>37</v>
      </c>
      <c r="E19" s="9">
        <v>241312</v>
      </c>
      <c r="F19" s="11">
        <v>272271.25999999989</v>
      </c>
      <c r="G19" s="11">
        <v>271262.39999999985</v>
      </c>
      <c r="H19" s="11">
        <f t="shared" si="0"/>
        <v>271262</v>
      </c>
      <c r="I19" s="11">
        <v>271262</v>
      </c>
      <c r="J19" s="11">
        <v>271262</v>
      </c>
    </row>
    <row r="20" spans="1:10" x14ac:dyDescent="0.2">
      <c r="A20" s="7"/>
      <c r="B20" s="8">
        <v>1318</v>
      </c>
      <c r="C20" s="9" t="s">
        <v>38</v>
      </c>
      <c r="D20" s="10" t="s">
        <v>37</v>
      </c>
      <c r="E20" s="9">
        <v>241312</v>
      </c>
      <c r="F20" s="11">
        <v>95.4</v>
      </c>
      <c r="G20" s="11">
        <v>95.4</v>
      </c>
      <c r="H20" s="11">
        <f t="shared" si="0"/>
        <v>95</v>
      </c>
      <c r="I20" s="11">
        <v>95</v>
      </c>
      <c r="J20" s="11">
        <v>95</v>
      </c>
    </row>
    <row r="21" spans="1:10" x14ac:dyDescent="0.2">
      <c r="A21" s="13" t="s">
        <v>39</v>
      </c>
      <c r="B21" s="13"/>
      <c r="C21" s="13"/>
      <c r="D21" s="13"/>
      <c r="E21" s="13"/>
      <c r="F21" s="14">
        <v>272366.65999999992</v>
      </c>
      <c r="G21" s="14">
        <v>271357.79999999987</v>
      </c>
      <c r="H21" s="14">
        <f>SUM(H19:H20)</f>
        <v>271357</v>
      </c>
      <c r="I21" s="14">
        <f>+I20+I19</f>
        <v>271357</v>
      </c>
      <c r="J21" s="14">
        <v>271357</v>
      </c>
    </row>
    <row r="22" spans="1:10" x14ac:dyDescent="0.2">
      <c r="A22" s="7" t="s">
        <v>40</v>
      </c>
      <c r="B22" s="8">
        <v>1130</v>
      </c>
      <c r="C22" s="9" t="s">
        <v>41</v>
      </c>
      <c r="D22" s="10" t="s">
        <v>42</v>
      </c>
      <c r="E22" s="9">
        <v>241312</v>
      </c>
      <c r="F22" s="11">
        <v>1082.2</v>
      </c>
      <c r="G22" s="11">
        <v>1082.2</v>
      </c>
      <c r="H22" s="11">
        <f t="shared" si="0"/>
        <v>1082</v>
      </c>
      <c r="I22" s="11">
        <v>1082</v>
      </c>
      <c r="J22" s="11">
        <v>1082</v>
      </c>
    </row>
    <row r="23" spans="1:10" x14ac:dyDescent="0.2">
      <c r="A23" s="7"/>
      <c r="B23" s="8">
        <v>1169</v>
      </c>
      <c r="C23" s="9" t="s">
        <v>43</v>
      </c>
      <c r="D23" s="10" t="s">
        <v>42</v>
      </c>
      <c r="E23" s="9">
        <v>241312</v>
      </c>
      <c r="F23" s="11">
        <v>204601.26499999996</v>
      </c>
      <c r="G23" s="11">
        <v>204529.16499999995</v>
      </c>
      <c r="H23" s="11">
        <f t="shared" si="0"/>
        <v>204529</v>
      </c>
      <c r="I23" s="11">
        <v>204529</v>
      </c>
      <c r="J23" s="11">
        <v>204529</v>
      </c>
    </row>
    <row r="24" spans="1:10" x14ac:dyDescent="0.2">
      <c r="A24" s="13" t="s">
        <v>44</v>
      </c>
      <c r="B24" s="13"/>
      <c r="C24" s="13"/>
      <c r="D24" s="13"/>
      <c r="E24" s="13"/>
      <c r="F24" s="14">
        <v>205683.46499999997</v>
      </c>
      <c r="G24" s="14">
        <v>205611.36499999996</v>
      </c>
      <c r="H24" s="14">
        <f>SUM(H22:H23)</f>
        <v>205611</v>
      </c>
      <c r="I24" s="14">
        <f>+I23+I22</f>
        <v>205611</v>
      </c>
      <c r="J24" s="14">
        <v>205611</v>
      </c>
    </row>
    <row r="25" spans="1:10" x14ac:dyDescent="0.2">
      <c r="A25" s="7" t="s">
        <v>45</v>
      </c>
      <c r="B25" s="8">
        <v>1000</v>
      </c>
      <c r="C25" s="9" t="s">
        <v>46</v>
      </c>
      <c r="D25" s="10" t="s">
        <v>47</v>
      </c>
      <c r="E25" s="9">
        <v>241312</v>
      </c>
      <c r="F25" s="11">
        <v>606.32999999999993</v>
      </c>
      <c r="G25" s="11">
        <v>606.32999999999993</v>
      </c>
      <c r="H25" s="11">
        <f t="shared" si="0"/>
        <v>606</v>
      </c>
      <c r="I25" s="11">
        <v>606</v>
      </c>
      <c r="J25" s="11">
        <v>606</v>
      </c>
    </row>
    <row r="26" spans="1:10" x14ac:dyDescent="0.2">
      <c r="A26" s="13" t="s">
        <v>48</v>
      </c>
      <c r="B26" s="13"/>
      <c r="C26" s="13"/>
      <c r="D26" s="13"/>
      <c r="E26" s="13"/>
      <c r="F26" s="14">
        <v>606.32999999999993</v>
      </c>
      <c r="G26" s="14">
        <v>606.32999999999993</v>
      </c>
      <c r="H26" s="14">
        <f>H25</f>
        <v>606</v>
      </c>
      <c r="I26" s="14">
        <f>+I25</f>
        <v>606</v>
      </c>
      <c r="J26" s="14">
        <v>606</v>
      </c>
    </row>
    <row r="27" spans="1:10" x14ac:dyDescent="0.2">
      <c r="A27" s="7" t="s">
        <v>49</v>
      </c>
      <c r="B27" s="8">
        <v>812</v>
      </c>
      <c r="C27" s="9" t="s">
        <v>50</v>
      </c>
      <c r="D27" s="10" t="s">
        <v>51</v>
      </c>
      <c r="E27" s="9">
        <v>241312</v>
      </c>
      <c r="F27" s="11">
        <v>48280.833000000093</v>
      </c>
      <c r="G27" s="11">
        <v>48224.67300000009</v>
      </c>
      <c r="H27" s="11">
        <f t="shared" si="0"/>
        <v>48225</v>
      </c>
      <c r="I27" s="11">
        <v>48225</v>
      </c>
      <c r="J27" s="11">
        <v>48225</v>
      </c>
    </row>
    <row r="28" spans="1:10" x14ac:dyDescent="0.2">
      <c r="A28" s="13" t="s">
        <v>52</v>
      </c>
      <c r="B28" s="13"/>
      <c r="C28" s="13"/>
      <c r="D28" s="13"/>
      <c r="E28" s="13"/>
      <c r="F28" s="14">
        <v>48280.833000000093</v>
      </c>
      <c r="G28" s="14">
        <v>48224.67300000009</v>
      </c>
      <c r="H28" s="14">
        <f>H27</f>
        <v>48225</v>
      </c>
      <c r="I28" s="14">
        <f>+I27</f>
        <v>48225</v>
      </c>
      <c r="J28" s="14">
        <v>48225</v>
      </c>
    </row>
    <row r="29" spans="1:10" x14ac:dyDescent="0.2">
      <c r="A29" s="7" t="s">
        <v>53</v>
      </c>
      <c r="B29" s="8">
        <v>1052</v>
      </c>
      <c r="C29" s="9" t="s">
        <v>54</v>
      </c>
      <c r="D29" s="10" t="s">
        <v>55</v>
      </c>
      <c r="E29" s="9">
        <v>241312</v>
      </c>
      <c r="F29" s="11">
        <v>1058.971</v>
      </c>
      <c r="G29" s="11">
        <v>1058.971</v>
      </c>
      <c r="H29" s="11">
        <f t="shared" si="0"/>
        <v>1059</v>
      </c>
      <c r="I29" s="11">
        <v>1059</v>
      </c>
      <c r="J29" s="11">
        <v>1059</v>
      </c>
    </row>
    <row r="30" spans="1:10" x14ac:dyDescent="0.2">
      <c r="A30" s="13" t="s">
        <v>56</v>
      </c>
      <c r="B30" s="13"/>
      <c r="C30" s="13"/>
      <c r="D30" s="13"/>
      <c r="E30" s="13"/>
      <c r="F30" s="14">
        <v>1058.971</v>
      </c>
      <c r="G30" s="14">
        <v>1058.971</v>
      </c>
      <c r="H30" s="14">
        <f>H29</f>
        <v>1059</v>
      </c>
      <c r="I30" s="14">
        <f>+I29</f>
        <v>1059</v>
      </c>
      <c r="J30" s="14">
        <v>1059</v>
      </c>
    </row>
    <row r="31" spans="1:10" x14ac:dyDescent="0.2">
      <c r="A31" s="7" t="s">
        <v>57</v>
      </c>
      <c r="B31" s="8">
        <v>824</v>
      </c>
      <c r="C31" s="9" t="s">
        <v>58</v>
      </c>
      <c r="D31" s="10" t="s">
        <v>59</v>
      </c>
      <c r="E31" s="9">
        <v>241312</v>
      </c>
      <c r="F31" s="11">
        <v>1902.931</v>
      </c>
      <c r="G31" s="11">
        <v>1902.931</v>
      </c>
      <c r="H31" s="11">
        <f t="shared" si="0"/>
        <v>1903</v>
      </c>
      <c r="I31" s="11">
        <v>1903</v>
      </c>
      <c r="J31" s="11">
        <v>1903</v>
      </c>
    </row>
    <row r="32" spans="1:10" x14ac:dyDescent="0.2">
      <c r="A32" s="7"/>
      <c r="B32" s="8">
        <v>825</v>
      </c>
      <c r="C32" s="9" t="s">
        <v>60</v>
      </c>
      <c r="D32" s="10" t="s">
        <v>59</v>
      </c>
      <c r="E32" s="9">
        <v>241312</v>
      </c>
      <c r="F32" s="11">
        <v>989.73599999999999</v>
      </c>
      <c r="G32" s="11">
        <v>989.73599999999999</v>
      </c>
      <c r="H32" s="11">
        <f t="shared" si="0"/>
        <v>990</v>
      </c>
      <c r="I32" s="11">
        <v>990</v>
      </c>
      <c r="J32" s="11">
        <v>990</v>
      </c>
    </row>
    <row r="33" spans="1:10" x14ac:dyDescent="0.2">
      <c r="A33" s="7"/>
      <c r="B33" s="8">
        <v>827</v>
      </c>
      <c r="C33" s="9" t="s">
        <v>61</v>
      </c>
      <c r="D33" s="10" t="s">
        <v>59</v>
      </c>
      <c r="E33" s="9">
        <v>241312</v>
      </c>
      <c r="F33" s="11">
        <v>13.2</v>
      </c>
      <c r="G33" s="11">
        <v>13.2</v>
      </c>
      <c r="H33" s="11">
        <f t="shared" si="0"/>
        <v>13</v>
      </c>
      <c r="I33" s="11">
        <v>13</v>
      </c>
      <c r="J33" s="11">
        <v>13</v>
      </c>
    </row>
    <row r="34" spans="1:10" x14ac:dyDescent="0.2">
      <c r="A34" s="13" t="s">
        <v>62</v>
      </c>
      <c r="B34" s="13"/>
      <c r="C34" s="13"/>
      <c r="D34" s="13"/>
      <c r="E34" s="13"/>
      <c r="F34" s="14">
        <v>2942.127</v>
      </c>
      <c r="G34" s="14">
        <v>2905.8669999999997</v>
      </c>
      <c r="H34" s="14">
        <f>SUM(H31:H33)</f>
        <v>2906</v>
      </c>
      <c r="I34" s="14">
        <f>+I33+I32+I31</f>
        <v>2906</v>
      </c>
      <c r="J34" s="14">
        <v>2906</v>
      </c>
    </row>
    <row r="35" spans="1:10" x14ac:dyDescent="0.2">
      <c r="A35" s="7" t="s">
        <v>63</v>
      </c>
      <c r="B35" s="8">
        <v>847</v>
      </c>
      <c r="C35" s="9" t="s">
        <v>64</v>
      </c>
      <c r="D35" s="10" t="s">
        <v>65</v>
      </c>
      <c r="E35" s="9">
        <v>241312</v>
      </c>
      <c r="F35" s="11">
        <v>10782.813000000002</v>
      </c>
      <c r="G35" s="11">
        <v>10782.813000000002</v>
      </c>
      <c r="H35" s="11">
        <f t="shared" si="0"/>
        <v>10783</v>
      </c>
      <c r="I35" s="11">
        <v>10783</v>
      </c>
      <c r="J35" s="11">
        <v>10783</v>
      </c>
    </row>
    <row r="36" spans="1:10" x14ac:dyDescent="0.2">
      <c r="A36" s="7"/>
      <c r="B36" s="8">
        <v>848</v>
      </c>
      <c r="C36" s="9" t="s">
        <v>66</v>
      </c>
      <c r="D36" s="10" t="s">
        <v>65</v>
      </c>
      <c r="E36" s="9">
        <v>241312</v>
      </c>
      <c r="F36" s="11">
        <v>50006.778000000028</v>
      </c>
      <c r="G36" s="11">
        <v>17286.528000000002</v>
      </c>
      <c r="H36" s="11">
        <f t="shared" si="0"/>
        <v>17287</v>
      </c>
      <c r="I36" s="11">
        <v>17287</v>
      </c>
      <c r="J36" s="11">
        <v>17287</v>
      </c>
    </row>
    <row r="37" spans="1:10" x14ac:dyDescent="0.2">
      <c r="A37" s="7"/>
      <c r="B37" s="8">
        <v>1282</v>
      </c>
      <c r="C37" s="9" t="s">
        <v>67</v>
      </c>
      <c r="D37" s="10" t="s">
        <v>65</v>
      </c>
      <c r="E37" s="9">
        <v>241312</v>
      </c>
      <c r="F37" s="11">
        <v>86845.562999999878</v>
      </c>
      <c r="G37" s="11">
        <v>86842.562999999878</v>
      </c>
      <c r="H37" s="11">
        <f t="shared" si="0"/>
        <v>86843</v>
      </c>
      <c r="I37" s="11">
        <v>86843</v>
      </c>
      <c r="J37" s="11">
        <v>86843</v>
      </c>
    </row>
    <row r="38" spans="1:10" x14ac:dyDescent="0.2">
      <c r="A38" s="13" t="s">
        <v>68</v>
      </c>
      <c r="B38" s="13"/>
      <c r="C38" s="13"/>
      <c r="D38" s="13"/>
      <c r="E38" s="13"/>
      <c r="F38" s="14">
        <v>147635.15399999992</v>
      </c>
      <c r="G38" s="14">
        <v>114911.90399999988</v>
      </c>
      <c r="H38" s="14">
        <f>SUM(H35:H37)</f>
        <v>114913</v>
      </c>
      <c r="I38" s="14">
        <f>+I37+I36+I35</f>
        <v>114913</v>
      </c>
      <c r="J38" s="14">
        <v>114913</v>
      </c>
    </row>
    <row r="39" spans="1:10" x14ac:dyDescent="0.2">
      <c r="A39" s="7" t="s">
        <v>69</v>
      </c>
      <c r="B39" s="8">
        <v>1001</v>
      </c>
      <c r="C39" s="9" t="s">
        <v>70</v>
      </c>
      <c r="D39" s="10" t="s">
        <v>71</v>
      </c>
      <c r="E39" s="9">
        <v>241312</v>
      </c>
      <c r="F39" s="11">
        <v>363790.09799999977</v>
      </c>
      <c r="G39" s="11">
        <v>363790.09799999977</v>
      </c>
      <c r="H39" s="11">
        <f t="shared" si="0"/>
        <v>363790</v>
      </c>
      <c r="I39" s="11">
        <v>363790</v>
      </c>
      <c r="J39" s="11">
        <v>363790</v>
      </c>
    </row>
    <row r="40" spans="1:10" x14ac:dyDescent="0.2">
      <c r="A40" s="13" t="s">
        <v>72</v>
      </c>
      <c r="B40" s="13"/>
      <c r="C40" s="13"/>
      <c r="D40" s="13"/>
      <c r="E40" s="13"/>
      <c r="F40" s="14">
        <v>363790.09799999977</v>
      </c>
      <c r="G40" s="14">
        <v>363790.09799999977</v>
      </c>
      <c r="H40" s="14">
        <f>H39</f>
        <v>363790</v>
      </c>
      <c r="I40" s="14">
        <f>+I39</f>
        <v>363790</v>
      </c>
      <c r="J40" s="14">
        <v>363790</v>
      </c>
    </row>
    <row r="41" spans="1:10" x14ac:dyDescent="0.2">
      <c r="A41" s="7" t="s">
        <v>73</v>
      </c>
      <c r="B41" s="8">
        <v>126</v>
      </c>
      <c r="C41" s="9" t="s">
        <v>74</v>
      </c>
      <c r="D41" s="10" t="s">
        <v>75</v>
      </c>
      <c r="E41" s="9">
        <v>241311</v>
      </c>
      <c r="F41" s="11">
        <v>12700.86</v>
      </c>
      <c r="G41" s="11">
        <v>10905.759999999998</v>
      </c>
      <c r="H41" s="11">
        <f t="shared" si="0"/>
        <v>10906</v>
      </c>
      <c r="I41" s="11">
        <v>10906</v>
      </c>
      <c r="J41" s="11">
        <v>10906</v>
      </c>
    </row>
    <row r="42" spans="1:10" x14ac:dyDescent="0.2">
      <c r="A42" s="7"/>
      <c r="B42" s="8">
        <v>132</v>
      </c>
      <c r="C42" s="9" t="s">
        <v>76</v>
      </c>
      <c r="D42" s="10" t="s">
        <v>75</v>
      </c>
      <c r="E42" s="9">
        <v>241311</v>
      </c>
      <c r="F42" s="11">
        <v>159235.11920000007</v>
      </c>
      <c r="G42" s="11">
        <v>159235.11920000007</v>
      </c>
      <c r="H42" s="11">
        <f t="shared" si="0"/>
        <v>159235</v>
      </c>
      <c r="I42" s="11">
        <v>159235</v>
      </c>
      <c r="J42" s="11">
        <v>159235</v>
      </c>
    </row>
    <row r="43" spans="1:10" x14ac:dyDescent="0.2">
      <c r="A43" s="7"/>
      <c r="B43" s="8">
        <v>136</v>
      </c>
      <c r="C43" s="9" t="s">
        <v>77</v>
      </c>
      <c r="D43" s="10" t="s">
        <v>75</v>
      </c>
      <c r="E43" s="9">
        <v>241311</v>
      </c>
      <c r="F43" s="11">
        <v>3401.1809999999996</v>
      </c>
      <c r="G43" s="11">
        <v>3367.4309999999996</v>
      </c>
      <c r="H43" s="11">
        <f t="shared" si="0"/>
        <v>3367</v>
      </c>
      <c r="I43" s="11">
        <v>3367</v>
      </c>
      <c r="J43" s="11">
        <v>3367</v>
      </c>
    </row>
    <row r="44" spans="1:10" x14ac:dyDescent="0.2">
      <c r="A44" s="7"/>
      <c r="B44" s="8">
        <v>137</v>
      </c>
      <c r="C44" s="9" t="s">
        <v>78</v>
      </c>
      <c r="D44" s="10" t="s">
        <v>75</v>
      </c>
      <c r="E44" s="9">
        <v>241311</v>
      </c>
      <c r="F44" s="11">
        <v>805566.74700000091</v>
      </c>
      <c r="G44" s="11">
        <v>802942.39900000102</v>
      </c>
      <c r="H44" s="11">
        <f t="shared" si="0"/>
        <v>802942</v>
      </c>
      <c r="I44" s="11">
        <v>802942</v>
      </c>
      <c r="J44" s="11">
        <v>802942</v>
      </c>
    </row>
    <row r="45" spans="1:10" x14ac:dyDescent="0.2">
      <c r="A45" s="7"/>
      <c r="B45" s="8">
        <v>141</v>
      </c>
      <c r="C45" s="9" t="s">
        <v>79</v>
      </c>
      <c r="D45" s="10" t="s">
        <v>75</v>
      </c>
      <c r="E45" s="9">
        <v>241311</v>
      </c>
      <c r="F45" s="11">
        <v>149984.01400000002</v>
      </c>
      <c r="G45" s="11">
        <v>148638.90400000001</v>
      </c>
      <c r="H45" s="11">
        <f t="shared" si="0"/>
        <v>148639</v>
      </c>
      <c r="I45" s="11">
        <v>148639</v>
      </c>
      <c r="J45" s="11">
        <v>148639</v>
      </c>
    </row>
    <row r="46" spans="1:10" x14ac:dyDescent="0.2">
      <c r="A46" s="7"/>
      <c r="B46" s="8">
        <v>143</v>
      </c>
      <c r="C46" s="9" t="s">
        <v>80</v>
      </c>
      <c r="D46" s="10" t="s">
        <v>75</v>
      </c>
      <c r="E46" s="9">
        <v>241311</v>
      </c>
      <c r="F46" s="11">
        <v>287815.04780000006</v>
      </c>
      <c r="G46" s="11">
        <v>273808.83780000004</v>
      </c>
      <c r="H46" s="11">
        <f t="shared" si="0"/>
        <v>273809</v>
      </c>
      <c r="I46" s="11">
        <v>273809</v>
      </c>
      <c r="J46" s="11">
        <v>273809</v>
      </c>
    </row>
    <row r="47" spans="1:10" x14ac:dyDescent="0.2">
      <c r="A47" s="7"/>
      <c r="B47" s="8">
        <v>144</v>
      </c>
      <c r="C47" s="9" t="s">
        <v>81</v>
      </c>
      <c r="D47" s="10" t="s">
        <v>75</v>
      </c>
      <c r="E47" s="9">
        <v>241311</v>
      </c>
      <c r="F47" s="11">
        <v>310512.32399999996</v>
      </c>
      <c r="G47" s="11">
        <v>297240.31899999996</v>
      </c>
      <c r="H47" s="11">
        <f t="shared" si="0"/>
        <v>297240</v>
      </c>
      <c r="I47" s="11">
        <v>297240</v>
      </c>
      <c r="J47" s="11">
        <v>297240</v>
      </c>
    </row>
    <row r="48" spans="1:10" x14ac:dyDescent="0.2">
      <c r="A48" s="7"/>
      <c r="B48" s="8">
        <v>145</v>
      </c>
      <c r="C48" s="9" t="s">
        <v>82</v>
      </c>
      <c r="D48" s="10" t="s">
        <v>75</v>
      </c>
      <c r="E48" s="9">
        <v>241311</v>
      </c>
      <c r="F48" s="11">
        <v>94244.481000000029</v>
      </c>
      <c r="G48" s="11">
        <v>93969.66700000003</v>
      </c>
      <c r="H48" s="11">
        <f t="shared" si="0"/>
        <v>93970</v>
      </c>
      <c r="I48" s="11">
        <v>93970</v>
      </c>
      <c r="J48" s="11">
        <v>93970</v>
      </c>
    </row>
    <row r="49" spans="1:11" x14ac:dyDescent="0.2">
      <c r="A49" s="7"/>
      <c r="B49" s="8">
        <v>149</v>
      </c>
      <c r="C49" s="9" t="s">
        <v>83</v>
      </c>
      <c r="D49" s="10" t="s">
        <v>75</v>
      </c>
      <c r="E49" s="9">
        <v>241311</v>
      </c>
      <c r="F49" s="11">
        <v>549.52</v>
      </c>
      <c r="G49" s="11">
        <v>549.52</v>
      </c>
      <c r="H49" s="11">
        <f t="shared" si="0"/>
        <v>550</v>
      </c>
      <c r="I49" s="11">
        <v>550</v>
      </c>
      <c r="J49" s="11">
        <v>550</v>
      </c>
    </row>
    <row r="50" spans="1:11" x14ac:dyDescent="0.2">
      <c r="A50" s="7"/>
      <c r="B50" s="8">
        <v>522</v>
      </c>
      <c r="C50" s="9" t="s">
        <v>84</v>
      </c>
      <c r="D50" s="10" t="s">
        <v>75</v>
      </c>
      <c r="E50" s="9">
        <v>241311</v>
      </c>
      <c r="F50" s="11">
        <v>255.28399999999999</v>
      </c>
      <c r="G50" s="11">
        <v>255.28399999999999</v>
      </c>
      <c r="H50" s="11">
        <f t="shared" si="0"/>
        <v>255</v>
      </c>
      <c r="I50" s="11">
        <v>255</v>
      </c>
      <c r="J50" s="11">
        <v>255</v>
      </c>
    </row>
    <row r="51" spans="1:11" x14ac:dyDescent="0.2">
      <c r="A51" s="7"/>
      <c r="B51" s="8">
        <v>1138</v>
      </c>
      <c r="C51" s="9" t="s">
        <v>85</v>
      </c>
      <c r="D51" s="10" t="s">
        <v>75</v>
      </c>
      <c r="E51" s="9">
        <v>241311</v>
      </c>
      <c r="F51" s="11">
        <v>200.59</v>
      </c>
      <c r="G51" s="11">
        <v>200.59</v>
      </c>
      <c r="H51" s="11">
        <f t="shared" si="0"/>
        <v>201</v>
      </c>
      <c r="I51" s="11">
        <v>201</v>
      </c>
      <c r="J51" s="11">
        <v>201</v>
      </c>
    </row>
    <row r="52" spans="1:11" x14ac:dyDescent="0.2">
      <c r="A52" s="7"/>
      <c r="B52" s="8">
        <v>1216</v>
      </c>
      <c r="C52" s="9" t="s">
        <v>86</v>
      </c>
      <c r="D52" s="10" t="s">
        <v>75</v>
      </c>
      <c r="E52" s="9">
        <v>241311</v>
      </c>
      <c r="F52" s="11">
        <v>644.60899999999992</v>
      </c>
      <c r="G52" s="11">
        <v>644.60899999999992</v>
      </c>
      <c r="H52" s="11">
        <f t="shared" si="0"/>
        <v>645</v>
      </c>
      <c r="I52" s="11">
        <v>645</v>
      </c>
      <c r="J52" s="11">
        <v>645</v>
      </c>
    </row>
    <row r="53" spans="1:11" x14ac:dyDescent="0.2">
      <c r="A53" s="13" t="s">
        <v>87</v>
      </c>
      <c r="B53" s="13"/>
      <c r="C53" s="13"/>
      <c r="D53" s="13"/>
      <c r="E53" s="13"/>
      <c r="F53" s="14">
        <v>1825505.7470000009</v>
      </c>
      <c r="G53" s="14">
        <v>1791891.1500000013</v>
      </c>
      <c r="H53" s="14">
        <f>SUM(H41:H52)</f>
        <v>1791759</v>
      </c>
      <c r="I53" s="14">
        <f>+SUM(I41:I52)</f>
        <v>1791759</v>
      </c>
      <c r="J53" s="14">
        <v>1791759</v>
      </c>
      <c r="K53" s="17">
        <f>+J53+J79</f>
        <v>1791892</v>
      </c>
    </row>
    <row r="54" spans="1:11" x14ac:dyDescent="0.2">
      <c r="A54" s="7" t="s">
        <v>88</v>
      </c>
      <c r="B54" s="8">
        <v>1286</v>
      </c>
      <c r="C54" s="9" t="s">
        <v>89</v>
      </c>
      <c r="D54" s="10" t="s">
        <v>75</v>
      </c>
      <c r="E54" s="9">
        <v>241312</v>
      </c>
      <c r="F54" s="11">
        <v>1018.7500000000001</v>
      </c>
      <c r="G54" s="11">
        <v>1018.7500000000001</v>
      </c>
      <c r="H54" s="11">
        <f t="shared" si="0"/>
        <v>1019</v>
      </c>
      <c r="I54" s="11">
        <v>1019</v>
      </c>
      <c r="J54" s="11">
        <v>1019</v>
      </c>
    </row>
    <row r="55" spans="1:11" x14ac:dyDescent="0.2">
      <c r="A55" s="7"/>
      <c r="B55" s="8">
        <v>1288</v>
      </c>
      <c r="C55" s="9" t="s">
        <v>90</v>
      </c>
      <c r="D55" s="10" t="s">
        <v>75</v>
      </c>
      <c r="E55" s="9">
        <v>241312</v>
      </c>
      <c r="F55" s="11">
        <v>1751.1</v>
      </c>
      <c r="G55" s="11">
        <v>1715.5100000000002</v>
      </c>
      <c r="H55" s="11">
        <f t="shared" si="0"/>
        <v>1716</v>
      </c>
      <c r="I55" s="11">
        <v>1716</v>
      </c>
      <c r="J55" s="11">
        <v>1716</v>
      </c>
    </row>
    <row r="56" spans="1:11" x14ac:dyDescent="0.2">
      <c r="A56" s="7"/>
      <c r="B56" s="8">
        <v>1289</v>
      </c>
      <c r="C56" s="9" t="s">
        <v>91</v>
      </c>
      <c r="D56" s="10" t="s">
        <v>75</v>
      </c>
      <c r="E56" s="9">
        <v>241312</v>
      </c>
      <c r="F56" s="11">
        <v>105.72</v>
      </c>
      <c r="G56" s="11">
        <v>105.72</v>
      </c>
      <c r="H56" s="11">
        <f t="shared" si="0"/>
        <v>106</v>
      </c>
      <c r="I56" s="11">
        <v>106</v>
      </c>
      <c r="J56" s="11">
        <v>106</v>
      </c>
    </row>
    <row r="57" spans="1:11" x14ac:dyDescent="0.2">
      <c r="A57" s="7"/>
      <c r="B57" s="8">
        <v>1292</v>
      </c>
      <c r="C57" s="9" t="s">
        <v>92</v>
      </c>
      <c r="D57" s="10" t="s">
        <v>75</v>
      </c>
      <c r="E57" s="9">
        <v>241312</v>
      </c>
      <c r="F57" s="11">
        <v>173.81</v>
      </c>
      <c r="G57" s="11">
        <v>173.81</v>
      </c>
      <c r="H57" s="11">
        <f t="shared" si="0"/>
        <v>174</v>
      </c>
      <c r="I57" s="11">
        <v>174</v>
      </c>
      <c r="J57" s="11">
        <v>174</v>
      </c>
    </row>
    <row r="58" spans="1:11" x14ac:dyDescent="0.2">
      <c r="A58" s="13" t="s">
        <v>93</v>
      </c>
      <c r="B58" s="13"/>
      <c r="C58" s="13"/>
      <c r="D58" s="13"/>
      <c r="E58" s="13"/>
      <c r="F58" s="14">
        <v>3049.3799999999997</v>
      </c>
      <c r="G58" s="14">
        <v>3013.79</v>
      </c>
      <c r="H58" s="14">
        <f>SUM(H54:H57)</f>
        <v>3015</v>
      </c>
      <c r="I58" s="14">
        <f>+SUM(I54:I57)</f>
        <v>3015</v>
      </c>
      <c r="J58" s="14">
        <v>3015</v>
      </c>
    </row>
    <row r="59" spans="1:11" x14ac:dyDescent="0.2">
      <c r="A59" s="7" t="s">
        <v>94</v>
      </c>
      <c r="B59" s="8">
        <v>872</v>
      </c>
      <c r="C59" s="9" t="s">
        <v>95</v>
      </c>
      <c r="D59" s="10" t="s">
        <v>96</v>
      </c>
      <c r="E59" s="9">
        <v>241312</v>
      </c>
      <c r="F59" s="11">
        <v>27.35</v>
      </c>
      <c r="G59" s="11">
        <v>27.35</v>
      </c>
      <c r="H59" s="11">
        <f t="shared" si="0"/>
        <v>27</v>
      </c>
      <c r="I59" s="11">
        <v>27</v>
      </c>
      <c r="J59" s="11">
        <v>27</v>
      </c>
    </row>
    <row r="60" spans="1:11" x14ac:dyDescent="0.2">
      <c r="A60" s="7"/>
      <c r="B60" s="8">
        <v>874</v>
      </c>
      <c r="C60" s="9" t="s">
        <v>97</v>
      </c>
      <c r="D60" s="10" t="s">
        <v>96</v>
      </c>
      <c r="E60" s="9">
        <v>241312</v>
      </c>
      <c r="F60" s="11">
        <v>14655.548000000003</v>
      </c>
      <c r="G60" s="11">
        <v>12573.857999999998</v>
      </c>
      <c r="H60" s="11">
        <f t="shared" si="0"/>
        <v>12574</v>
      </c>
      <c r="I60" s="11">
        <v>12574</v>
      </c>
      <c r="J60" s="11">
        <v>12574</v>
      </c>
    </row>
    <row r="61" spans="1:11" x14ac:dyDescent="0.2">
      <c r="A61" s="13" t="s">
        <v>98</v>
      </c>
      <c r="B61" s="13"/>
      <c r="C61" s="13"/>
      <c r="D61" s="13"/>
      <c r="E61" s="13"/>
      <c r="F61" s="14">
        <v>14682.898000000003</v>
      </c>
      <c r="G61" s="14">
        <v>12601.207999999999</v>
      </c>
      <c r="H61" s="14">
        <f>SUM(H59:H60)</f>
        <v>12601</v>
      </c>
      <c r="I61" s="14">
        <f>+I60+I59</f>
        <v>12601</v>
      </c>
      <c r="J61" s="14">
        <v>12601</v>
      </c>
    </row>
    <row r="62" spans="1:11" x14ac:dyDescent="0.2">
      <c r="A62" s="7" t="s">
        <v>99</v>
      </c>
      <c r="B62" s="8">
        <v>1003</v>
      </c>
      <c r="C62" s="9" t="s">
        <v>100</v>
      </c>
      <c r="D62" s="10" t="s">
        <v>101</v>
      </c>
      <c r="E62" s="9">
        <v>241312</v>
      </c>
      <c r="F62" s="11">
        <v>24562.199999999983</v>
      </c>
      <c r="G62" s="11">
        <v>22942.529999999984</v>
      </c>
      <c r="H62" s="11">
        <f t="shared" si="0"/>
        <v>22943</v>
      </c>
      <c r="I62" s="11">
        <v>22943</v>
      </c>
      <c r="J62" s="11">
        <v>22943</v>
      </c>
    </row>
    <row r="63" spans="1:11" x14ac:dyDescent="0.2">
      <c r="A63" s="13" t="s">
        <v>102</v>
      </c>
      <c r="B63" s="13"/>
      <c r="C63" s="13"/>
      <c r="D63" s="13"/>
      <c r="E63" s="13"/>
      <c r="F63" s="14">
        <v>24562.199999999983</v>
      </c>
      <c r="G63" s="14">
        <v>22942.529999999984</v>
      </c>
      <c r="H63" s="14">
        <f>H62</f>
        <v>22943</v>
      </c>
      <c r="I63" s="14">
        <f>+I62</f>
        <v>22943</v>
      </c>
      <c r="J63" s="14">
        <v>22943</v>
      </c>
    </row>
    <row r="64" spans="1:11" x14ac:dyDescent="0.2">
      <c r="A64" s="7" t="s">
        <v>103</v>
      </c>
      <c r="B64" s="8">
        <v>1394</v>
      </c>
      <c r="C64" s="9" t="s">
        <v>104</v>
      </c>
      <c r="D64" s="10" t="s">
        <v>105</v>
      </c>
      <c r="E64" s="9">
        <v>241312</v>
      </c>
      <c r="F64" s="11">
        <v>1417.56</v>
      </c>
      <c r="G64" s="11">
        <v>1417.56</v>
      </c>
      <c r="H64" s="11">
        <f t="shared" ref="H64:H75" si="1">ROUND(G64,0)</f>
        <v>1418</v>
      </c>
      <c r="I64" s="11">
        <v>1418</v>
      </c>
      <c r="J64" s="11">
        <v>1418</v>
      </c>
    </row>
    <row r="65" spans="1:10" x14ac:dyDescent="0.2">
      <c r="A65" s="13" t="s">
        <v>106</v>
      </c>
      <c r="B65" s="13"/>
      <c r="C65" s="13"/>
      <c r="D65" s="13"/>
      <c r="E65" s="13"/>
      <c r="F65" s="14">
        <v>1417.56</v>
      </c>
      <c r="G65" s="14">
        <v>1417.56</v>
      </c>
      <c r="H65" s="14">
        <f>H64</f>
        <v>1418</v>
      </c>
      <c r="I65" s="14">
        <f>+I64</f>
        <v>1418</v>
      </c>
      <c r="J65" s="14">
        <v>1418</v>
      </c>
    </row>
    <row r="66" spans="1:10" x14ac:dyDescent="0.2">
      <c r="A66" s="7" t="s">
        <v>107</v>
      </c>
      <c r="B66" s="8">
        <v>901</v>
      </c>
      <c r="C66" s="9" t="s">
        <v>108</v>
      </c>
      <c r="D66" s="10" t="s">
        <v>109</v>
      </c>
      <c r="E66" s="9">
        <v>241312</v>
      </c>
      <c r="F66" s="11">
        <v>4091.924</v>
      </c>
      <c r="G66" s="11">
        <v>4091.924</v>
      </c>
      <c r="H66" s="11">
        <f t="shared" si="1"/>
        <v>4092</v>
      </c>
      <c r="I66" s="11">
        <v>4092</v>
      </c>
      <c r="J66" s="11">
        <v>4092</v>
      </c>
    </row>
    <row r="67" spans="1:10" x14ac:dyDescent="0.2">
      <c r="A67" s="7"/>
      <c r="B67" s="8">
        <v>1306</v>
      </c>
      <c r="C67" s="9" t="s">
        <v>110</v>
      </c>
      <c r="D67" s="10" t="s">
        <v>109</v>
      </c>
      <c r="E67" s="9">
        <v>241312</v>
      </c>
      <c r="F67" s="11">
        <v>6700.42</v>
      </c>
      <c r="G67" s="11">
        <v>6700.42</v>
      </c>
      <c r="H67" s="11">
        <f t="shared" si="1"/>
        <v>6700</v>
      </c>
      <c r="I67" s="11">
        <v>6700</v>
      </c>
      <c r="J67" s="11">
        <v>6700</v>
      </c>
    </row>
    <row r="68" spans="1:10" x14ac:dyDescent="0.2">
      <c r="A68" s="13" t="s">
        <v>111</v>
      </c>
      <c r="B68" s="13"/>
      <c r="C68" s="13"/>
      <c r="D68" s="13"/>
      <c r="E68" s="13"/>
      <c r="F68" s="14">
        <v>10792.344000000001</v>
      </c>
      <c r="G68" s="14">
        <v>10792.344000000001</v>
      </c>
      <c r="H68" s="14">
        <f>SUM(H66:H67)</f>
        <v>10792</v>
      </c>
      <c r="I68" s="14">
        <f>+I67+I66</f>
        <v>10792</v>
      </c>
      <c r="J68" s="14">
        <v>10792</v>
      </c>
    </row>
    <row r="69" spans="1:10" x14ac:dyDescent="0.2">
      <c r="A69" s="7" t="s">
        <v>112</v>
      </c>
      <c r="B69" s="8">
        <v>1435</v>
      </c>
      <c r="C69" s="9" t="s">
        <v>113</v>
      </c>
      <c r="D69" s="10" t="s">
        <v>114</v>
      </c>
      <c r="E69" s="9">
        <v>241312</v>
      </c>
      <c r="F69" s="11">
        <v>72.11</v>
      </c>
      <c r="G69" s="11">
        <v>72.11</v>
      </c>
      <c r="H69" s="11">
        <f t="shared" si="1"/>
        <v>72</v>
      </c>
      <c r="I69" s="11">
        <v>72</v>
      </c>
      <c r="J69" s="11">
        <v>72</v>
      </c>
    </row>
    <row r="70" spans="1:10" x14ac:dyDescent="0.2">
      <c r="A70" s="13" t="s">
        <v>115</v>
      </c>
      <c r="B70" s="13"/>
      <c r="C70" s="13"/>
      <c r="D70" s="13"/>
      <c r="E70" s="13"/>
      <c r="F70" s="14">
        <v>72.11</v>
      </c>
      <c r="G70" s="14">
        <v>72.11</v>
      </c>
      <c r="H70" s="14">
        <f>H69</f>
        <v>72</v>
      </c>
      <c r="I70" s="14">
        <f>+I69</f>
        <v>72</v>
      </c>
      <c r="J70" s="14">
        <v>72</v>
      </c>
    </row>
    <row r="71" spans="1:10" x14ac:dyDescent="0.2">
      <c r="A71" s="7" t="s">
        <v>116</v>
      </c>
      <c r="B71" s="8">
        <v>1400</v>
      </c>
      <c r="C71" s="9" t="s">
        <v>117</v>
      </c>
      <c r="D71" s="10" t="s">
        <v>118</v>
      </c>
      <c r="E71" s="9">
        <v>241312</v>
      </c>
      <c r="F71" s="11">
        <v>647.97399999999993</v>
      </c>
      <c r="G71" s="11">
        <v>647.97399999999993</v>
      </c>
      <c r="H71" s="11">
        <f t="shared" si="1"/>
        <v>648</v>
      </c>
      <c r="I71" s="11">
        <v>648</v>
      </c>
      <c r="J71" s="11">
        <v>648</v>
      </c>
    </row>
    <row r="72" spans="1:10" x14ac:dyDescent="0.2">
      <c r="A72" s="13" t="s">
        <v>119</v>
      </c>
      <c r="B72" s="13"/>
      <c r="C72" s="13"/>
      <c r="D72" s="13"/>
      <c r="E72" s="13"/>
      <c r="F72" s="14">
        <v>647.97399999999993</v>
      </c>
      <c r="G72" s="14">
        <v>647.97399999999993</v>
      </c>
      <c r="H72" s="14">
        <f>H71</f>
        <v>648</v>
      </c>
      <c r="I72" s="14">
        <f>+I71</f>
        <v>648</v>
      </c>
      <c r="J72" s="14">
        <v>648</v>
      </c>
    </row>
    <row r="73" spans="1:10" x14ac:dyDescent="0.2">
      <c r="A73" s="7" t="s">
        <v>120</v>
      </c>
      <c r="B73" s="8">
        <v>970</v>
      </c>
      <c r="C73" s="9" t="s">
        <v>121</v>
      </c>
      <c r="D73" s="10" t="s">
        <v>122</v>
      </c>
      <c r="E73" s="9">
        <v>241312</v>
      </c>
      <c r="F73" s="11">
        <v>5362.5</v>
      </c>
      <c r="G73" s="11">
        <v>5362.5</v>
      </c>
      <c r="H73" s="11">
        <f t="shared" si="1"/>
        <v>5363</v>
      </c>
      <c r="I73" s="11">
        <v>5363</v>
      </c>
      <c r="J73" s="11">
        <v>5363</v>
      </c>
    </row>
    <row r="74" spans="1:10" x14ac:dyDescent="0.2">
      <c r="A74" s="13" t="s">
        <v>123</v>
      </c>
      <c r="B74" s="13"/>
      <c r="C74" s="13"/>
      <c r="D74" s="13"/>
      <c r="E74" s="13"/>
      <c r="F74" s="14">
        <v>5362.5</v>
      </c>
      <c r="G74" s="14">
        <v>5362.5</v>
      </c>
      <c r="H74" s="14">
        <f>H73</f>
        <v>5363</v>
      </c>
      <c r="I74" s="14">
        <f>+I73</f>
        <v>5363</v>
      </c>
      <c r="J74" s="14">
        <v>5363</v>
      </c>
    </row>
    <row r="75" spans="1:10" x14ac:dyDescent="0.2">
      <c r="A75" s="7" t="s">
        <v>124</v>
      </c>
      <c r="B75" s="8">
        <v>951</v>
      </c>
      <c r="C75" s="9" t="s">
        <v>125</v>
      </c>
      <c r="D75" s="10" t="s">
        <v>126</v>
      </c>
      <c r="E75" s="9">
        <v>241312</v>
      </c>
      <c r="F75" s="11">
        <v>26156.005999999998</v>
      </c>
      <c r="G75" s="11">
        <v>26156.005999999998</v>
      </c>
      <c r="H75" s="11">
        <f t="shared" si="1"/>
        <v>26156</v>
      </c>
      <c r="I75" s="11">
        <v>26156</v>
      </c>
      <c r="J75" s="11">
        <v>26156</v>
      </c>
    </row>
    <row r="76" spans="1:10" x14ac:dyDescent="0.2">
      <c r="A76" s="7"/>
      <c r="B76" s="8">
        <v>952</v>
      </c>
      <c r="C76" s="9" t="s">
        <v>127</v>
      </c>
      <c r="D76" s="10" t="s">
        <v>126</v>
      </c>
      <c r="E76" s="9">
        <v>241312</v>
      </c>
      <c r="F76" s="11">
        <v>4377.7300000000005</v>
      </c>
      <c r="G76" s="11">
        <v>4377.7300000000005</v>
      </c>
      <c r="H76" s="11">
        <f>ROUND(G76,0)</f>
        <v>4378</v>
      </c>
      <c r="I76" s="11">
        <v>4378</v>
      </c>
      <c r="J76" s="11">
        <v>4378</v>
      </c>
    </row>
    <row r="77" spans="1:10" x14ac:dyDescent="0.2">
      <c r="A77" s="13" t="s">
        <v>128</v>
      </c>
      <c r="B77" s="13"/>
      <c r="C77" s="13"/>
      <c r="D77" s="13"/>
      <c r="E77" s="13"/>
      <c r="F77" s="14">
        <v>30533.735999999997</v>
      </c>
      <c r="G77" s="14">
        <v>30533.735999999997</v>
      </c>
      <c r="H77" s="14">
        <f>SUM(H75:H76)</f>
        <v>30534</v>
      </c>
      <c r="I77" s="14">
        <f>+I76+I75</f>
        <v>30534</v>
      </c>
      <c r="J77" s="14">
        <v>30534</v>
      </c>
    </row>
    <row r="78" spans="1:10" x14ac:dyDescent="0.2">
      <c r="A78" s="7" t="s">
        <v>129</v>
      </c>
      <c r="B78" s="8">
        <v>1235</v>
      </c>
      <c r="C78" s="9" t="s">
        <v>130</v>
      </c>
      <c r="D78" s="10" t="s">
        <v>75</v>
      </c>
      <c r="E78" s="9">
        <v>241311</v>
      </c>
      <c r="F78" s="11">
        <v>132.70999999999998</v>
      </c>
      <c r="G78" s="11">
        <v>132.70999999999998</v>
      </c>
      <c r="H78" s="11">
        <f>ROUND(G78,0)</f>
        <v>133</v>
      </c>
      <c r="I78" s="11">
        <v>133</v>
      </c>
      <c r="J78" s="11">
        <v>133</v>
      </c>
    </row>
    <row r="79" spans="1:10" x14ac:dyDescent="0.2">
      <c r="A79" s="13" t="s">
        <v>131</v>
      </c>
      <c r="B79" s="13"/>
      <c r="C79" s="13"/>
      <c r="D79" s="13"/>
      <c r="E79" s="13"/>
      <c r="F79" s="14"/>
      <c r="G79" s="14">
        <f>G78</f>
        <v>132.70999999999998</v>
      </c>
      <c r="H79" s="14">
        <f>H78</f>
        <v>133</v>
      </c>
      <c r="I79" s="14">
        <f>+I78</f>
        <v>133</v>
      </c>
      <c r="J79" s="14">
        <v>133</v>
      </c>
    </row>
    <row r="80" spans="1:10" ht="13.5" thickBot="1" x14ac:dyDescent="0.25">
      <c r="A80" s="15" t="s">
        <v>132</v>
      </c>
      <c r="B80" s="15"/>
      <c r="C80" s="15"/>
      <c r="D80" s="15"/>
      <c r="E80" s="15"/>
      <c r="F80" s="16">
        <v>3243375.0300000012</v>
      </c>
      <c r="G80" s="16">
        <v>3152700.5070000002</v>
      </c>
      <c r="H80" s="16">
        <f>+H7+H10+H14+H16+H18+H21+H24+H26+H28+H30+H34+H38+H40+H53+H58+H61+H63+H65+H68+H70+H72+H74+H77+H79</f>
        <v>3152704</v>
      </c>
      <c r="I80" s="16">
        <f>+I79+I77+I74+I72+I70+I68+I65+I63+I61+I58+I53+I40+I38+I34+I30+I28+I26+I24+I21+I18+I16+I14+I10+I7</f>
        <v>3152704</v>
      </c>
    </row>
    <row r="81" spans="9:9" x14ac:dyDescent="0.2">
      <c r="I81" s="20"/>
    </row>
    <row r="82" spans="9:9" x14ac:dyDescent="0.2">
      <c r="I82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80"/>
  <sheetViews>
    <sheetView tabSelected="1" workbookViewId="0">
      <selection activeCell="B58" sqref="B58"/>
    </sheetView>
  </sheetViews>
  <sheetFormatPr baseColWidth="10" defaultColWidth="0" defaultRowHeight="12.75" zeroHeight="1" x14ac:dyDescent="0.2"/>
  <cols>
    <col min="1" max="1" width="19.5703125" style="18" bestFit="1" customWidth="1"/>
    <col min="2" max="2" width="74.42578125" style="18" bestFit="1" customWidth="1"/>
    <col min="3" max="3" width="14.7109375" style="18" bestFit="1" customWidth="1"/>
    <col min="4" max="4" width="18.5703125" style="18" hidden="1"/>
    <col min="5" max="156" width="14.42578125" style="18" hidden="1"/>
    <col min="157" max="16384" width="19.28515625" style="18" hidden="1"/>
  </cols>
  <sheetData>
    <row r="1" spans="1:11" s="23" customFormat="1" ht="25.5" customHeight="1" x14ac:dyDescent="0.2">
      <c r="A1" s="27" t="s">
        <v>1</v>
      </c>
      <c r="B1" s="27" t="s">
        <v>3</v>
      </c>
      <c r="C1" s="28" t="s">
        <v>8</v>
      </c>
      <c r="D1" s="22"/>
      <c r="E1" s="22"/>
      <c r="F1" s="22"/>
      <c r="G1" s="22"/>
      <c r="H1" s="22"/>
      <c r="I1" s="22"/>
      <c r="J1" s="21"/>
      <c r="K1" s="22"/>
    </row>
    <row r="2" spans="1:11" s="32" customFormat="1" x14ac:dyDescent="0.2">
      <c r="A2" s="29" t="s">
        <v>10</v>
      </c>
      <c r="B2" s="33" t="s">
        <v>11</v>
      </c>
      <c r="C2" s="31">
        <v>203</v>
      </c>
      <c r="D2" s="31" t="s">
        <v>134</v>
      </c>
      <c r="E2" s="34" t="str">
        <f>"TRANSFERENCIA FINANCIERA LA UE "&amp;B2&amp;" "&amp;A2&amp;" ,SEGÚN RJ Nº 134-2013/SIS"</f>
        <v>TRANSFERENCIA FINANCIERA LA UE REGION ANCASH - SALUD HUARAZ ANCASH ,SEGÚN RJ Nº 134-2013/SIS</v>
      </c>
      <c r="F2" s="31"/>
      <c r="G2" s="31"/>
      <c r="H2" s="31"/>
      <c r="I2" s="31"/>
      <c r="J2" s="33"/>
      <c r="K2" s="31"/>
    </row>
    <row r="3" spans="1:11" x14ac:dyDescent="0.2">
      <c r="A3" s="19"/>
      <c r="B3" s="24" t="s">
        <v>13</v>
      </c>
      <c r="C3" s="25">
        <v>2352</v>
      </c>
      <c r="D3" s="25" t="s">
        <v>134</v>
      </c>
      <c r="E3" s="26" t="str">
        <f>"TRANSFERENCIA FINANCIERA LA UE "&amp;B3&amp;" "&amp;A3&amp;" ,SEGÚN RJ Nº 134-2013/SIS"</f>
        <v>TRANSFERENCIA FINANCIERA LA UE REGION ANCASH - SALUD ELEAZAR GUZMAN BARRON  ,SEGÚN RJ Nº 134-2013/SIS</v>
      </c>
      <c r="F3" s="25"/>
      <c r="G3" s="25"/>
      <c r="H3" s="25"/>
      <c r="I3" s="25"/>
      <c r="J3" s="24"/>
      <c r="K3" s="25"/>
    </row>
    <row r="4" spans="1:11" x14ac:dyDescent="0.2">
      <c r="A4" s="19"/>
      <c r="B4" s="24" t="s">
        <v>14</v>
      </c>
      <c r="C4" s="25">
        <v>2678</v>
      </c>
      <c r="D4" s="25" t="s">
        <v>134</v>
      </c>
      <c r="E4" s="26" t="str">
        <f>"TRANSFERENCIA FINANCIERA LA UE "&amp;B4&amp;" "&amp;A4&amp;" ,SEGÚN RJ Nº 134-2013/SIS"</f>
        <v>TRANSFERENCIA FINANCIERA LA UE REGION ANCASH - SALUD LA CALETA  ,SEGÚN RJ Nº 134-2013/SIS</v>
      </c>
      <c r="F4" s="25"/>
      <c r="G4" s="25"/>
      <c r="H4" s="25"/>
      <c r="I4" s="25"/>
      <c r="J4" s="24"/>
      <c r="K4" s="25"/>
    </row>
    <row r="5" spans="1:11" s="32" customFormat="1" x14ac:dyDescent="0.2">
      <c r="A5" s="29" t="s">
        <v>15</v>
      </c>
      <c r="B5" s="29"/>
      <c r="C5" s="30">
        <f>+SUM(C2:C4)</f>
        <v>5233</v>
      </c>
      <c r="D5" s="31"/>
      <c r="E5" s="30"/>
      <c r="F5" s="30"/>
      <c r="G5" s="30"/>
      <c r="H5" s="30"/>
      <c r="I5" s="30"/>
      <c r="J5" s="29"/>
      <c r="K5" s="30"/>
    </row>
    <row r="6" spans="1:11" x14ac:dyDescent="0.2">
      <c r="A6" s="19" t="s">
        <v>16</v>
      </c>
      <c r="B6" s="24" t="s">
        <v>17</v>
      </c>
      <c r="C6" s="25">
        <v>1823</v>
      </c>
      <c r="D6" s="25" t="s">
        <v>134</v>
      </c>
      <c r="E6" s="26" t="str">
        <f>"TRANSFERENCIA FINANCIERA LA UE "&amp;B6&amp;" "&amp;A6&amp;" ,SEGÚN RJ Nº 134-2013/SIS"</f>
        <v>TRANSFERENCIA FINANCIERA LA UE REGION APURIMAC - HOSPITAL GUILLERMO DIAZ DE LA VEGA-ABANCAY APURIMAC ,SEGÚN RJ Nº 134-2013/SIS</v>
      </c>
      <c r="F6" s="25"/>
      <c r="G6" s="25"/>
      <c r="H6" s="25"/>
      <c r="I6" s="25"/>
      <c r="J6" s="24"/>
      <c r="K6" s="25"/>
    </row>
    <row r="7" spans="1:11" x14ac:dyDescent="0.2">
      <c r="A7" s="19"/>
      <c r="B7" s="24" t="s">
        <v>19</v>
      </c>
      <c r="C7" s="25">
        <v>1549</v>
      </c>
      <c r="D7" s="25" t="s">
        <v>134</v>
      </c>
      <c r="E7" s="26" t="str">
        <f>"TRANSFERENCIA FINANCIERA LA UE "&amp;B7&amp;" "&amp;A7&amp;" ,SEGÚN RJ Nº 134-2013/SIS"</f>
        <v>TRANSFERENCIA FINANCIERA LA UE REGION APURIMAC - HOSPITAL SUBREGIONAL DE ANDAHUAYLAS  ,SEGÚN RJ Nº 134-2013/SIS</v>
      </c>
      <c r="F7" s="25"/>
      <c r="G7" s="25"/>
      <c r="H7" s="25"/>
      <c r="I7" s="25"/>
      <c r="J7" s="24"/>
      <c r="K7" s="25"/>
    </row>
    <row r="8" spans="1:11" s="32" customFormat="1" x14ac:dyDescent="0.2">
      <c r="A8" s="29" t="s">
        <v>20</v>
      </c>
      <c r="B8" s="29"/>
      <c r="C8" s="30">
        <f>+C7+C6</f>
        <v>3372</v>
      </c>
      <c r="D8" s="31"/>
      <c r="E8" s="30"/>
      <c r="F8" s="30"/>
      <c r="G8" s="30"/>
      <c r="H8" s="30"/>
      <c r="I8" s="30"/>
      <c r="J8" s="29"/>
      <c r="K8" s="30"/>
    </row>
    <row r="9" spans="1:11" x14ac:dyDescent="0.2">
      <c r="A9" s="19" t="s">
        <v>21</v>
      </c>
      <c r="B9" s="24" t="s">
        <v>22</v>
      </c>
      <c r="C9" s="25">
        <v>50503</v>
      </c>
      <c r="D9" s="25" t="s">
        <v>134</v>
      </c>
      <c r="E9" s="26" t="str">
        <f>"TRANSFERENCIA FINANCIERA LA UE "&amp;B9&amp;" "&amp;A9&amp;" ,SEGÚN RJ Nº 134-2013/SIS"</f>
        <v>TRANSFERENCIA FINANCIERA LA UE REGION AREQUIPA - HOSPITAL GOYONECHE AREQUIPA ,SEGÚN RJ Nº 134-2013/SIS</v>
      </c>
      <c r="F9" s="25"/>
      <c r="G9" s="25"/>
      <c r="H9" s="25"/>
      <c r="I9" s="25"/>
      <c r="J9" s="24"/>
      <c r="K9" s="25"/>
    </row>
    <row r="10" spans="1:11" x14ac:dyDescent="0.2">
      <c r="A10" s="19"/>
      <c r="B10" s="24" t="s">
        <v>24</v>
      </c>
      <c r="C10" s="25">
        <v>140083</v>
      </c>
      <c r="D10" s="25" t="s">
        <v>134</v>
      </c>
      <c r="E10" s="26" t="str">
        <f>"TRANSFERENCIA FINANCIERA LA UE "&amp;B10&amp;" "&amp;A10&amp;" ,SEGÚN RJ Nº 134-2013/SIS"</f>
        <v>TRANSFERENCIA FINANCIERA LA UE REGION AREQUIPA - HOSPITAL REGIONAL HONORIO DELGADO  ,SEGÚN RJ Nº 134-2013/SIS</v>
      </c>
      <c r="F10" s="25"/>
      <c r="G10" s="25"/>
      <c r="H10" s="25"/>
      <c r="I10" s="25"/>
      <c r="J10" s="24"/>
      <c r="K10" s="25"/>
    </row>
    <row r="11" spans="1:11" x14ac:dyDescent="0.2">
      <c r="A11" s="19"/>
      <c r="B11" s="24" t="s">
        <v>25</v>
      </c>
      <c r="C11" s="25">
        <v>58337</v>
      </c>
      <c r="D11" s="25" t="s">
        <v>134</v>
      </c>
      <c r="E11" s="26" t="str">
        <f>"TRANSFERENCIA FINANCIERA LA UE "&amp;B11&amp;" "&amp;A11&amp;" ,SEGÚN RJ Nº 134-2013/SIS"</f>
        <v>TRANSFERENCIA FINANCIERA LA UE REGION AREQUIPA - INSTITUTO REGIONAL DE ENFERMEDADES NEOPLASICAS DEL SUR  ,SEGÚN RJ Nº 134-2013/SIS</v>
      </c>
      <c r="F11" s="25"/>
      <c r="G11" s="25"/>
      <c r="H11" s="25"/>
      <c r="I11" s="25"/>
      <c r="J11" s="24"/>
      <c r="K11" s="25"/>
    </row>
    <row r="12" spans="1:11" s="32" customFormat="1" x14ac:dyDescent="0.2">
      <c r="A12" s="29" t="s">
        <v>26</v>
      </c>
      <c r="B12" s="29"/>
      <c r="C12" s="30">
        <f>+C11+C10+C9</f>
        <v>248923</v>
      </c>
      <c r="D12" s="31"/>
      <c r="E12" s="30"/>
      <c r="F12" s="30"/>
      <c r="G12" s="30"/>
      <c r="H12" s="30"/>
      <c r="I12" s="30"/>
      <c r="J12" s="29"/>
      <c r="K12" s="30"/>
    </row>
    <row r="13" spans="1:11" x14ac:dyDescent="0.2">
      <c r="A13" s="19" t="s">
        <v>27</v>
      </c>
      <c r="B13" s="24" t="s">
        <v>28</v>
      </c>
      <c r="C13" s="25">
        <v>3160</v>
      </c>
      <c r="D13" s="25" t="s">
        <v>134</v>
      </c>
      <c r="E13" s="26" t="str">
        <f>"TRANSFERENCIA FINANCIERA LA UE "&amp;B13&amp;" "&amp;A13&amp;" ,SEGÚN RJ Nº 134-2013/SIS"</f>
        <v>TRANSFERENCIA FINANCIERA LA UE REGION AYACUCHO - HOSPITAL HUAMANGA AYACUCHO ,SEGÚN RJ Nº 134-2013/SIS</v>
      </c>
      <c r="F13" s="25"/>
      <c r="G13" s="25"/>
      <c r="H13" s="25"/>
      <c r="I13" s="25"/>
      <c r="J13" s="24"/>
      <c r="K13" s="25"/>
    </row>
    <row r="14" spans="1:11" s="32" customFormat="1" x14ac:dyDescent="0.2">
      <c r="A14" s="29" t="s">
        <v>30</v>
      </c>
      <c r="B14" s="29"/>
      <c r="C14" s="30">
        <f>+C13</f>
        <v>3160</v>
      </c>
      <c r="D14" s="31"/>
      <c r="E14" s="30"/>
      <c r="F14" s="30"/>
      <c r="G14" s="30"/>
      <c r="H14" s="30"/>
      <c r="I14" s="30"/>
      <c r="J14" s="29"/>
      <c r="K14" s="30"/>
    </row>
    <row r="15" spans="1:11" x14ac:dyDescent="0.2">
      <c r="A15" s="19" t="s">
        <v>31</v>
      </c>
      <c r="B15" s="24" t="s">
        <v>32</v>
      </c>
      <c r="C15" s="25">
        <v>4271</v>
      </c>
      <c r="D15" s="25" t="s">
        <v>134</v>
      </c>
      <c r="E15" s="26" t="str">
        <f>"TRANSFERENCIA FINANCIERA LA UE "&amp;B15&amp;" "&amp;A15&amp;" ,SEGÚN RJ Nº 134-2013/SIS"</f>
        <v>TRANSFERENCIA FINANCIERA LA UE REGION CAJAMARCA - HOSPITAL CAJAMARCA CAJAMARCA ,SEGÚN RJ Nº 134-2013/SIS</v>
      </c>
      <c r="F15" s="25"/>
      <c r="G15" s="25"/>
      <c r="H15" s="25"/>
      <c r="I15" s="25"/>
      <c r="J15" s="24"/>
      <c r="K15" s="25"/>
    </row>
    <row r="16" spans="1:11" s="32" customFormat="1" x14ac:dyDescent="0.2">
      <c r="A16" s="29" t="s">
        <v>34</v>
      </c>
      <c r="B16" s="29"/>
      <c r="C16" s="30">
        <f>+C15</f>
        <v>4271</v>
      </c>
      <c r="D16" s="31"/>
      <c r="E16" s="30"/>
      <c r="F16" s="30"/>
      <c r="G16" s="30"/>
      <c r="H16" s="30"/>
      <c r="I16" s="30"/>
      <c r="J16" s="29"/>
      <c r="K16" s="30"/>
    </row>
    <row r="17" spans="1:11" x14ac:dyDescent="0.2">
      <c r="A17" s="19" t="s">
        <v>35</v>
      </c>
      <c r="B17" s="24" t="s">
        <v>36</v>
      </c>
      <c r="C17" s="25">
        <v>271262</v>
      </c>
      <c r="D17" s="25" t="s">
        <v>134</v>
      </c>
      <c r="E17" s="26" t="str">
        <f>"TRANSFERENCIA FINANCIERA LA UE "&amp;B17&amp;" "&amp;A17&amp;" ,SEGÚN RJ Nº 134-2013/SIS"</f>
        <v>TRANSFERENCIA FINANCIERA LA UE REGION CALLAO - HOSPITAL DANIEL ALCIDES CARRION CALLAO ,SEGÚN RJ Nº 134-2013/SIS</v>
      </c>
      <c r="F17" s="25"/>
      <c r="G17" s="25"/>
      <c r="H17" s="25"/>
      <c r="I17" s="25"/>
      <c r="J17" s="24"/>
      <c r="K17" s="25"/>
    </row>
    <row r="18" spans="1:11" x14ac:dyDescent="0.2">
      <c r="A18" s="19"/>
      <c r="B18" s="24" t="s">
        <v>38</v>
      </c>
      <c r="C18" s="25">
        <v>95</v>
      </c>
      <c r="D18" s="25" t="s">
        <v>134</v>
      </c>
      <c r="E18" s="26" t="str">
        <f>"TRANSFERENCIA FINANCIERA LA UE "&amp;B18&amp;" "&amp;A18&amp;" ,SEGÚN RJ Nº 134-2013/SIS"</f>
        <v>TRANSFERENCIA FINANCIERA LA UE REGION CALLAO - HOSPITAL DE APOYO SAN JOSE  ,SEGÚN RJ Nº 134-2013/SIS</v>
      </c>
      <c r="F18" s="25"/>
      <c r="G18" s="25"/>
      <c r="H18" s="25"/>
      <c r="I18" s="25"/>
      <c r="J18" s="24"/>
      <c r="K18" s="25"/>
    </row>
    <row r="19" spans="1:11" s="32" customFormat="1" x14ac:dyDescent="0.2">
      <c r="A19" s="29" t="s">
        <v>39</v>
      </c>
      <c r="B19" s="29"/>
      <c r="C19" s="30">
        <f>+C18+C17</f>
        <v>271357</v>
      </c>
      <c r="D19" s="31"/>
      <c r="E19" s="30"/>
      <c r="F19" s="30"/>
      <c r="G19" s="30"/>
      <c r="H19" s="30"/>
      <c r="I19" s="30"/>
      <c r="J19" s="29"/>
      <c r="K19" s="30"/>
    </row>
    <row r="20" spans="1:11" x14ac:dyDescent="0.2">
      <c r="A20" s="19" t="s">
        <v>40</v>
      </c>
      <c r="B20" s="24" t="s">
        <v>41</v>
      </c>
      <c r="C20" s="25">
        <v>1082</v>
      </c>
      <c r="D20" s="25" t="s">
        <v>134</v>
      </c>
      <c r="E20" s="26" t="str">
        <f>"TRANSFERENCIA FINANCIERA LA UE "&amp;B20&amp;" "&amp;A20&amp;" ,SEGÚN RJ Nº 134-2013/SIS"</f>
        <v>TRANSFERENCIA FINANCIERA LA UE REGION CUSCO - HOSPITAL DE APOYO DEPARTAMENTAL CUSCO CUSCO ,SEGÚN RJ Nº 134-2013/SIS</v>
      </c>
      <c r="F20" s="25"/>
      <c r="G20" s="25"/>
      <c r="H20" s="25"/>
      <c r="I20" s="25"/>
      <c r="J20" s="24"/>
      <c r="K20" s="25"/>
    </row>
    <row r="21" spans="1:11" x14ac:dyDescent="0.2">
      <c r="A21" s="19"/>
      <c r="B21" s="24" t="s">
        <v>43</v>
      </c>
      <c r="C21" s="25">
        <v>204529</v>
      </c>
      <c r="D21" s="25" t="s">
        <v>134</v>
      </c>
      <c r="E21" s="26" t="str">
        <f>"TRANSFERENCIA FINANCIERA LA UE "&amp;B21&amp;" "&amp;A21&amp;" ,SEGÚN RJ Nº 134-2013/SIS"</f>
        <v>TRANSFERENCIA FINANCIERA LA UE REGION CUSCO-HOSPITAL ANTONIO LORENA  ,SEGÚN RJ Nº 134-2013/SIS</v>
      </c>
      <c r="F21" s="25"/>
      <c r="G21" s="25"/>
      <c r="H21" s="25"/>
      <c r="I21" s="25"/>
      <c r="J21" s="24"/>
      <c r="K21" s="25"/>
    </row>
    <row r="22" spans="1:11" s="32" customFormat="1" x14ac:dyDescent="0.2">
      <c r="A22" s="29" t="s">
        <v>44</v>
      </c>
      <c r="B22" s="29"/>
      <c r="C22" s="30">
        <f>+C21+C20</f>
        <v>205611</v>
      </c>
      <c r="D22" s="31"/>
      <c r="E22" s="30"/>
      <c r="F22" s="30"/>
      <c r="G22" s="30"/>
      <c r="H22" s="30"/>
      <c r="I22" s="30"/>
      <c r="J22" s="29"/>
      <c r="K22" s="30"/>
    </row>
    <row r="23" spans="1:11" x14ac:dyDescent="0.2">
      <c r="A23" s="19" t="s">
        <v>45</v>
      </c>
      <c r="B23" s="24" t="s">
        <v>46</v>
      </c>
      <c r="C23" s="25">
        <v>606</v>
      </c>
      <c r="D23" s="25" t="s">
        <v>134</v>
      </c>
      <c r="E23" s="26" t="str">
        <f>"TRANSFERENCIA FINANCIERA LA UE "&amp;B23&amp;" "&amp;A23&amp;" ,SEGÚN RJ Nº 134-2013/SIS"</f>
        <v>TRANSFERENCIA FINANCIERA LA UE REGION HUANCAVELICA - HOSP. DEP. DE HUANCAVELICA HUANCAVELICA ,SEGÚN RJ Nº 134-2013/SIS</v>
      </c>
      <c r="F23" s="25"/>
      <c r="G23" s="25"/>
      <c r="H23" s="25"/>
      <c r="I23" s="25"/>
      <c r="J23" s="24"/>
      <c r="K23" s="25"/>
    </row>
    <row r="24" spans="1:11" s="32" customFormat="1" x14ac:dyDescent="0.2">
      <c r="A24" s="29" t="s">
        <v>48</v>
      </c>
      <c r="B24" s="29"/>
      <c r="C24" s="30">
        <f>+C23</f>
        <v>606</v>
      </c>
      <c r="D24" s="31"/>
      <c r="E24" s="30"/>
      <c r="F24" s="30"/>
      <c r="G24" s="30"/>
      <c r="H24" s="30"/>
      <c r="I24" s="30"/>
      <c r="J24" s="29"/>
      <c r="K24" s="30"/>
    </row>
    <row r="25" spans="1:11" x14ac:dyDescent="0.2">
      <c r="A25" s="19" t="s">
        <v>49</v>
      </c>
      <c r="B25" s="24" t="s">
        <v>50</v>
      </c>
      <c r="C25" s="25">
        <v>48225</v>
      </c>
      <c r="D25" s="25" t="s">
        <v>134</v>
      </c>
      <c r="E25" s="26" t="str">
        <f>"TRANSFERENCIA FINANCIERA LA UE "&amp;B25&amp;" "&amp;A25&amp;" ,SEGÚN RJ Nº 134-2013/SIS"</f>
        <v>TRANSFERENCIA FINANCIERA LA UE REGION HUANUCO - HOSPITAL DE HUANUCO HERMILIO VALDIZAN HUANUCO ,SEGÚN RJ Nº 134-2013/SIS</v>
      </c>
      <c r="F25" s="25"/>
      <c r="G25" s="25"/>
      <c r="H25" s="25"/>
      <c r="I25" s="25"/>
      <c r="J25" s="24"/>
      <c r="K25" s="25"/>
    </row>
    <row r="26" spans="1:11" s="32" customFormat="1" x14ac:dyDescent="0.2">
      <c r="A26" s="29" t="s">
        <v>52</v>
      </c>
      <c r="B26" s="29"/>
      <c r="C26" s="30">
        <f>+C25</f>
        <v>48225</v>
      </c>
      <c r="D26" s="31"/>
      <c r="E26" s="30"/>
      <c r="F26" s="30"/>
      <c r="G26" s="30"/>
      <c r="H26" s="30"/>
      <c r="I26" s="30"/>
      <c r="J26" s="29"/>
      <c r="K26" s="30"/>
    </row>
    <row r="27" spans="1:11" x14ac:dyDescent="0.2">
      <c r="A27" s="19" t="s">
        <v>53</v>
      </c>
      <c r="B27" s="24" t="s">
        <v>54</v>
      </c>
      <c r="C27" s="25">
        <v>1059</v>
      </c>
      <c r="D27" s="25" t="s">
        <v>134</v>
      </c>
      <c r="E27" s="26" t="str">
        <f>"TRANSFERENCIA FINANCIERA LA UE "&amp;B27&amp;" "&amp;A27&amp;" ,SEGÚN RJ Nº 134-2013/SIS"</f>
        <v>TRANSFERENCIA FINANCIERA LA UE REGION ICA - HOSPITAL REGIONAL DE ICA ICA ,SEGÚN RJ Nº 134-2013/SIS</v>
      </c>
      <c r="F27" s="25"/>
      <c r="G27" s="25"/>
      <c r="H27" s="25"/>
      <c r="I27" s="25"/>
      <c r="J27" s="24"/>
      <c r="K27" s="25"/>
    </row>
    <row r="28" spans="1:11" s="32" customFormat="1" x14ac:dyDescent="0.2">
      <c r="A28" s="29" t="s">
        <v>56</v>
      </c>
      <c r="B28" s="29"/>
      <c r="C28" s="30">
        <f>+C27</f>
        <v>1059</v>
      </c>
      <c r="D28" s="31"/>
      <c r="E28" s="30"/>
      <c r="F28" s="30"/>
      <c r="G28" s="30"/>
      <c r="H28" s="30"/>
      <c r="I28" s="30"/>
      <c r="J28" s="29"/>
      <c r="K28" s="30"/>
    </row>
    <row r="29" spans="1:11" x14ac:dyDescent="0.2">
      <c r="A29" s="19" t="s">
        <v>57</v>
      </c>
      <c r="B29" s="24" t="s">
        <v>58</v>
      </c>
      <c r="C29" s="25">
        <v>1903</v>
      </c>
      <c r="D29" s="25" t="s">
        <v>134</v>
      </c>
      <c r="E29" s="26" t="str">
        <f>"TRANSFERENCIA FINANCIERA LA UE "&amp;B29&amp;" "&amp;A29&amp;" ,SEGÚN RJ Nº 134-2013/SIS"</f>
        <v>TRANSFERENCIA FINANCIERA LA UE REGION JUNIN - SALUD DANIEL ALCIDES CARRION JUNIN ,SEGÚN RJ Nº 134-2013/SIS</v>
      </c>
      <c r="F29" s="25"/>
      <c r="G29" s="25"/>
      <c r="H29" s="25"/>
      <c r="I29" s="25"/>
      <c r="J29" s="24"/>
      <c r="K29" s="25"/>
    </row>
    <row r="30" spans="1:11" x14ac:dyDescent="0.2">
      <c r="A30" s="19"/>
      <c r="B30" s="24" t="s">
        <v>60</v>
      </c>
      <c r="C30" s="25">
        <v>990</v>
      </c>
      <c r="D30" s="25" t="s">
        <v>134</v>
      </c>
      <c r="E30" s="26" t="str">
        <f>"TRANSFERENCIA FINANCIERA LA UE "&amp;B30&amp;" "&amp;A30&amp;" ,SEGÚN RJ Nº 134-2013/SIS"</f>
        <v>TRANSFERENCIA FINANCIERA LA UE REGION JUNIN - SALUD EL CARMEN  ,SEGÚN RJ Nº 134-2013/SIS</v>
      </c>
      <c r="F30" s="25"/>
      <c r="G30" s="25"/>
      <c r="H30" s="25"/>
      <c r="I30" s="25"/>
      <c r="J30" s="24"/>
      <c r="K30" s="25"/>
    </row>
    <row r="31" spans="1:11" x14ac:dyDescent="0.2">
      <c r="A31" s="19"/>
      <c r="B31" s="24" t="s">
        <v>61</v>
      </c>
      <c r="C31" s="25">
        <v>13</v>
      </c>
      <c r="D31" s="25" t="s">
        <v>134</v>
      </c>
      <c r="E31" s="26" t="str">
        <f>"TRANSFERENCIA FINANCIERA LA UE "&amp;B31&amp;" "&amp;A31&amp;" ,SEGÚN RJ Nº 134-2013/SIS"</f>
        <v>TRANSFERENCIA FINANCIERA LA UE REGION JUNIN - SALUD TARMA  ,SEGÚN RJ Nº 134-2013/SIS</v>
      </c>
      <c r="F31" s="25"/>
      <c r="G31" s="25"/>
      <c r="H31" s="25"/>
      <c r="I31" s="25"/>
      <c r="J31" s="24"/>
      <c r="K31" s="25"/>
    </row>
    <row r="32" spans="1:11" s="32" customFormat="1" x14ac:dyDescent="0.2">
      <c r="A32" s="29" t="s">
        <v>62</v>
      </c>
      <c r="B32" s="29"/>
      <c r="C32" s="30">
        <f>+C31+C30+C29</f>
        <v>2906</v>
      </c>
      <c r="D32" s="31"/>
      <c r="E32" s="30"/>
      <c r="F32" s="30"/>
      <c r="G32" s="30"/>
      <c r="H32" s="30"/>
      <c r="I32" s="30"/>
      <c r="J32" s="29"/>
      <c r="K32" s="30"/>
    </row>
    <row r="33" spans="1:11" x14ac:dyDescent="0.2">
      <c r="A33" s="19" t="s">
        <v>63</v>
      </c>
      <c r="B33" s="24" t="s">
        <v>64</v>
      </c>
      <c r="C33" s="25">
        <v>10783</v>
      </c>
      <c r="D33" s="25" t="s">
        <v>134</v>
      </c>
      <c r="E33" s="26" t="str">
        <f>"TRANSFERENCIA FINANCIERA LA UE "&amp;B33&amp;" "&amp;A33&amp;" ,SEGÚN RJ Nº 134-2013/SIS"</f>
        <v>TRANSFERENCIA FINANCIERA LA UE REGION LA LIBERTAD - SALUD NORTE ASCOPE LA LIBERTAD ,SEGÚN RJ Nº 134-2013/SIS</v>
      </c>
      <c r="F33" s="25"/>
      <c r="G33" s="25"/>
      <c r="H33" s="25"/>
      <c r="I33" s="25"/>
      <c r="J33" s="24"/>
      <c r="K33" s="25"/>
    </row>
    <row r="34" spans="1:11" x14ac:dyDescent="0.2">
      <c r="A34" s="19"/>
      <c r="B34" s="24" t="s">
        <v>66</v>
      </c>
      <c r="C34" s="25">
        <v>17287</v>
      </c>
      <c r="D34" s="25" t="s">
        <v>134</v>
      </c>
      <c r="E34" s="26" t="str">
        <f>"TRANSFERENCIA FINANCIERA LA UE "&amp;B34&amp;" "&amp;A34&amp;" ,SEGÚN RJ Nº 134-2013/SIS"</f>
        <v>TRANSFERENCIA FINANCIERA LA UE REGION LA LIBERTAD - SALUD TRUJILLO SUR OESTE  ,SEGÚN RJ Nº 134-2013/SIS</v>
      </c>
      <c r="F34" s="25"/>
      <c r="G34" s="25"/>
      <c r="H34" s="25"/>
      <c r="I34" s="25"/>
      <c r="J34" s="24"/>
      <c r="K34" s="25"/>
    </row>
    <row r="35" spans="1:11" x14ac:dyDescent="0.2">
      <c r="A35" s="19"/>
      <c r="B35" s="24" t="s">
        <v>67</v>
      </c>
      <c r="C35" s="25">
        <v>86843</v>
      </c>
      <c r="D35" s="25" t="s">
        <v>134</v>
      </c>
      <c r="E35" s="26" t="str">
        <f>"TRANSFERENCIA FINANCIERA LA UE "&amp;B35&amp;" "&amp;A35&amp;" ,SEGÚN RJ Nº 134-2013/SIS"</f>
        <v>TRANSFERENCIA FINANCIERA LA UE INSTITUTO REGIONAL DE ENFERMEDADES NEOPLASICAS LUIS PINILLOS GANOZA - INREN-NORTE  ,SEGÚN RJ Nº 134-2013/SIS</v>
      </c>
      <c r="F35" s="25"/>
      <c r="G35" s="25"/>
      <c r="H35" s="25"/>
      <c r="I35" s="25"/>
      <c r="J35" s="24"/>
      <c r="K35" s="25"/>
    </row>
    <row r="36" spans="1:11" s="32" customFormat="1" x14ac:dyDescent="0.2">
      <c r="A36" s="29" t="s">
        <v>68</v>
      </c>
      <c r="B36" s="29"/>
      <c r="C36" s="30">
        <f>+C35+C34+C33</f>
        <v>114913</v>
      </c>
      <c r="D36" s="31"/>
      <c r="E36" s="30"/>
      <c r="F36" s="30"/>
      <c r="G36" s="30"/>
      <c r="H36" s="30"/>
      <c r="I36" s="30"/>
      <c r="J36" s="29"/>
      <c r="K36" s="30"/>
    </row>
    <row r="37" spans="1:11" x14ac:dyDescent="0.2">
      <c r="A37" s="19" t="s">
        <v>69</v>
      </c>
      <c r="B37" s="24" t="s">
        <v>70</v>
      </c>
      <c r="C37" s="25">
        <v>363790</v>
      </c>
      <c r="D37" s="25" t="s">
        <v>134</v>
      </c>
      <c r="E37" s="26" t="str">
        <f>"TRANSFERENCIA FINANCIERA LA UE "&amp;B37&amp;" "&amp;A37&amp;" ,SEGÚN RJ Nº 134-2013/SIS"</f>
        <v>TRANSFERENCIA FINANCIERA LA UE REGION LAMBAYEQUE - HOSPITAL REGIONAL DOCENTE LAS MERCEDES-CHICLAYO LAMBAYEQUE ,SEGÚN RJ Nº 134-2013/SIS</v>
      </c>
      <c r="F37" s="25"/>
      <c r="G37" s="25"/>
      <c r="H37" s="25"/>
      <c r="I37" s="25"/>
      <c r="J37" s="24"/>
      <c r="K37" s="25"/>
    </row>
    <row r="38" spans="1:11" s="32" customFormat="1" x14ac:dyDescent="0.2">
      <c r="A38" s="29" t="s">
        <v>72</v>
      </c>
      <c r="B38" s="29"/>
      <c r="C38" s="30">
        <f>+C37</f>
        <v>363790</v>
      </c>
      <c r="D38" s="31"/>
      <c r="E38" s="30"/>
      <c r="F38" s="30"/>
      <c r="G38" s="30"/>
      <c r="H38" s="30"/>
      <c r="I38" s="30"/>
      <c r="J38" s="29"/>
      <c r="K38" s="30"/>
    </row>
    <row r="39" spans="1:11" x14ac:dyDescent="0.2">
      <c r="A39" s="19" t="s">
        <v>73</v>
      </c>
      <c r="B39" s="24" t="s">
        <v>74</v>
      </c>
      <c r="C39" s="25">
        <v>10906</v>
      </c>
      <c r="D39" s="25" t="s">
        <v>134</v>
      </c>
      <c r="E39" s="26" t="str">
        <f t="shared" ref="E39:E50" si="0">"TRANSFERENCIA FINANCIERA LA UE "&amp;B39&amp;" "&amp;A39&amp;" ,SEGÚN RJ Nº 134-2013/SIS"</f>
        <v>TRANSFERENCIA FINANCIERA LA UE INSTITUTO NACIONAL DE SALUD DEL NIÑO LIMA ,SEGÚN RJ Nº 134-2013/SIS</v>
      </c>
      <c r="F39" s="25"/>
      <c r="G39" s="25"/>
      <c r="H39" s="25"/>
      <c r="I39" s="25"/>
      <c r="J39" s="24"/>
      <c r="K39" s="25"/>
    </row>
    <row r="40" spans="1:11" x14ac:dyDescent="0.2">
      <c r="A40" s="19"/>
      <c r="B40" s="24" t="s">
        <v>76</v>
      </c>
      <c r="C40" s="25">
        <v>159235</v>
      </c>
      <c r="D40" s="25" t="s">
        <v>134</v>
      </c>
      <c r="E40" s="26" t="str">
        <f t="shared" si="0"/>
        <v>TRANSFERENCIA FINANCIERA LA UE HOSPITAL NACIONAL HIPOLITO UNANUE  ,SEGÚN RJ Nº 134-2013/SIS</v>
      </c>
      <c r="F40" s="25"/>
      <c r="G40" s="25"/>
      <c r="H40" s="25"/>
      <c r="I40" s="25"/>
      <c r="J40" s="24"/>
      <c r="K40" s="25"/>
    </row>
    <row r="41" spans="1:11" x14ac:dyDescent="0.2">
      <c r="A41" s="19"/>
      <c r="B41" s="24" t="s">
        <v>77</v>
      </c>
      <c r="C41" s="25">
        <v>3367</v>
      </c>
      <c r="D41" s="25" t="s">
        <v>134</v>
      </c>
      <c r="E41" s="26" t="str">
        <f t="shared" si="0"/>
        <v>TRANSFERENCIA FINANCIERA LA UE HOSPITAL SERGIO BERNALES  ,SEGÚN RJ Nº 134-2013/SIS</v>
      </c>
      <c r="F41" s="25"/>
      <c r="G41" s="25"/>
      <c r="H41" s="25"/>
      <c r="I41" s="25"/>
      <c r="J41" s="24"/>
      <c r="K41" s="25"/>
    </row>
    <row r="42" spans="1:11" x14ac:dyDescent="0.2">
      <c r="A42" s="19"/>
      <c r="B42" s="24" t="s">
        <v>78</v>
      </c>
      <c r="C42" s="25">
        <v>802942</v>
      </c>
      <c r="D42" s="25" t="s">
        <v>134</v>
      </c>
      <c r="E42" s="26" t="str">
        <f t="shared" si="0"/>
        <v>TRANSFERENCIA FINANCIERA LA UE HOSPITAL CAYETANO HEREDIA  ,SEGÚN RJ Nº 134-2013/SIS</v>
      </c>
      <c r="F42" s="25"/>
      <c r="G42" s="25"/>
      <c r="H42" s="25"/>
      <c r="I42" s="25"/>
      <c r="J42" s="24"/>
      <c r="K42" s="25"/>
    </row>
    <row r="43" spans="1:11" x14ac:dyDescent="0.2">
      <c r="A43" s="19"/>
      <c r="B43" s="24" t="s">
        <v>79</v>
      </c>
      <c r="C43" s="25">
        <v>148639</v>
      </c>
      <c r="D43" s="25" t="s">
        <v>134</v>
      </c>
      <c r="E43" s="26" t="str">
        <f t="shared" si="0"/>
        <v>TRANSFERENCIA FINANCIERA LA UE HOSPITAL DE APOYO DEPARTAMENTAL MARIA AUXILIADORA  ,SEGÚN RJ Nº 134-2013/SIS</v>
      </c>
      <c r="F43" s="25"/>
      <c r="G43" s="25"/>
      <c r="H43" s="25"/>
      <c r="I43" s="25"/>
      <c r="J43" s="24"/>
      <c r="K43" s="25"/>
    </row>
    <row r="44" spans="1:11" x14ac:dyDescent="0.2">
      <c r="A44" s="19"/>
      <c r="B44" s="24" t="s">
        <v>80</v>
      </c>
      <c r="C44" s="25">
        <v>273809</v>
      </c>
      <c r="D44" s="25" t="s">
        <v>134</v>
      </c>
      <c r="E44" s="26" t="str">
        <f t="shared" si="0"/>
        <v>TRANSFERENCIA FINANCIERA LA UE HOSPITAL NACIONAL ARZOBISPO LOAYZA  ,SEGÚN RJ Nº 134-2013/SIS</v>
      </c>
      <c r="F44" s="25"/>
      <c r="G44" s="25"/>
      <c r="H44" s="25"/>
      <c r="I44" s="25"/>
      <c r="J44" s="24"/>
      <c r="K44" s="25"/>
    </row>
    <row r="45" spans="1:11" x14ac:dyDescent="0.2">
      <c r="A45" s="19"/>
      <c r="B45" s="24" t="s">
        <v>81</v>
      </c>
      <c r="C45" s="25">
        <v>297240</v>
      </c>
      <c r="D45" s="25" t="s">
        <v>134</v>
      </c>
      <c r="E45" s="26" t="str">
        <f t="shared" si="0"/>
        <v>TRANSFERENCIA FINANCIERA LA UE HOSPITAL NACIONAL DOS DE MAYO  ,SEGÚN RJ Nº 134-2013/SIS</v>
      </c>
      <c r="F45" s="25"/>
      <c r="G45" s="25"/>
      <c r="H45" s="25"/>
      <c r="I45" s="25"/>
      <c r="J45" s="24"/>
      <c r="K45" s="25"/>
    </row>
    <row r="46" spans="1:11" x14ac:dyDescent="0.2">
      <c r="A46" s="19"/>
      <c r="B46" s="24" t="s">
        <v>82</v>
      </c>
      <c r="C46" s="25">
        <v>93970</v>
      </c>
      <c r="D46" s="25" t="s">
        <v>134</v>
      </c>
      <c r="E46" s="26" t="str">
        <f t="shared" si="0"/>
        <v>TRANSFERENCIA FINANCIERA LA UE HOSPITAL DE APOYO SANTA ROSA  ,SEGÚN RJ Nº 134-2013/SIS</v>
      </c>
      <c r="F46" s="25"/>
      <c r="G46" s="25"/>
      <c r="H46" s="25"/>
      <c r="I46" s="25"/>
      <c r="J46" s="24"/>
      <c r="K46" s="25"/>
    </row>
    <row r="47" spans="1:11" x14ac:dyDescent="0.2">
      <c r="A47" s="19"/>
      <c r="B47" s="24" t="s">
        <v>83</v>
      </c>
      <c r="C47" s="25">
        <v>550</v>
      </c>
      <c r="D47" s="25" t="s">
        <v>134</v>
      </c>
      <c r="E47" s="26" t="str">
        <f t="shared" si="0"/>
        <v>TRANSFERENCIA FINANCIERA LA UE HOSPITAL NACIONAL DOCENTE MADRE NIÑO - SAN BARTOLOMÉ  ,SEGÚN RJ Nº 134-2013/SIS</v>
      </c>
      <c r="F47" s="25"/>
      <c r="G47" s="25"/>
      <c r="H47" s="25"/>
      <c r="I47" s="25"/>
      <c r="J47" s="24"/>
      <c r="K47" s="25"/>
    </row>
    <row r="48" spans="1:11" x14ac:dyDescent="0.2">
      <c r="A48" s="19"/>
      <c r="B48" s="24" t="s">
        <v>84</v>
      </c>
      <c r="C48" s="25">
        <v>255</v>
      </c>
      <c r="D48" s="25" t="s">
        <v>134</v>
      </c>
      <c r="E48" s="26" t="str">
        <f t="shared" si="0"/>
        <v>TRANSFERENCIA FINANCIERA LA UE HOSPITAL PUENTE PIEDRA Y SERVICIOS BÁSICOS DE SALUD  ,SEGÚN RJ Nº 134-2013/SIS</v>
      </c>
      <c r="F48" s="25"/>
      <c r="G48" s="25"/>
      <c r="H48" s="25"/>
      <c r="I48" s="25"/>
      <c r="J48" s="24"/>
      <c r="K48" s="25"/>
    </row>
    <row r="49" spans="1:12" x14ac:dyDescent="0.2">
      <c r="A49" s="19"/>
      <c r="B49" s="24" t="s">
        <v>85</v>
      </c>
      <c r="C49" s="25">
        <v>201</v>
      </c>
      <c r="D49" s="25" t="s">
        <v>134</v>
      </c>
      <c r="E49" s="26" t="str">
        <f t="shared" si="0"/>
        <v>TRANSFERENCIA FINANCIERA LA UE HOSPITAL "JOSE  AGURTO TELLO DE CHOSICA"  ,SEGÚN RJ Nº 134-2013/SIS</v>
      </c>
      <c r="F49" s="25"/>
      <c r="G49" s="25"/>
      <c r="H49" s="25"/>
      <c r="I49" s="25"/>
      <c r="J49" s="24"/>
      <c r="K49" s="25"/>
    </row>
    <row r="50" spans="1:12" x14ac:dyDescent="0.2">
      <c r="A50" s="19"/>
      <c r="B50" s="24" t="s">
        <v>86</v>
      </c>
      <c r="C50" s="25">
        <v>645</v>
      </c>
      <c r="D50" s="25" t="s">
        <v>134</v>
      </c>
      <c r="E50" s="26" t="str">
        <f t="shared" si="0"/>
        <v>TRANSFERENCIA FINANCIERA LA UE HOSPITAL SAN JUAN DE LURIGANCHO  ,SEGÚN RJ Nº 134-2013/SIS</v>
      </c>
      <c r="F50" s="25"/>
      <c r="G50" s="25"/>
      <c r="H50" s="25"/>
      <c r="I50" s="25"/>
      <c r="J50" s="24"/>
      <c r="K50" s="25"/>
    </row>
    <row r="51" spans="1:12" s="32" customFormat="1" x14ac:dyDescent="0.2">
      <c r="A51" s="29" t="s">
        <v>87</v>
      </c>
      <c r="B51" s="29"/>
      <c r="C51" s="30">
        <f>+SUM(C39:C50)</f>
        <v>1791759</v>
      </c>
      <c r="D51" s="31"/>
      <c r="E51" s="30"/>
      <c r="F51" s="30"/>
      <c r="G51" s="30"/>
      <c r="H51" s="30"/>
      <c r="I51" s="30"/>
      <c r="J51" s="29"/>
      <c r="K51" s="30"/>
      <c r="L51" s="35"/>
    </row>
    <row r="52" spans="1:12" x14ac:dyDescent="0.2">
      <c r="A52" s="19" t="s">
        <v>88</v>
      </c>
      <c r="B52" s="24" t="s">
        <v>89</v>
      </c>
      <c r="C52" s="25">
        <v>1019</v>
      </c>
      <c r="D52" s="25" t="s">
        <v>134</v>
      </c>
      <c r="E52" s="26" t="str">
        <f>"TRANSFERENCIA FINANCIERA LA UE "&amp;B52&amp;" "&amp;A52&amp;" ,SEGÚN RJ Nº 134-2013/SIS"</f>
        <v>TRANSFERENCIA FINANCIERA LA UE REGION LIMA - HOSPITAL HUACHO-HUAURA- OYÓN Y SERVICIOS BÁSICOS DE SALUD LIMA - PROVINCIA ,SEGÚN RJ Nº 134-2013/SIS</v>
      </c>
      <c r="F52" s="25"/>
      <c r="G52" s="25"/>
      <c r="H52" s="25"/>
      <c r="I52" s="25"/>
      <c r="J52" s="24"/>
      <c r="K52" s="25"/>
    </row>
    <row r="53" spans="1:12" x14ac:dyDescent="0.2">
      <c r="A53" s="19"/>
      <c r="B53" s="24" t="s">
        <v>90</v>
      </c>
      <c r="C53" s="25">
        <v>1716</v>
      </c>
      <c r="D53" s="25" t="s">
        <v>134</v>
      </c>
      <c r="E53" s="26" t="str">
        <f>"TRANSFERENCIA FINANCIERA LA UE "&amp;B53&amp;" "&amp;A53&amp;" ,SEGÚN RJ Nº 134-2013/SIS"</f>
        <v>TRANSFERENCIA FINANCIERA LA UE REGION LIMA - HOSPITAL DE APOYO REZOLA  ,SEGÚN RJ Nº 134-2013/SIS</v>
      </c>
      <c r="F53" s="25"/>
      <c r="G53" s="25"/>
      <c r="H53" s="25"/>
      <c r="I53" s="25"/>
      <c r="J53" s="24"/>
      <c r="K53" s="25"/>
    </row>
    <row r="54" spans="1:12" x14ac:dyDescent="0.2">
      <c r="A54" s="19"/>
      <c r="B54" s="24" t="s">
        <v>91</v>
      </c>
      <c r="C54" s="25">
        <v>106</v>
      </c>
      <c r="D54" s="25" t="s">
        <v>134</v>
      </c>
      <c r="E54" s="26" t="str">
        <f>"TRANSFERENCIA FINANCIERA LA UE "&amp;B54&amp;" "&amp;A54&amp;" ,SEGÚN RJ Nº 134-2013/SIS"</f>
        <v>TRANSFERENCIA FINANCIERA LA UE REGION LIMA - HOSPITAL BARRANCA-CAJATAMBO Y SERVICIOS BÁSICOS DE SALUD  ,SEGÚN RJ Nº 134-2013/SIS</v>
      </c>
      <c r="F54" s="25"/>
      <c r="G54" s="25"/>
      <c r="H54" s="25"/>
      <c r="I54" s="25"/>
      <c r="J54" s="24"/>
      <c r="K54" s="25"/>
    </row>
    <row r="55" spans="1:12" x14ac:dyDescent="0.2">
      <c r="A55" s="19"/>
      <c r="B55" s="24" t="s">
        <v>92</v>
      </c>
      <c r="C55" s="25">
        <v>174</v>
      </c>
      <c r="D55" s="25" t="s">
        <v>134</v>
      </c>
      <c r="E55" s="26" t="str">
        <f>"TRANSFERENCIA FINANCIERA LA UE "&amp;B55&amp;" "&amp;A55&amp;" ,SEGÚN RJ Nº 134-2013/SIS"</f>
        <v>TRANSFERENCIA FINANCIERA LA UE REGION LIMA - HOSPITAL HUARAL Y SERVICIOS BÁSICOS DE SALUD  ,SEGÚN RJ Nº 134-2013/SIS</v>
      </c>
      <c r="F55" s="25"/>
      <c r="G55" s="25"/>
      <c r="H55" s="25"/>
      <c r="I55" s="25"/>
      <c r="J55" s="24"/>
      <c r="K55" s="25"/>
    </row>
    <row r="56" spans="1:12" s="32" customFormat="1" x14ac:dyDescent="0.2">
      <c r="A56" s="29" t="s">
        <v>93</v>
      </c>
      <c r="B56" s="29"/>
      <c r="C56" s="30">
        <f>+SUM(C52:C55)</f>
        <v>3015</v>
      </c>
      <c r="D56" s="31"/>
      <c r="E56" s="30"/>
      <c r="F56" s="30"/>
      <c r="G56" s="30"/>
      <c r="H56" s="30"/>
      <c r="I56" s="30"/>
      <c r="J56" s="29"/>
      <c r="K56" s="30"/>
    </row>
    <row r="57" spans="1:12" x14ac:dyDescent="0.2">
      <c r="A57" s="19" t="s">
        <v>94</v>
      </c>
      <c r="B57" s="24" t="s">
        <v>95</v>
      </c>
      <c r="C57" s="25">
        <v>27</v>
      </c>
      <c r="D57" s="25" t="s">
        <v>134</v>
      </c>
      <c r="E57" s="26" t="str">
        <f>"TRANSFERENCIA FINANCIERA LA UE "&amp;B57&amp;" "&amp;A57&amp;" ,SEGÚN RJ Nº 134-2013/SIS"</f>
        <v>TRANSFERENCIA FINANCIERA LA UE REGION LORETO - SALUD HOSPITAL DE APOYO IQUITOS LORETO ,SEGÚN RJ Nº 134-2013/SIS</v>
      </c>
      <c r="F57" s="25"/>
      <c r="G57" s="25"/>
      <c r="H57" s="25"/>
      <c r="I57" s="25"/>
      <c r="J57" s="24"/>
      <c r="K57" s="25"/>
    </row>
    <row r="58" spans="1:12" x14ac:dyDescent="0.2">
      <c r="A58" s="19"/>
      <c r="B58" s="24" t="s">
        <v>97</v>
      </c>
      <c r="C58" s="25">
        <v>12574</v>
      </c>
      <c r="D58" s="25" t="s">
        <v>134</v>
      </c>
      <c r="E58" s="26" t="str">
        <f>"TRANSFERENCIA FINANCIERA LA UE "&amp;B58&amp;" "&amp;A58&amp;" ,SEGÚN RJ Nº 134-2013/SIS"</f>
        <v>TRANSFERENCIA FINANCIERA LA UE REGION LORETO - SALUD HOSPITAL REGIONAL DE LORETO  ,SEGÚN RJ Nº 134-2013/SIS</v>
      </c>
      <c r="F58" s="25"/>
      <c r="G58" s="25"/>
      <c r="H58" s="25"/>
      <c r="I58" s="25"/>
      <c r="J58" s="24"/>
      <c r="K58" s="25"/>
    </row>
    <row r="59" spans="1:12" s="32" customFormat="1" x14ac:dyDescent="0.2">
      <c r="A59" s="29" t="s">
        <v>98</v>
      </c>
      <c r="B59" s="29"/>
      <c r="C59" s="30">
        <f>+C58+C57</f>
        <v>12601</v>
      </c>
      <c r="D59" s="31"/>
      <c r="E59" s="30"/>
      <c r="F59" s="30"/>
      <c r="G59" s="30"/>
      <c r="H59" s="30"/>
      <c r="I59" s="30"/>
      <c r="J59" s="29"/>
      <c r="K59" s="30"/>
    </row>
    <row r="60" spans="1:12" x14ac:dyDescent="0.2">
      <c r="A60" s="19" t="s">
        <v>99</v>
      </c>
      <c r="B60" s="24" t="s">
        <v>100</v>
      </c>
      <c r="C60" s="25">
        <v>22943</v>
      </c>
      <c r="D60" s="25" t="s">
        <v>134</v>
      </c>
      <c r="E60" s="26" t="str">
        <f>"TRANSFERENCIA FINANCIERA LA UE "&amp;B60&amp;" "&amp;A60&amp;" ,SEGÚN RJ Nº 134-2013/SIS"</f>
        <v>TRANSFERENCIA FINANCIERA LA UE REGION MADRE DE DIOS - HOSPITAL DE APOYO DEPARTAMENTAL SANTA ROSA MADRE DE DIOS ,SEGÚN RJ Nº 134-2013/SIS</v>
      </c>
      <c r="F60" s="25"/>
      <c r="G60" s="25"/>
      <c r="H60" s="25"/>
      <c r="I60" s="25"/>
      <c r="J60" s="24"/>
      <c r="K60" s="25"/>
    </row>
    <row r="61" spans="1:12" s="32" customFormat="1" x14ac:dyDescent="0.2">
      <c r="A61" s="29" t="s">
        <v>102</v>
      </c>
      <c r="B61" s="29"/>
      <c r="C61" s="30">
        <f>+C60</f>
        <v>22943</v>
      </c>
      <c r="D61" s="31"/>
      <c r="E61" s="30"/>
      <c r="F61" s="30"/>
      <c r="G61" s="30"/>
      <c r="H61" s="30"/>
      <c r="I61" s="30"/>
      <c r="J61" s="29"/>
      <c r="K61" s="30"/>
    </row>
    <row r="62" spans="1:12" x14ac:dyDescent="0.2">
      <c r="A62" s="19" t="s">
        <v>103</v>
      </c>
      <c r="B62" s="24" t="s">
        <v>104</v>
      </c>
      <c r="C62" s="25">
        <v>1418</v>
      </c>
      <c r="D62" s="25" t="s">
        <v>134</v>
      </c>
      <c r="E62" s="26" t="str">
        <f>"TRANSFERENCIA FINANCIERA LA UE "&amp;B62&amp;" "&amp;A62&amp;" ,SEGÚN RJ Nº 134-2013/SIS"</f>
        <v>TRANSFERENCIA FINANCIERA LA UE REGION MOQUEGUA - HOSPITAL REGIONAL MOQUEGUA MOQUEGUA ,SEGÚN RJ Nº 134-2013/SIS</v>
      </c>
      <c r="F62" s="25"/>
      <c r="G62" s="25"/>
      <c r="H62" s="25"/>
      <c r="I62" s="25"/>
      <c r="J62" s="24"/>
      <c r="K62" s="25"/>
    </row>
    <row r="63" spans="1:12" s="32" customFormat="1" x14ac:dyDescent="0.2">
      <c r="A63" s="29" t="s">
        <v>106</v>
      </c>
      <c r="B63" s="29"/>
      <c r="C63" s="30">
        <f>+C62</f>
        <v>1418</v>
      </c>
      <c r="D63" s="31"/>
      <c r="E63" s="30"/>
      <c r="F63" s="30"/>
      <c r="G63" s="30"/>
      <c r="H63" s="30"/>
      <c r="I63" s="30"/>
      <c r="J63" s="29"/>
      <c r="K63" s="30"/>
    </row>
    <row r="64" spans="1:12" x14ac:dyDescent="0.2">
      <c r="A64" s="19" t="s">
        <v>107</v>
      </c>
      <c r="B64" s="24" t="s">
        <v>108</v>
      </c>
      <c r="C64" s="25">
        <v>4092</v>
      </c>
      <c r="D64" s="25" t="s">
        <v>134</v>
      </c>
      <c r="E64" s="26" t="str">
        <f>"TRANSFERENCIA FINANCIERA LA UE "&amp;B64&amp;" "&amp;A64&amp;" ,SEGÚN RJ Nº 134-2013/SIS"</f>
        <v>TRANSFERENCIA FINANCIERA LA UE REGION PIURA - HOSPITAL DE APOYO III SULLANA PIURA ,SEGÚN RJ Nº 134-2013/SIS</v>
      </c>
      <c r="F64" s="25"/>
      <c r="G64" s="25"/>
      <c r="H64" s="25"/>
      <c r="I64" s="25"/>
      <c r="J64" s="24"/>
      <c r="K64" s="25"/>
    </row>
    <row r="65" spans="1:11" x14ac:dyDescent="0.2">
      <c r="A65" s="19"/>
      <c r="B65" s="24" t="s">
        <v>110</v>
      </c>
      <c r="C65" s="25">
        <v>6700</v>
      </c>
      <c r="D65" s="25" t="s">
        <v>134</v>
      </c>
      <c r="E65" s="26" t="str">
        <f>"TRANSFERENCIA FINANCIERA LA UE "&amp;B65&amp;" "&amp;A65&amp;" ,SEGÚN RJ Nº 134-2013/SIS"</f>
        <v>TRANSFERENCIA FINANCIERA LA UE REGION PIURA - HOSPITAL DE APOYO I SANTA ROSA  ,SEGÚN RJ Nº 134-2013/SIS</v>
      </c>
      <c r="F65" s="25"/>
      <c r="G65" s="25"/>
      <c r="H65" s="25"/>
      <c r="I65" s="25"/>
      <c r="J65" s="24"/>
      <c r="K65" s="25"/>
    </row>
    <row r="66" spans="1:11" s="32" customFormat="1" x14ac:dyDescent="0.2">
      <c r="A66" s="29" t="s">
        <v>111</v>
      </c>
      <c r="B66" s="29"/>
      <c r="C66" s="30">
        <f>+C65+C64</f>
        <v>10792</v>
      </c>
      <c r="D66" s="31"/>
      <c r="E66" s="30"/>
      <c r="F66" s="30"/>
      <c r="G66" s="30"/>
      <c r="H66" s="30"/>
      <c r="I66" s="30"/>
      <c r="J66" s="29"/>
      <c r="K66" s="30"/>
    </row>
    <row r="67" spans="1:11" x14ac:dyDescent="0.2">
      <c r="A67" s="19" t="s">
        <v>112</v>
      </c>
      <c r="B67" s="24" t="s">
        <v>113</v>
      </c>
      <c r="C67" s="25">
        <v>72</v>
      </c>
      <c r="D67" s="25" t="s">
        <v>134</v>
      </c>
      <c r="E67" s="26" t="str">
        <f>"TRANSFERENCIA FINANCIERA LA UE "&amp;B67&amp;" "&amp;A67&amp;" ,SEGÚN RJ Nº 134-2013/SIS"</f>
        <v>TRANSFERENCIA FINANCIERA LA UE REGION PUNO - HOSPITAL REGIONAL MANUEL NUÑEZ BUTRON PUNO ,SEGÚN RJ Nº 134-2013/SIS</v>
      </c>
      <c r="F67" s="25"/>
      <c r="G67" s="25"/>
      <c r="H67" s="25"/>
      <c r="I67" s="25"/>
      <c r="J67" s="24"/>
      <c r="K67" s="25"/>
    </row>
    <row r="68" spans="1:11" s="32" customFormat="1" x14ac:dyDescent="0.2">
      <c r="A68" s="29" t="s">
        <v>115</v>
      </c>
      <c r="B68" s="29"/>
      <c r="C68" s="30">
        <f>+C67</f>
        <v>72</v>
      </c>
      <c r="D68" s="31"/>
      <c r="E68" s="30"/>
      <c r="F68" s="30"/>
      <c r="G68" s="30"/>
      <c r="H68" s="30"/>
      <c r="I68" s="30"/>
      <c r="J68" s="29"/>
      <c r="K68" s="30"/>
    </row>
    <row r="69" spans="1:11" x14ac:dyDescent="0.2">
      <c r="A69" s="19" t="s">
        <v>116</v>
      </c>
      <c r="B69" s="24" t="s">
        <v>117</v>
      </c>
      <c r="C69" s="25">
        <v>648</v>
      </c>
      <c r="D69" s="25" t="s">
        <v>134</v>
      </c>
      <c r="E69" s="26" t="str">
        <f>"TRANSFERENCIA FINANCIERA LA UE "&amp;B69&amp;" "&amp;A69&amp;" ,SEGÚN RJ Nº 134-2013/SIS"</f>
        <v>TRANSFERENCIA FINANCIERA LA UE REGION SAN MARTIN – HOSPITAL II - 2 TARAPOTO SAN MARTIN ,SEGÚN RJ Nº 134-2013/SIS</v>
      </c>
      <c r="F69" s="25"/>
      <c r="G69" s="25"/>
      <c r="H69" s="25"/>
      <c r="I69" s="25"/>
      <c r="J69" s="24"/>
      <c r="K69" s="25"/>
    </row>
    <row r="70" spans="1:11" s="32" customFormat="1" x14ac:dyDescent="0.2">
      <c r="A70" s="29" t="s">
        <v>119</v>
      </c>
      <c r="B70" s="29"/>
      <c r="C70" s="30">
        <f>+C69</f>
        <v>648</v>
      </c>
      <c r="D70" s="31"/>
      <c r="E70" s="30"/>
      <c r="F70" s="30"/>
      <c r="G70" s="30"/>
      <c r="H70" s="30"/>
      <c r="I70" s="30"/>
      <c r="J70" s="29"/>
      <c r="K70" s="30"/>
    </row>
    <row r="71" spans="1:11" x14ac:dyDescent="0.2">
      <c r="A71" s="19" t="s">
        <v>120</v>
      </c>
      <c r="B71" s="24" t="s">
        <v>121</v>
      </c>
      <c r="C71" s="25">
        <v>5363</v>
      </c>
      <c r="D71" s="25" t="s">
        <v>134</v>
      </c>
      <c r="E71" s="26" t="str">
        <f>"TRANSFERENCIA FINANCIERA LA UE "&amp;B71&amp;" "&amp;A71&amp;" ,SEGÚN RJ Nº 134-2013/SIS"</f>
        <v>TRANSFERENCIA FINANCIERA LA UE REGION TACNA - HOSPITAL DE APOYO HIPOLITO UNANUE TACNA ,SEGÚN RJ Nº 134-2013/SIS</v>
      </c>
      <c r="F71" s="25"/>
      <c r="G71" s="25"/>
      <c r="H71" s="25"/>
      <c r="I71" s="25"/>
      <c r="J71" s="24"/>
      <c r="K71" s="25"/>
    </row>
    <row r="72" spans="1:11" s="32" customFormat="1" x14ac:dyDescent="0.2">
      <c r="A72" s="29" t="s">
        <v>123</v>
      </c>
      <c r="B72" s="29"/>
      <c r="C72" s="30">
        <f>+C71</f>
        <v>5363</v>
      </c>
      <c r="D72" s="31"/>
      <c r="E72" s="30"/>
      <c r="F72" s="30"/>
      <c r="G72" s="30"/>
      <c r="H72" s="30"/>
      <c r="I72" s="30"/>
      <c r="J72" s="29"/>
      <c r="K72" s="30"/>
    </row>
    <row r="73" spans="1:11" x14ac:dyDescent="0.2">
      <c r="A73" s="19" t="s">
        <v>124</v>
      </c>
      <c r="B73" s="24" t="s">
        <v>125</v>
      </c>
      <c r="C73" s="25">
        <v>26156</v>
      </c>
      <c r="D73" s="25" t="s">
        <v>134</v>
      </c>
      <c r="E73" s="26" t="str">
        <f>"TRANSFERENCIA FINANCIERA LA UE "&amp;B73&amp;" "&amp;A73&amp;" ,SEGÚN RJ Nº 134-2013/SIS"</f>
        <v>TRANSFERENCIA FINANCIERA LA UE REGION UCAYALI - HOSPITAL DE APOYO DE PUCALLPA UCAYALI ,SEGÚN RJ Nº 134-2013/SIS</v>
      </c>
      <c r="F73" s="25"/>
      <c r="G73" s="25"/>
      <c r="H73" s="25"/>
      <c r="I73" s="25"/>
      <c r="J73" s="24"/>
      <c r="K73" s="25"/>
    </row>
    <row r="74" spans="1:11" x14ac:dyDescent="0.2">
      <c r="A74" s="19"/>
      <c r="B74" s="24" t="s">
        <v>127</v>
      </c>
      <c r="C74" s="25">
        <v>4378</v>
      </c>
      <c r="D74" s="25" t="s">
        <v>134</v>
      </c>
      <c r="E74" s="26" t="str">
        <f>"TRANSFERENCIA FINANCIERA LA UE "&amp;B74&amp;" "&amp;A74&amp;" ,SEGÚN RJ Nº 134-2013/SIS"</f>
        <v>TRANSFERENCIA FINANCIERA LA UE REGION UCAYALI - HOSPITAL DE APOYO YARINACOCHA  ,SEGÚN RJ Nº 134-2013/SIS</v>
      </c>
      <c r="F74" s="25"/>
      <c r="G74" s="25"/>
      <c r="H74" s="25"/>
      <c r="I74" s="25"/>
      <c r="J74" s="24"/>
      <c r="K74" s="25"/>
    </row>
    <row r="75" spans="1:11" s="32" customFormat="1" x14ac:dyDescent="0.2">
      <c r="A75" s="29" t="s">
        <v>128</v>
      </c>
      <c r="B75" s="29"/>
      <c r="C75" s="30">
        <f>+C74+C73</f>
        <v>30534</v>
      </c>
      <c r="D75" s="31"/>
      <c r="E75" s="30"/>
      <c r="F75" s="30"/>
      <c r="G75" s="30"/>
      <c r="H75" s="30"/>
      <c r="I75" s="30"/>
      <c r="J75" s="29"/>
      <c r="K75" s="30"/>
    </row>
    <row r="76" spans="1:11" x14ac:dyDescent="0.2">
      <c r="A76" s="19" t="s">
        <v>129</v>
      </c>
      <c r="B76" s="24" t="s">
        <v>130</v>
      </c>
      <c r="C76" s="25">
        <v>133</v>
      </c>
      <c r="D76" s="25" t="s">
        <v>134</v>
      </c>
      <c r="E76" s="26" t="str">
        <f>"TRANSFERENCIA FINANCIERA LA UE "&amp;B76&amp;" "&amp;A76&amp;" ,SEGÚN RJ Nº 134-2013/SIS"</f>
        <v>TRANSFERENCIA FINANCIERA LA UE INSTITUTO NACIONAL DE ENFERMEDADES NEOPLÁSICAS OPD ,SEGÚN RJ Nº 134-2013/SIS</v>
      </c>
      <c r="F76" s="25"/>
      <c r="G76" s="25"/>
      <c r="H76" s="25"/>
      <c r="I76" s="25"/>
      <c r="J76" s="24"/>
      <c r="K76" s="25"/>
    </row>
    <row r="77" spans="1:11" s="32" customFormat="1" x14ac:dyDescent="0.2">
      <c r="A77" s="29" t="s">
        <v>131</v>
      </c>
      <c r="B77" s="29"/>
      <c r="C77" s="30">
        <f>+C76</f>
        <v>133</v>
      </c>
      <c r="D77" s="31"/>
      <c r="E77" s="30"/>
      <c r="F77" s="30"/>
      <c r="G77" s="30"/>
      <c r="H77" s="30"/>
      <c r="I77" s="30"/>
      <c r="J77" s="29"/>
      <c r="K77" s="30"/>
    </row>
    <row r="78" spans="1:11" s="39" customFormat="1" x14ac:dyDescent="0.2">
      <c r="A78" s="36" t="s">
        <v>132</v>
      </c>
      <c r="B78" s="37" t="s">
        <v>133</v>
      </c>
      <c r="C78" s="38">
        <f>+C77+C75+C72+C70+C68+C66+C63+C61+C59+C56+C51+C38+C36+C32+C28+C26+C24+C22+C19+C16+C14+C12+C8+C5</f>
        <v>3152704</v>
      </c>
      <c r="D78" s="38"/>
      <c r="E78" s="38"/>
      <c r="F78" s="38"/>
      <c r="G78" s="38"/>
      <c r="H78" s="38"/>
      <c r="I78" s="38"/>
      <c r="J78" s="37"/>
      <c r="K78" s="38"/>
    </row>
    <row r="79" spans="1:11" hidden="1" x14ac:dyDescent="0.2"/>
    <row r="80" spans="1:11" hidden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PARA INFORME</vt:lpstr>
      <vt:lpstr>Hoja1</vt:lpstr>
      <vt:lpstr>rj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MSUPERVISOR</dc:creator>
  <cp:lastModifiedBy>ADMINISTRADOR-MVR</cp:lastModifiedBy>
  <dcterms:created xsi:type="dcterms:W3CDTF">2013-07-15T21:25:45Z</dcterms:created>
  <dcterms:modified xsi:type="dcterms:W3CDTF">2013-07-25T22:47:07Z</dcterms:modified>
</cp:coreProperties>
</file>