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afmt/Downloads/"/>
    </mc:Choice>
  </mc:AlternateContent>
  <xr:revisionPtr revIDLastSave="0" documentId="13_ncr:1_{A3AF2918-D7C1-6D4F-9043-3FFA91A5CCE3}" xr6:coauthVersionLast="47" xr6:coauthVersionMax="47" xr10:uidLastSave="{00000000-0000-0000-0000-000000000000}"/>
  <bookViews>
    <workbookView xWindow="0" yWindow="0" windowWidth="28800" windowHeight="18000" activeTab="5" xr2:uid="{00000000-000D-0000-FFFF-FFFF00000000}"/>
  </bookViews>
  <sheets>
    <sheet name="t1" sheetId="1" r:id="rId1"/>
    <sheet name="P1" sheetId="2" r:id="rId2"/>
    <sheet name="P2" sheetId="4" r:id="rId3"/>
    <sheet name="P3" sheetId="5" r:id="rId4"/>
    <sheet name="P4" sheetId="6" r:id="rId5"/>
    <sheet name="TEST" sheetId="3" r:id="rId6"/>
  </sheets>
  <definedNames>
    <definedName name="AAMS">TEST!$D$2:$D$11</definedName>
    <definedName name="ADH">TEST!$E$2:$E$11</definedName>
    <definedName name="EPS">TEST!$B$2:$B$11</definedName>
    <definedName name="PAMS">TEST!$C$2:$C$11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6" l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A23" i="6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D12" i="6"/>
  <c r="C12" i="6"/>
  <c r="B12" i="6"/>
  <c r="F11" i="6"/>
  <c r="E11" i="6"/>
  <c r="D11" i="6"/>
  <c r="F10" i="6"/>
  <c r="E10" i="6"/>
  <c r="D10" i="6"/>
  <c r="F9" i="6"/>
  <c r="E9" i="6"/>
  <c r="D9" i="6"/>
  <c r="F8" i="6"/>
  <c r="E8" i="6"/>
  <c r="D8" i="6"/>
  <c r="F7" i="6"/>
  <c r="E7" i="6"/>
  <c r="D7" i="6"/>
  <c r="F6" i="6"/>
  <c r="E6" i="6"/>
  <c r="D6" i="6"/>
  <c r="F5" i="6"/>
  <c r="E5" i="6"/>
  <c r="D5" i="6"/>
  <c r="F4" i="6"/>
  <c r="E4" i="6"/>
  <c r="D4" i="6"/>
  <c r="A4" i="6"/>
  <c r="A5" i="6" s="1"/>
  <c r="A6" i="6" s="1"/>
  <c r="A7" i="6" s="1"/>
  <c r="A8" i="6" s="1"/>
  <c r="A9" i="6" s="1"/>
  <c r="A10" i="6" s="1"/>
  <c r="A11" i="6" s="1"/>
  <c r="F3" i="6"/>
  <c r="E3" i="6"/>
  <c r="D3" i="6"/>
  <c r="A3" i="6"/>
  <c r="F2" i="6"/>
  <c r="F12" i="6" s="1"/>
  <c r="E2" i="6"/>
  <c r="E12" i="6" s="1"/>
  <c r="D2" i="6"/>
  <c r="A24" i="5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B23" i="5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A23" i="5"/>
  <c r="F12" i="5"/>
  <c r="C12" i="5"/>
  <c r="B12" i="5"/>
  <c r="F11" i="5"/>
  <c r="E11" i="5"/>
  <c r="D11" i="5"/>
  <c r="F10" i="5"/>
  <c r="E10" i="5"/>
  <c r="D10" i="5"/>
  <c r="F9" i="5"/>
  <c r="E9" i="5"/>
  <c r="D9" i="5"/>
  <c r="F8" i="5"/>
  <c r="E8" i="5"/>
  <c r="D8" i="5"/>
  <c r="F7" i="5"/>
  <c r="E7" i="5"/>
  <c r="D7" i="5"/>
  <c r="F6" i="5"/>
  <c r="E6" i="5"/>
  <c r="D6" i="5"/>
  <c r="F5" i="5"/>
  <c r="E5" i="5"/>
  <c r="D5" i="5"/>
  <c r="F4" i="5"/>
  <c r="E4" i="5"/>
  <c r="D4" i="5"/>
  <c r="F3" i="5"/>
  <c r="E3" i="5"/>
  <c r="D3" i="5"/>
  <c r="A3" i="5"/>
  <c r="A4" i="5" s="1"/>
  <c r="A5" i="5" s="1"/>
  <c r="A6" i="5" s="1"/>
  <c r="A7" i="5" s="1"/>
  <c r="A8" i="5" s="1"/>
  <c r="A9" i="5" s="1"/>
  <c r="A10" i="5" s="1"/>
  <c r="A11" i="5" s="1"/>
  <c r="F2" i="5"/>
  <c r="E2" i="5"/>
  <c r="D2" i="5"/>
  <c r="B23" i="4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A23" i="4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C12" i="4"/>
  <c r="B12" i="4"/>
  <c r="F11" i="4"/>
  <c r="E11" i="4"/>
  <c r="D11" i="4"/>
  <c r="F10" i="4"/>
  <c r="E10" i="4"/>
  <c r="D10" i="4"/>
  <c r="F9" i="4"/>
  <c r="E9" i="4"/>
  <c r="D9" i="4"/>
  <c r="F8" i="4"/>
  <c r="E8" i="4"/>
  <c r="D8" i="4"/>
  <c r="F7" i="4"/>
  <c r="E7" i="4"/>
  <c r="D7" i="4"/>
  <c r="F6" i="4"/>
  <c r="E6" i="4"/>
  <c r="D6" i="4"/>
  <c r="F5" i="4"/>
  <c r="E5" i="4"/>
  <c r="D5" i="4"/>
  <c r="F4" i="4"/>
  <c r="E4" i="4"/>
  <c r="D4" i="4"/>
  <c r="F3" i="4"/>
  <c r="E3" i="4"/>
  <c r="D3" i="4"/>
  <c r="A3" i="4"/>
  <c r="A4" i="4" s="1"/>
  <c r="A5" i="4" s="1"/>
  <c r="A6" i="4" s="1"/>
  <c r="A7" i="4" s="1"/>
  <c r="A8" i="4" s="1"/>
  <c r="A9" i="4" s="1"/>
  <c r="A10" i="4" s="1"/>
  <c r="A11" i="4" s="1"/>
  <c r="F2" i="4"/>
  <c r="E2" i="4"/>
  <c r="E12" i="4" s="1"/>
  <c r="D2" i="4"/>
  <c r="D12" i="4" s="1"/>
  <c r="J25" i="2"/>
  <c r="H25" i="2"/>
  <c r="G25" i="2"/>
  <c r="F19" i="2"/>
  <c r="C12" i="2"/>
  <c r="C13" i="2" s="1"/>
  <c r="B12" i="2"/>
  <c r="B13" i="2" s="1"/>
  <c r="B13" i="1"/>
  <c r="B19" i="1"/>
  <c r="F19" i="1"/>
  <c r="F17" i="1"/>
  <c r="I17" i="1"/>
  <c r="H17" i="1"/>
  <c r="G17" i="1"/>
  <c r="D12" i="2"/>
  <c r="A11" i="2"/>
  <c r="F16" i="1"/>
  <c r="B23" i="2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A23" i="2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F11" i="2"/>
  <c r="E11" i="2"/>
  <c r="D11" i="2"/>
  <c r="F10" i="2"/>
  <c r="E10" i="2"/>
  <c r="D10" i="2"/>
  <c r="F9" i="2"/>
  <c r="E9" i="2"/>
  <c r="D9" i="2"/>
  <c r="F8" i="2"/>
  <c r="E8" i="2"/>
  <c r="D8" i="2"/>
  <c r="F7" i="2"/>
  <c r="E7" i="2"/>
  <c r="D7" i="2"/>
  <c r="F6" i="2"/>
  <c r="E6" i="2"/>
  <c r="D6" i="2"/>
  <c r="F5" i="2"/>
  <c r="E5" i="2"/>
  <c r="D5" i="2"/>
  <c r="F4" i="2"/>
  <c r="E4" i="2"/>
  <c r="D4" i="2"/>
  <c r="A4" i="2"/>
  <c r="A5" i="2" s="1"/>
  <c r="A6" i="2" s="1"/>
  <c r="A7" i="2" s="1"/>
  <c r="A8" i="2" s="1"/>
  <c r="A9" i="2" s="1"/>
  <c r="A10" i="2" s="1"/>
  <c r="F3" i="2"/>
  <c r="E3" i="2"/>
  <c r="D3" i="2"/>
  <c r="A3" i="2"/>
  <c r="F2" i="2"/>
  <c r="E2" i="2"/>
  <c r="D2" i="2"/>
  <c r="B24" i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23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D12" i="1"/>
  <c r="C12" i="1"/>
  <c r="B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A4" i="1"/>
  <c r="A5" i="1" s="1"/>
  <c r="A6" i="1" s="1"/>
  <c r="A7" i="1" s="1"/>
  <c r="A8" i="1" s="1"/>
  <c r="A9" i="1" s="1"/>
  <c r="A10" i="1" s="1"/>
  <c r="A11" i="1" s="1"/>
  <c r="F3" i="1"/>
  <c r="F12" i="1" s="1"/>
  <c r="E3" i="1"/>
  <c r="D3" i="1"/>
  <c r="A3" i="1"/>
  <c r="F2" i="1"/>
  <c r="E2" i="1"/>
  <c r="E12" i="1" s="1"/>
  <c r="D2" i="1"/>
  <c r="F16" i="6" l="1"/>
  <c r="F17" i="6"/>
  <c r="G17" i="6"/>
  <c r="B13" i="6"/>
  <c r="C13" i="6"/>
  <c r="B17" i="6"/>
  <c r="B16" i="6"/>
  <c r="C16" i="6" s="1"/>
  <c r="H25" i="6" s="1"/>
  <c r="E12" i="5"/>
  <c r="D12" i="5"/>
  <c r="B13" i="5"/>
  <c r="F16" i="5"/>
  <c r="G17" i="5"/>
  <c r="C13" i="5"/>
  <c r="F17" i="5"/>
  <c r="H17" i="5" s="1"/>
  <c r="I17" i="5" s="1"/>
  <c r="F12" i="4"/>
  <c r="G17" i="4"/>
  <c r="F16" i="4"/>
  <c r="C13" i="4"/>
  <c r="F17" i="4"/>
  <c r="H17" i="4" s="1"/>
  <c r="I17" i="4" s="1"/>
  <c r="B13" i="4"/>
  <c r="B17" i="4" s="1"/>
  <c r="E12" i="2"/>
  <c r="F12" i="2"/>
  <c r="F16" i="2"/>
  <c r="B16" i="2"/>
  <c r="G17" i="2"/>
  <c r="F17" i="2"/>
  <c r="C13" i="1"/>
  <c r="B17" i="2"/>
  <c r="B17" i="1"/>
  <c r="B19" i="6" l="1"/>
  <c r="H17" i="6"/>
  <c r="I17" i="6" s="1"/>
  <c r="F19" i="6" s="1"/>
  <c r="F21" i="6" s="1"/>
  <c r="B16" i="5"/>
  <c r="B17" i="5"/>
  <c r="F19" i="5"/>
  <c r="F21" i="5" s="1"/>
  <c r="F19" i="4"/>
  <c r="F21" i="4" s="1"/>
  <c r="B16" i="4"/>
  <c r="C16" i="4" s="1"/>
  <c r="H25" i="4" s="1"/>
  <c r="H17" i="2"/>
  <c r="I17" i="2" s="1"/>
  <c r="F21" i="2" s="1"/>
  <c r="C16" i="2"/>
  <c r="B19" i="2" s="1"/>
  <c r="F21" i="1"/>
  <c r="B16" i="1"/>
  <c r="C16" i="1" s="1"/>
  <c r="C45" i="6" l="1"/>
  <c r="C37" i="6"/>
  <c r="C29" i="6"/>
  <c r="C22" i="6"/>
  <c r="C42" i="6"/>
  <c r="C26" i="6"/>
  <c r="C39" i="6"/>
  <c r="C31" i="6"/>
  <c r="C24" i="6"/>
  <c r="C44" i="6"/>
  <c r="C36" i="6"/>
  <c r="C28" i="6"/>
  <c r="C41" i="6"/>
  <c r="C33" i="6"/>
  <c r="C38" i="6"/>
  <c r="C30" i="6"/>
  <c r="C23" i="6"/>
  <c r="C43" i="6"/>
  <c r="C35" i="6"/>
  <c r="C27" i="6"/>
  <c r="G25" i="6"/>
  <c r="J25" i="6" s="1"/>
  <c r="C40" i="6"/>
  <c r="C32" i="6"/>
  <c r="C25" i="6"/>
  <c r="C34" i="6"/>
  <c r="C16" i="5"/>
  <c r="H25" i="5"/>
  <c r="B19" i="5"/>
  <c r="B19" i="4"/>
  <c r="C42" i="1"/>
  <c r="C34" i="1"/>
  <c r="C26" i="1"/>
  <c r="C41" i="1"/>
  <c r="C33" i="1"/>
  <c r="C25" i="1"/>
  <c r="C27" i="1"/>
  <c r="C39" i="1"/>
  <c r="C31" i="1"/>
  <c r="C23" i="1"/>
  <c r="C29" i="1"/>
  <c r="C44" i="1"/>
  <c r="C36" i="1"/>
  <c r="C28" i="1"/>
  <c r="C43" i="1"/>
  <c r="C35" i="1"/>
  <c r="C40" i="1"/>
  <c r="C32" i="1"/>
  <c r="C24" i="1"/>
  <c r="C37" i="1"/>
  <c r="C38" i="1"/>
  <c r="C30" i="1"/>
  <c r="C22" i="1"/>
  <c r="C45" i="1"/>
  <c r="C45" i="2"/>
  <c r="C37" i="2"/>
  <c r="C29" i="2"/>
  <c r="C42" i="2"/>
  <c r="C34" i="2"/>
  <c r="C26" i="2"/>
  <c r="C39" i="2"/>
  <c r="C31" i="2"/>
  <c r="C23" i="2"/>
  <c r="C44" i="2"/>
  <c r="C36" i="2"/>
  <c r="C28" i="2"/>
  <c r="C41" i="2"/>
  <c r="C33" i="2"/>
  <c r="C25" i="2"/>
  <c r="C38" i="2"/>
  <c r="C30" i="2"/>
  <c r="C22" i="2"/>
  <c r="C43" i="2"/>
  <c r="C35" i="2"/>
  <c r="C27" i="2"/>
  <c r="C40" i="2"/>
  <c r="C32" i="2"/>
  <c r="C24" i="2"/>
  <c r="C45" i="5" l="1"/>
  <c r="C37" i="5"/>
  <c r="C29" i="5"/>
  <c r="C22" i="5"/>
  <c r="C44" i="5"/>
  <c r="C28" i="5"/>
  <c r="C38" i="5"/>
  <c r="G25" i="5"/>
  <c r="J25" i="5" s="1"/>
  <c r="C42" i="5"/>
  <c r="C34" i="5"/>
  <c r="C26" i="5"/>
  <c r="C41" i="5"/>
  <c r="C23" i="5"/>
  <c r="C39" i="5"/>
  <c r="C31" i="5"/>
  <c r="C24" i="5"/>
  <c r="C36" i="5"/>
  <c r="C30" i="5"/>
  <c r="C35" i="5"/>
  <c r="C33" i="5"/>
  <c r="C40" i="5"/>
  <c r="C32" i="5"/>
  <c r="C25" i="5"/>
  <c r="C43" i="5"/>
  <c r="C27" i="5"/>
  <c r="C45" i="4"/>
  <c r="C37" i="4"/>
  <c r="C29" i="4"/>
  <c r="C22" i="4"/>
  <c r="C44" i="4"/>
  <c r="C28" i="4"/>
  <c r="C41" i="4"/>
  <c r="C33" i="4"/>
  <c r="C35" i="4"/>
  <c r="C27" i="4"/>
  <c r="C42" i="4"/>
  <c r="C34" i="4"/>
  <c r="C26" i="4"/>
  <c r="C36" i="4"/>
  <c r="C23" i="4"/>
  <c r="C43" i="4"/>
  <c r="C40" i="4"/>
  <c r="C32" i="4"/>
  <c r="C25" i="4"/>
  <c r="C39" i="4"/>
  <c r="C31" i="4"/>
  <c r="C24" i="4"/>
  <c r="G25" i="4"/>
  <c r="J25" i="4" s="1"/>
  <c r="C38" i="4"/>
  <c r="C30" i="4"/>
</calcChain>
</file>

<file path=xl/sharedStrings.xml><?xml version="1.0" encoding="utf-8"?>
<sst xmlns="http://schemas.openxmlformats.org/spreadsheetml/2006/main" count="210" uniqueCount="51">
  <si>
    <t>n</t>
  </si>
  <si>
    <t>x</t>
  </si>
  <si>
    <t>y</t>
  </si>
  <si>
    <t>x*x</t>
  </si>
  <si>
    <t>x*y</t>
  </si>
  <si>
    <t>y*y</t>
  </si>
  <si>
    <t>sum</t>
  </si>
  <si>
    <t>avg</t>
  </si>
  <si>
    <t>b1</t>
  </si>
  <si>
    <t>r</t>
  </si>
  <si>
    <t>b0</t>
  </si>
  <si>
    <t>r*r</t>
  </si>
  <si>
    <t>Predictive</t>
  </si>
  <si>
    <t>High confidence</t>
  </si>
  <si>
    <t>Program Number</t>
  </si>
  <si>
    <t>Estimated Proxy Size</t>
  </si>
  <si>
    <t>Plan Added and Modified size</t>
  </si>
  <si>
    <t>Actual Added and Modified Size</t>
  </si>
  <si>
    <t>Actual Development Hours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</si>
  <si>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</si>
  <si>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</si>
  <si>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</si>
  <si>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</si>
  <si>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</si>
  <si>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</si>
  <si>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</si>
  <si>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</si>
  <si>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</si>
  <si>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</si>
  <si>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</si>
  <si>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</si>
  <si>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</si>
  <si>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</si>
  <si>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</si>
  <si>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</si>
  <si>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</si>
  <si>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</si>
  <si>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</si>
  <si>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</si>
  <si>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</si>
  <si>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</si>
  <si>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</si>
  <si>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Variable X 1</t>
  </si>
  <si>
    <t>ESTIMATED PROXY SIZE - ACTUAL ADDED MODIFIED SIZE</t>
  </si>
  <si>
    <t>B0</t>
  </si>
  <si>
    <t>B1</t>
  </si>
  <si>
    <t>Y</t>
  </si>
  <si>
    <t>X</t>
  </si>
  <si>
    <t>ESTIMATED PROXY SIZE - ACTUAL  DEVELOPMENT TIME</t>
  </si>
  <si>
    <t>PLAN ADDED MODIFIED SIZE - ACTUAL ADDED MODIFIED SIZE</t>
  </si>
  <si>
    <t>PLAN ADDED MODIFIED SIZE - ACTUAL DEVELOPMENT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</si>
</sst>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FFFFFF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Times"/>
    </font>
    <font>
      <sz val="10"/>
      <color rgb="FF000000"/>
      <name val="Times"/>
    </font>
    <font>
      <i/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1155CC"/>
        <bgColor rgb="FF1155CC"/>
      </patternFill>
    </fill>
    <fill>
      <patternFill patternType="solid">
        <fgColor rgb="FF38761D"/>
        <bgColor rgb="FF38761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5" fillId="0" borderId="4" xfId="0" applyFont="1" applyBorder="1" applyAlignment="1">
      <alignment horizontal="right" vertical="center" wrapText="1"/>
    </xf>
    <xf numFmtId="0" fontId="0" fillId="0" borderId="0" xfId="0" applyFill="1" applyBorder="1" applyAlignment="1"/>
    <xf numFmtId="0" fontId="0" fillId="0" borderId="5" xfId="0" applyFill="1" applyBorder="1" applyAlignment="1"/>
    <xf numFmtId="0" fontId="6" fillId="0" borderId="6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Continuous"/>
    </xf>
    <xf numFmtId="0" fontId="3" fillId="0" borderId="0" xfId="0" applyFont="1"/>
    <xf numFmtId="0" fontId="0" fillId="7" borderId="0" xfId="0" applyFill="1"/>
    <xf numFmtId="0" fontId="3" fillId="0" borderId="0" xfId="0" applyFont="1" applyFill="1" applyBorder="1" applyAlignment="1"/>
    <xf numFmtId="0" fontId="3" fillId="0" borderId="5" xfId="0" applyFont="1" applyFill="1" applyBorder="1" applyAlignment="1"/>
    <xf numFmtId="0" fontId="1" fillId="8" borderId="0" xfId="0" applyFont="1" applyFill="1"/>
    <xf numFmtId="0" fontId="7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y frente a 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't1'!$B$2:$B$11</c:f>
              <c:numCache>
                <c:formatCode>General</c:formatCode>
                <c:ptCount val="10"/>
                <c:pt idx="0">
                  <c:v>130</c:v>
                </c:pt>
                <c:pt idx="1">
                  <c:v>650</c:v>
                </c:pt>
                <c:pt idx="2">
                  <c:v>99</c:v>
                </c:pt>
                <c:pt idx="3">
                  <c:v>150</c:v>
                </c:pt>
                <c:pt idx="4">
                  <c:v>128</c:v>
                </c:pt>
                <c:pt idx="5">
                  <c:v>302</c:v>
                </c:pt>
                <c:pt idx="6">
                  <c:v>95</c:v>
                </c:pt>
                <c:pt idx="7">
                  <c:v>945</c:v>
                </c:pt>
                <c:pt idx="8">
                  <c:v>368</c:v>
                </c:pt>
                <c:pt idx="9">
                  <c:v>961</c:v>
                </c:pt>
              </c:numCache>
            </c:numRef>
          </c:xVal>
          <c:yVal>
            <c:numRef>
              <c:f>'t1'!$C$2:$C$11</c:f>
              <c:numCache>
                <c:formatCode>General</c:formatCode>
                <c:ptCount val="10"/>
                <c:pt idx="0">
                  <c:v>100</c:v>
                </c:pt>
                <c:pt idx="1">
                  <c:v>699</c:v>
                </c:pt>
                <c:pt idx="2">
                  <c:v>100</c:v>
                </c:pt>
                <c:pt idx="3">
                  <c:v>272</c:v>
                </c:pt>
                <c:pt idx="4">
                  <c:v>291</c:v>
                </c:pt>
                <c:pt idx="5">
                  <c:v>300</c:v>
                </c:pt>
                <c:pt idx="6">
                  <c:v>199</c:v>
                </c:pt>
                <c:pt idx="7">
                  <c:v>300</c:v>
                </c:pt>
                <c:pt idx="8">
                  <c:v>900</c:v>
                </c:pt>
                <c:pt idx="9">
                  <c:v>1601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38-CE4D-AF94-CEB0F88F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635904"/>
        <c:axId val="1162056249"/>
      </c:scatterChart>
      <c:valAx>
        <c:axId val="19466359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162056249"/>
        <c:crosses val="autoZero"/>
        <c:crossBetween val="midCat"/>
      </c:valAx>
      <c:valAx>
        <c:axId val="11620562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94663590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y frente a 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'P4'!$B$22:$B$45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'P4'!$C$22:$C$45</c:f>
              <c:numCache>
                <c:formatCode>General</c:formatCode>
                <c:ptCount val="24"/>
                <c:pt idx="0">
                  <c:v>2.4044308961328635</c:v>
                </c:pt>
                <c:pt idx="1">
                  <c:v>9.4126072155746776</c:v>
                </c:pt>
                <c:pt idx="2">
                  <c:v>16.42078353501649</c:v>
                </c:pt>
                <c:pt idx="3">
                  <c:v>23.428959854458306</c:v>
                </c:pt>
                <c:pt idx="4">
                  <c:v>30.437136173900122</c:v>
                </c:pt>
                <c:pt idx="5">
                  <c:v>37.44531249334193</c:v>
                </c:pt>
                <c:pt idx="6">
                  <c:v>44.453488812783746</c:v>
                </c:pt>
                <c:pt idx="7">
                  <c:v>51.461665132225562</c:v>
                </c:pt>
                <c:pt idx="8">
                  <c:v>58.469841451667378</c:v>
                </c:pt>
                <c:pt idx="9">
                  <c:v>65.478017771109194</c:v>
                </c:pt>
                <c:pt idx="10">
                  <c:v>72.48619409055101</c:v>
                </c:pt>
                <c:pt idx="11">
                  <c:v>79.494370409992811</c:v>
                </c:pt>
                <c:pt idx="12">
                  <c:v>86.502546729434627</c:v>
                </c:pt>
                <c:pt idx="13">
                  <c:v>93.510723048876443</c:v>
                </c:pt>
                <c:pt idx="14">
                  <c:v>100.51889936831826</c:v>
                </c:pt>
                <c:pt idx="15">
                  <c:v>107.52707568776007</c:v>
                </c:pt>
                <c:pt idx="16">
                  <c:v>114.53525200720189</c:v>
                </c:pt>
                <c:pt idx="17">
                  <c:v>121.54342832664371</c:v>
                </c:pt>
                <c:pt idx="18">
                  <c:v>128.55160464608554</c:v>
                </c:pt>
                <c:pt idx="19">
                  <c:v>135.55978096552735</c:v>
                </c:pt>
                <c:pt idx="20">
                  <c:v>142.56795728496917</c:v>
                </c:pt>
                <c:pt idx="21">
                  <c:v>149.57613360441098</c:v>
                </c:pt>
                <c:pt idx="22">
                  <c:v>156.58430992385274</c:v>
                </c:pt>
                <c:pt idx="23">
                  <c:v>163.59248624329456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93-C84F-BDD8-2A5D32D47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581930"/>
        <c:axId val="1790081622"/>
      </c:scatterChart>
      <c:valAx>
        <c:axId val="16205819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790081622"/>
        <c:crosses val="autoZero"/>
        <c:crossBetween val="midCat"/>
      </c:valAx>
      <c:valAx>
        <c:axId val="1790081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62058193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y frente a 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't1'!$B$22:$B$45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't1'!$C$22:$C$45</c:f>
              <c:numCache>
                <c:formatCode>General</c:formatCode>
                <c:ptCount val="24"/>
                <c:pt idx="0">
                  <c:v>168.0924350485279</c:v>
                </c:pt>
                <c:pt idx="1">
                  <c:v>214.38263410974668</c:v>
                </c:pt>
                <c:pt idx="2">
                  <c:v>260.67283317096542</c:v>
                </c:pt>
                <c:pt idx="3">
                  <c:v>306.96303223218422</c:v>
                </c:pt>
                <c:pt idx="4">
                  <c:v>353.25323129340291</c:v>
                </c:pt>
                <c:pt idx="5">
                  <c:v>399.54343035462171</c:v>
                </c:pt>
                <c:pt idx="6">
                  <c:v>445.83362941584045</c:v>
                </c:pt>
                <c:pt idx="7">
                  <c:v>492.12382847705925</c:v>
                </c:pt>
                <c:pt idx="8">
                  <c:v>538.41402753827799</c:v>
                </c:pt>
                <c:pt idx="9">
                  <c:v>584.70422659949668</c:v>
                </c:pt>
                <c:pt idx="10">
                  <c:v>630.99442566071548</c:v>
                </c:pt>
                <c:pt idx="11">
                  <c:v>677.28462472193428</c:v>
                </c:pt>
                <c:pt idx="12">
                  <c:v>723.57482378315308</c:v>
                </c:pt>
                <c:pt idx="13">
                  <c:v>769.86502284437177</c:v>
                </c:pt>
                <c:pt idx="14">
                  <c:v>816.15522190559057</c:v>
                </c:pt>
                <c:pt idx="15">
                  <c:v>862.44542096680937</c:v>
                </c:pt>
                <c:pt idx="16">
                  <c:v>908.73562002802805</c:v>
                </c:pt>
                <c:pt idx="17">
                  <c:v>955.02581908924685</c:v>
                </c:pt>
                <c:pt idx="18">
                  <c:v>1001.3160181504657</c:v>
                </c:pt>
                <c:pt idx="19">
                  <c:v>1047.6062172116845</c:v>
                </c:pt>
                <c:pt idx="20">
                  <c:v>1093.896416272903</c:v>
                </c:pt>
                <c:pt idx="21">
                  <c:v>1140.1866153341221</c:v>
                </c:pt>
                <c:pt idx="22">
                  <c:v>1186.4768143953406</c:v>
                </c:pt>
                <c:pt idx="23">
                  <c:v>1232.7670134565594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ED-0945-8222-A6B5C6838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012293"/>
        <c:axId val="182430575"/>
      </c:scatterChart>
      <c:valAx>
        <c:axId val="6710122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82430575"/>
        <c:crosses val="autoZero"/>
        <c:crossBetween val="midCat"/>
      </c:valAx>
      <c:valAx>
        <c:axId val="1824305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67101229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y frente a 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'P1'!$B$2:$B$11</c:f>
              <c:numCache>
                <c:formatCode>General</c:formatCode>
                <c:ptCount val="10"/>
                <c:pt idx="0">
                  <c:v>130</c:v>
                </c:pt>
                <c:pt idx="1">
                  <c:v>650</c:v>
                </c:pt>
                <c:pt idx="2">
                  <c:v>99</c:v>
                </c:pt>
                <c:pt idx="3">
                  <c:v>150</c:v>
                </c:pt>
                <c:pt idx="4">
                  <c:v>128</c:v>
                </c:pt>
                <c:pt idx="5">
                  <c:v>302</c:v>
                </c:pt>
                <c:pt idx="6">
                  <c:v>95</c:v>
                </c:pt>
                <c:pt idx="7">
                  <c:v>945</c:v>
                </c:pt>
                <c:pt idx="8">
                  <c:v>368</c:v>
                </c:pt>
                <c:pt idx="9">
                  <c:v>961</c:v>
                </c:pt>
              </c:numCache>
            </c:numRef>
          </c:xVal>
          <c:yVal>
            <c:numRef>
              <c:f>'P1'!$C$2:$C$11</c:f>
              <c:numCache>
                <c:formatCode>General</c:formatCode>
                <c:ptCount val="10"/>
                <c:pt idx="0">
                  <c:v>186</c:v>
                </c:pt>
                <c:pt idx="1">
                  <c:v>699</c:v>
                </c:pt>
                <c:pt idx="2">
                  <c:v>132</c:v>
                </c:pt>
                <c:pt idx="3">
                  <c:v>272</c:v>
                </c:pt>
                <c:pt idx="4">
                  <c:v>291</c:v>
                </c:pt>
                <c:pt idx="5">
                  <c:v>331</c:v>
                </c:pt>
                <c:pt idx="6">
                  <c:v>199</c:v>
                </c:pt>
                <c:pt idx="7">
                  <c:v>1890</c:v>
                </c:pt>
                <c:pt idx="8">
                  <c:v>788</c:v>
                </c:pt>
                <c:pt idx="9">
                  <c:v>1601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68-F848-B320-D1A0EE3BF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050232"/>
        <c:axId val="1351218011"/>
      </c:scatterChart>
      <c:valAx>
        <c:axId val="3200502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351218011"/>
        <c:crosses val="autoZero"/>
        <c:crossBetween val="midCat"/>
      </c:valAx>
      <c:valAx>
        <c:axId val="1351218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32005023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y frente a 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'P1'!$B$22:$B$45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'P1'!$C$22:$C$45</c:f>
              <c:numCache>
                <c:formatCode>General</c:formatCode>
                <c:ptCount val="24"/>
                <c:pt idx="0">
                  <c:v>63.844088558314937</c:v>
                </c:pt>
                <c:pt idx="1">
                  <c:v>150.24070986866425</c:v>
                </c:pt>
                <c:pt idx="2">
                  <c:v>236.63733117901359</c:v>
                </c:pt>
                <c:pt idx="3">
                  <c:v>323.03395248936289</c:v>
                </c:pt>
                <c:pt idx="4">
                  <c:v>409.43057379971219</c:v>
                </c:pt>
                <c:pt idx="5">
                  <c:v>495.82719511006155</c:v>
                </c:pt>
                <c:pt idx="6">
                  <c:v>582.22381642041091</c:v>
                </c:pt>
                <c:pt idx="7">
                  <c:v>668.62043773076016</c:v>
                </c:pt>
                <c:pt idx="8">
                  <c:v>755.01705904110952</c:v>
                </c:pt>
                <c:pt idx="9">
                  <c:v>841.41368035145877</c:v>
                </c:pt>
                <c:pt idx="10">
                  <c:v>927.81030166180813</c:v>
                </c:pt>
                <c:pt idx="11">
                  <c:v>1014.2069229721575</c:v>
                </c:pt>
                <c:pt idx="12">
                  <c:v>1100.6035442825068</c:v>
                </c:pt>
                <c:pt idx="13">
                  <c:v>1187.0001655928563</c:v>
                </c:pt>
                <c:pt idx="14">
                  <c:v>1273.3967869032053</c:v>
                </c:pt>
                <c:pt idx="15">
                  <c:v>1359.7934082135548</c:v>
                </c:pt>
                <c:pt idx="16">
                  <c:v>1446.1900295239038</c:v>
                </c:pt>
                <c:pt idx="17">
                  <c:v>1532.5866508342533</c:v>
                </c:pt>
                <c:pt idx="18">
                  <c:v>1618.9832721446028</c:v>
                </c:pt>
                <c:pt idx="19">
                  <c:v>1705.3798934549518</c:v>
                </c:pt>
                <c:pt idx="20">
                  <c:v>1791.7765147653013</c:v>
                </c:pt>
                <c:pt idx="21">
                  <c:v>1878.1731360756507</c:v>
                </c:pt>
                <c:pt idx="22">
                  <c:v>1964.5697573859998</c:v>
                </c:pt>
                <c:pt idx="23">
                  <c:v>2050.9663786963492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01-0946-BC55-561931EA4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581930"/>
        <c:axId val="1790081622"/>
      </c:scatterChart>
      <c:valAx>
        <c:axId val="16205819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790081622"/>
        <c:crosses val="autoZero"/>
        <c:crossBetween val="midCat"/>
      </c:valAx>
      <c:valAx>
        <c:axId val="1790081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62058193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y frente a 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'P2'!$B$2:$B$11</c:f>
              <c:numCache>
                <c:formatCode>General</c:formatCode>
                <c:ptCount val="10"/>
                <c:pt idx="0">
                  <c:v>130</c:v>
                </c:pt>
                <c:pt idx="1">
                  <c:v>650</c:v>
                </c:pt>
                <c:pt idx="2">
                  <c:v>99</c:v>
                </c:pt>
                <c:pt idx="3">
                  <c:v>150</c:v>
                </c:pt>
                <c:pt idx="4">
                  <c:v>128</c:v>
                </c:pt>
                <c:pt idx="5">
                  <c:v>302</c:v>
                </c:pt>
                <c:pt idx="6">
                  <c:v>95</c:v>
                </c:pt>
                <c:pt idx="7">
                  <c:v>945</c:v>
                </c:pt>
                <c:pt idx="8">
                  <c:v>368</c:v>
                </c:pt>
                <c:pt idx="9">
                  <c:v>961</c:v>
                </c:pt>
              </c:numCache>
            </c:numRef>
          </c:xVal>
          <c:yVal>
            <c:numRef>
              <c:f>'P2'!$C$2:$C$11</c:f>
              <c:numCache>
                <c:formatCode>General</c:formatCode>
                <c:ptCount val="10"/>
                <c:pt idx="0">
                  <c:v>15</c:v>
                </c:pt>
                <c:pt idx="1">
                  <c:v>69.900000000000006</c:v>
                </c:pt>
                <c:pt idx="2">
                  <c:v>6.5</c:v>
                </c:pt>
                <c:pt idx="3">
                  <c:v>22.4</c:v>
                </c:pt>
                <c:pt idx="4">
                  <c:v>28.4</c:v>
                </c:pt>
                <c:pt idx="5">
                  <c:v>65.900000000000006</c:v>
                </c:pt>
                <c:pt idx="6">
                  <c:v>19.399999999999999</c:v>
                </c:pt>
                <c:pt idx="7">
                  <c:v>198.7</c:v>
                </c:pt>
                <c:pt idx="8">
                  <c:v>38.799999999999997</c:v>
                </c:pt>
                <c:pt idx="9">
                  <c:v>138.19999999999999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C9-A64F-BE94-B4D3BB603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050232"/>
        <c:axId val="1351218011"/>
      </c:scatterChart>
      <c:valAx>
        <c:axId val="3200502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351218011"/>
        <c:crosses val="autoZero"/>
        <c:crossBetween val="midCat"/>
      </c:valAx>
      <c:valAx>
        <c:axId val="1351218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32005023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y frente a 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'P2'!$B$22:$B$45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'P2'!$C$22:$C$45</c:f>
              <c:numCache>
                <c:formatCode>General</c:formatCode>
                <c:ptCount val="24"/>
                <c:pt idx="0">
                  <c:v>4.3674509193938711</c:v>
                </c:pt>
                <c:pt idx="1">
                  <c:v>12.773783413475321</c:v>
                </c:pt>
                <c:pt idx="2">
                  <c:v>21.180115907556772</c:v>
                </c:pt>
                <c:pt idx="3">
                  <c:v>29.586448401638222</c:v>
                </c:pt>
                <c:pt idx="4">
                  <c:v>37.992780895719676</c:v>
                </c:pt>
                <c:pt idx="5">
                  <c:v>46.399113389801123</c:v>
                </c:pt>
                <c:pt idx="6">
                  <c:v>54.805445883882577</c:v>
                </c:pt>
                <c:pt idx="7">
                  <c:v>63.211778377964023</c:v>
                </c:pt>
                <c:pt idx="8">
                  <c:v>71.618110872045477</c:v>
                </c:pt>
                <c:pt idx="9">
                  <c:v>80.024443366126931</c:v>
                </c:pt>
                <c:pt idx="10">
                  <c:v>88.430775860208371</c:v>
                </c:pt>
                <c:pt idx="11">
                  <c:v>96.837108354289825</c:v>
                </c:pt>
                <c:pt idx="12">
                  <c:v>105.24344084837128</c:v>
                </c:pt>
                <c:pt idx="13">
                  <c:v>113.64977334245273</c:v>
                </c:pt>
                <c:pt idx="14">
                  <c:v>122.05610583653417</c:v>
                </c:pt>
                <c:pt idx="15">
                  <c:v>130.46243833061561</c:v>
                </c:pt>
                <c:pt idx="16">
                  <c:v>138.86877082469709</c:v>
                </c:pt>
                <c:pt idx="17">
                  <c:v>147.27510331877852</c:v>
                </c:pt>
                <c:pt idx="18">
                  <c:v>155.68143581286</c:v>
                </c:pt>
                <c:pt idx="19">
                  <c:v>164.08776830694143</c:v>
                </c:pt>
                <c:pt idx="20">
                  <c:v>172.49410080102285</c:v>
                </c:pt>
                <c:pt idx="21">
                  <c:v>180.90043329510434</c:v>
                </c:pt>
                <c:pt idx="22">
                  <c:v>189.30676578918576</c:v>
                </c:pt>
                <c:pt idx="23">
                  <c:v>197.71309828326724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31-4149-91D3-AC7535981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581930"/>
        <c:axId val="1790081622"/>
      </c:scatterChart>
      <c:valAx>
        <c:axId val="16205819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790081622"/>
        <c:crosses val="autoZero"/>
        <c:crossBetween val="midCat"/>
      </c:valAx>
      <c:valAx>
        <c:axId val="1790081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62058193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y frente a 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'P3'!$B$2:$B$11</c:f>
              <c:numCache>
                <c:formatCode>General</c:formatCode>
                <c:ptCount val="10"/>
                <c:pt idx="0">
                  <c:v>163</c:v>
                </c:pt>
                <c:pt idx="1">
                  <c:v>765</c:v>
                </c:pt>
                <c:pt idx="2">
                  <c:v>141</c:v>
                </c:pt>
                <c:pt idx="3">
                  <c:v>166</c:v>
                </c:pt>
                <c:pt idx="4">
                  <c:v>137</c:v>
                </c:pt>
                <c:pt idx="5">
                  <c:v>355</c:v>
                </c:pt>
                <c:pt idx="6">
                  <c:v>136</c:v>
                </c:pt>
                <c:pt idx="7">
                  <c:v>1206</c:v>
                </c:pt>
                <c:pt idx="8">
                  <c:v>433</c:v>
                </c:pt>
                <c:pt idx="9">
                  <c:v>1130</c:v>
                </c:pt>
              </c:numCache>
            </c:numRef>
          </c:xVal>
          <c:yVal>
            <c:numRef>
              <c:f>'P3'!$C$2:$C$11</c:f>
              <c:numCache>
                <c:formatCode>General</c:formatCode>
                <c:ptCount val="10"/>
                <c:pt idx="0">
                  <c:v>186</c:v>
                </c:pt>
                <c:pt idx="1">
                  <c:v>699</c:v>
                </c:pt>
                <c:pt idx="2">
                  <c:v>132</c:v>
                </c:pt>
                <c:pt idx="3">
                  <c:v>272</c:v>
                </c:pt>
                <c:pt idx="4">
                  <c:v>291</c:v>
                </c:pt>
                <c:pt idx="5">
                  <c:v>331</c:v>
                </c:pt>
                <c:pt idx="6">
                  <c:v>199</c:v>
                </c:pt>
                <c:pt idx="7">
                  <c:v>1890</c:v>
                </c:pt>
                <c:pt idx="8">
                  <c:v>788</c:v>
                </c:pt>
                <c:pt idx="9">
                  <c:v>1601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F5-7546-A067-785EC9335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050232"/>
        <c:axId val="1351218011"/>
      </c:scatterChart>
      <c:valAx>
        <c:axId val="3200502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351218011"/>
        <c:crosses val="autoZero"/>
        <c:crossBetween val="midCat"/>
      </c:valAx>
      <c:valAx>
        <c:axId val="1351218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32005023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y frente a 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'P3'!$B$22:$B$45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'P3'!$C$22:$C$45</c:f>
              <c:numCache>
                <c:formatCode>General</c:formatCode>
                <c:ptCount val="24"/>
                <c:pt idx="0">
                  <c:v>47.624458924644557</c:v>
                </c:pt>
                <c:pt idx="1">
                  <c:v>119.1728061022045</c:v>
                </c:pt>
                <c:pt idx="2">
                  <c:v>190.72115327976445</c:v>
                </c:pt>
                <c:pt idx="3">
                  <c:v>262.2695004573244</c:v>
                </c:pt>
                <c:pt idx="4">
                  <c:v>333.81784763488434</c:v>
                </c:pt>
                <c:pt idx="5">
                  <c:v>405.36619481244429</c:v>
                </c:pt>
                <c:pt idx="6">
                  <c:v>476.91454199000424</c:v>
                </c:pt>
                <c:pt idx="7">
                  <c:v>548.46288916756419</c:v>
                </c:pt>
                <c:pt idx="8">
                  <c:v>620.01123634512408</c:v>
                </c:pt>
                <c:pt idx="9">
                  <c:v>691.55958352268408</c:v>
                </c:pt>
                <c:pt idx="10">
                  <c:v>763.10793070024397</c:v>
                </c:pt>
                <c:pt idx="11">
                  <c:v>834.65627787780397</c:v>
                </c:pt>
                <c:pt idx="12">
                  <c:v>906.20462505536386</c:v>
                </c:pt>
                <c:pt idx="13">
                  <c:v>977.75297223292387</c:v>
                </c:pt>
                <c:pt idx="14">
                  <c:v>1049.3013194104838</c:v>
                </c:pt>
                <c:pt idx="15">
                  <c:v>1120.8496665880439</c:v>
                </c:pt>
                <c:pt idx="16">
                  <c:v>1192.3980137656035</c:v>
                </c:pt>
                <c:pt idx="17">
                  <c:v>1263.9463609431637</c:v>
                </c:pt>
                <c:pt idx="18">
                  <c:v>1335.4947081207238</c:v>
                </c:pt>
                <c:pt idx="19">
                  <c:v>1407.0430552982834</c:v>
                </c:pt>
                <c:pt idx="20">
                  <c:v>1478.5914024758436</c:v>
                </c:pt>
                <c:pt idx="21">
                  <c:v>1550.1397496534032</c:v>
                </c:pt>
                <c:pt idx="22">
                  <c:v>1621.6880968309633</c:v>
                </c:pt>
                <c:pt idx="23">
                  <c:v>1693.2364440085234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1D-B54B-B4AE-C768197F5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581930"/>
        <c:axId val="1790081622"/>
      </c:scatterChart>
      <c:valAx>
        <c:axId val="16205819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790081622"/>
        <c:crosses val="autoZero"/>
        <c:crossBetween val="midCat"/>
      </c:valAx>
      <c:valAx>
        <c:axId val="1790081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62058193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y frente a 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'P4'!$B$2:$B$11</c:f>
              <c:numCache>
                <c:formatCode>General</c:formatCode>
                <c:ptCount val="10"/>
                <c:pt idx="0">
                  <c:v>163</c:v>
                </c:pt>
                <c:pt idx="1">
                  <c:v>765</c:v>
                </c:pt>
                <c:pt idx="2">
                  <c:v>141</c:v>
                </c:pt>
                <c:pt idx="3">
                  <c:v>166</c:v>
                </c:pt>
                <c:pt idx="4">
                  <c:v>137</c:v>
                </c:pt>
                <c:pt idx="5">
                  <c:v>355</c:v>
                </c:pt>
                <c:pt idx="6">
                  <c:v>136</c:v>
                </c:pt>
                <c:pt idx="7">
                  <c:v>1206</c:v>
                </c:pt>
                <c:pt idx="8">
                  <c:v>433</c:v>
                </c:pt>
                <c:pt idx="9">
                  <c:v>1130</c:v>
                </c:pt>
              </c:numCache>
            </c:numRef>
          </c:xVal>
          <c:yVal>
            <c:numRef>
              <c:f>'P4'!$C$2:$C$11</c:f>
              <c:numCache>
                <c:formatCode>General</c:formatCode>
                <c:ptCount val="10"/>
                <c:pt idx="0">
                  <c:v>15</c:v>
                </c:pt>
                <c:pt idx="1">
                  <c:v>69.900000000000006</c:v>
                </c:pt>
                <c:pt idx="2">
                  <c:v>6.5</c:v>
                </c:pt>
                <c:pt idx="3">
                  <c:v>22.4</c:v>
                </c:pt>
                <c:pt idx="4">
                  <c:v>28.4</c:v>
                </c:pt>
                <c:pt idx="5">
                  <c:v>65.900000000000006</c:v>
                </c:pt>
                <c:pt idx="6">
                  <c:v>19.399999999999999</c:v>
                </c:pt>
                <c:pt idx="7">
                  <c:v>198.7</c:v>
                </c:pt>
                <c:pt idx="8">
                  <c:v>38.799999999999997</c:v>
                </c:pt>
                <c:pt idx="9">
                  <c:v>138.19999999999999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88-0A4F-806D-94A2E7601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050232"/>
        <c:axId val="1351218011"/>
      </c:scatterChart>
      <c:valAx>
        <c:axId val="3200502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351218011"/>
        <c:crosses val="autoZero"/>
        <c:crossBetween val="midCat"/>
      </c:valAx>
      <c:valAx>
        <c:axId val="1351218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32005023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561975</xdr:colOff>
      <xdr:row>36</xdr:row>
      <xdr:rowOff>133350</xdr:rowOff>
    </xdr:from>
    <xdr:ext cx="2971800" cy="184785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219075</xdr:colOff>
      <xdr:row>30</xdr:row>
      <xdr:rowOff>152400</xdr:rowOff>
    </xdr:from>
    <xdr:ext cx="3952875" cy="244792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285750</xdr:colOff>
      <xdr:row>16</xdr:row>
      <xdr:rowOff>171450</xdr:rowOff>
    </xdr:from>
    <xdr:ext cx="1381125" cy="542925"/>
    <xdr:pic>
      <xdr:nvPicPr>
        <xdr:cNvPr id="4" name="image1.png" title="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895350</xdr:colOff>
      <xdr:row>0</xdr:row>
      <xdr:rowOff>38100</xdr:rowOff>
    </xdr:from>
    <xdr:ext cx="3371850" cy="1552575"/>
    <xdr:pic>
      <xdr:nvPicPr>
        <xdr:cNvPr id="5" name="image2.png" title="Imagen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581025</xdr:colOff>
      <xdr:row>6</xdr:row>
      <xdr:rowOff>66675</xdr:rowOff>
    </xdr:from>
    <xdr:ext cx="5619750" cy="1847850"/>
    <xdr:pic>
      <xdr:nvPicPr>
        <xdr:cNvPr id="6" name="image3.png" title="Imagen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574674</xdr:colOff>
      <xdr:row>30</xdr:row>
      <xdr:rowOff>146050</xdr:rowOff>
    </xdr:from>
    <xdr:ext cx="3959225" cy="2444750"/>
    <xdr:graphicFrame macro="">
      <xdr:nvGraphicFramePr>
        <xdr:cNvPr id="3" name="Chart 3" title="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219075</xdr:colOff>
      <xdr:row>30</xdr:row>
      <xdr:rowOff>152400</xdr:rowOff>
    </xdr:from>
    <xdr:ext cx="3952875" cy="2447925"/>
    <xdr:graphicFrame macro="">
      <xdr:nvGraphicFramePr>
        <xdr:cNvPr id="4" name="Chart 4" title="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285750</xdr:colOff>
      <xdr:row>16</xdr:row>
      <xdr:rowOff>171450</xdr:rowOff>
    </xdr:from>
    <xdr:ext cx="1381125" cy="5429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349250</xdr:colOff>
      <xdr:row>0</xdr:row>
      <xdr:rowOff>0</xdr:rowOff>
    </xdr:from>
    <xdr:ext cx="3371850" cy="1552575"/>
    <xdr:pic>
      <xdr:nvPicPr>
        <xdr:cNvPr id="5" name="image2.png" title="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457950" y="0"/>
          <a:ext cx="3371850" cy="155257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835025</xdr:colOff>
      <xdr:row>0</xdr:row>
      <xdr:rowOff>0</xdr:rowOff>
    </xdr:from>
    <xdr:ext cx="5619750" cy="1847850"/>
    <xdr:pic>
      <xdr:nvPicPr>
        <xdr:cNvPr id="6" name="image3.png" title="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9839325" y="0"/>
          <a:ext cx="5619750" cy="18478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638174</xdr:colOff>
      <xdr:row>30</xdr:row>
      <xdr:rowOff>146050</xdr:rowOff>
    </xdr:from>
    <xdr:ext cx="3959225" cy="2457450"/>
    <xdr:graphicFrame macro="">
      <xdr:nvGraphicFramePr>
        <xdr:cNvPr id="2" name="Chart 3" title="Gráfico">
          <a:extLst>
            <a:ext uri="{FF2B5EF4-FFF2-40B4-BE49-F238E27FC236}">
              <a16:creationId xmlns:a16="http://schemas.microsoft.com/office/drawing/2014/main" id="{025F0911-DA6C-4E48-81CE-221D20F5F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219075</xdr:colOff>
      <xdr:row>30</xdr:row>
      <xdr:rowOff>152400</xdr:rowOff>
    </xdr:from>
    <xdr:ext cx="3952875" cy="2447925"/>
    <xdr:graphicFrame macro="">
      <xdr:nvGraphicFramePr>
        <xdr:cNvPr id="3" name="Chart 4" title="Gráfico">
          <a:extLst>
            <a:ext uri="{FF2B5EF4-FFF2-40B4-BE49-F238E27FC236}">
              <a16:creationId xmlns:a16="http://schemas.microsoft.com/office/drawing/2014/main" id="{786B93E5-1E7F-004B-99F7-2DF32F67B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285750</xdr:colOff>
      <xdr:row>16</xdr:row>
      <xdr:rowOff>171450</xdr:rowOff>
    </xdr:from>
    <xdr:ext cx="1381125" cy="542925"/>
    <xdr:pic>
      <xdr:nvPicPr>
        <xdr:cNvPr id="4" name="image1.png" title="Imagen">
          <a:extLst>
            <a:ext uri="{FF2B5EF4-FFF2-40B4-BE49-F238E27FC236}">
              <a16:creationId xmlns:a16="http://schemas.microsoft.com/office/drawing/2014/main" id="{47CECCCA-EB04-534C-9BFB-173F5C9BF8D3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25650" y="3219450"/>
          <a:ext cx="1381125" cy="5429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349250</xdr:colOff>
      <xdr:row>0</xdr:row>
      <xdr:rowOff>0</xdr:rowOff>
    </xdr:from>
    <xdr:ext cx="3371850" cy="1552575"/>
    <xdr:pic>
      <xdr:nvPicPr>
        <xdr:cNvPr id="5" name="image2.png" title="Imagen">
          <a:extLst>
            <a:ext uri="{FF2B5EF4-FFF2-40B4-BE49-F238E27FC236}">
              <a16:creationId xmlns:a16="http://schemas.microsoft.com/office/drawing/2014/main" id="{10F61ED8-82E0-7744-9009-06B7F899B65F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457950" y="0"/>
          <a:ext cx="3371850" cy="155257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835025</xdr:colOff>
      <xdr:row>0</xdr:row>
      <xdr:rowOff>0</xdr:rowOff>
    </xdr:from>
    <xdr:ext cx="5619750" cy="1847850"/>
    <xdr:pic>
      <xdr:nvPicPr>
        <xdr:cNvPr id="6" name="image3.png" title="Imagen">
          <a:extLst>
            <a:ext uri="{FF2B5EF4-FFF2-40B4-BE49-F238E27FC236}">
              <a16:creationId xmlns:a16="http://schemas.microsoft.com/office/drawing/2014/main" id="{C685F603-861F-BB48-93A5-9F8165AD2B1B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9839325" y="0"/>
          <a:ext cx="5619750" cy="184785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638174</xdr:colOff>
      <xdr:row>30</xdr:row>
      <xdr:rowOff>146050</xdr:rowOff>
    </xdr:from>
    <xdr:ext cx="3959225" cy="2457450"/>
    <xdr:graphicFrame macro="">
      <xdr:nvGraphicFramePr>
        <xdr:cNvPr id="2" name="Chart 3" title="Gráfico">
          <a:extLst>
            <a:ext uri="{FF2B5EF4-FFF2-40B4-BE49-F238E27FC236}">
              <a16:creationId xmlns:a16="http://schemas.microsoft.com/office/drawing/2014/main" id="{79BE9B54-4D72-EF49-8D76-F9EC01448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219075</xdr:colOff>
      <xdr:row>30</xdr:row>
      <xdr:rowOff>152400</xdr:rowOff>
    </xdr:from>
    <xdr:ext cx="3952875" cy="2447925"/>
    <xdr:graphicFrame macro="">
      <xdr:nvGraphicFramePr>
        <xdr:cNvPr id="3" name="Chart 4" title="Gráfico">
          <a:extLst>
            <a:ext uri="{FF2B5EF4-FFF2-40B4-BE49-F238E27FC236}">
              <a16:creationId xmlns:a16="http://schemas.microsoft.com/office/drawing/2014/main" id="{5D5A1C4D-A8D4-A143-9A4A-32B8B6A05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285750</xdr:colOff>
      <xdr:row>16</xdr:row>
      <xdr:rowOff>171450</xdr:rowOff>
    </xdr:from>
    <xdr:ext cx="1381125" cy="542925"/>
    <xdr:pic>
      <xdr:nvPicPr>
        <xdr:cNvPr id="4" name="image1.png" title="Imagen">
          <a:extLst>
            <a:ext uri="{FF2B5EF4-FFF2-40B4-BE49-F238E27FC236}">
              <a16:creationId xmlns:a16="http://schemas.microsoft.com/office/drawing/2014/main" id="{A7D58E3B-142D-2540-88A5-CBB634B582D9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25650" y="3219450"/>
          <a:ext cx="1381125" cy="5429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349250</xdr:colOff>
      <xdr:row>0</xdr:row>
      <xdr:rowOff>0</xdr:rowOff>
    </xdr:from>
    <xdr:ext cx="3371850" cy="1552575"/>
    <xdr:pic>
      <xdr:nvPicPr>
        <xdr:cNvPr id="5" name="image2.png" title="Imagen">
          <a:extLst>
            <a:ext uri="{FF2B5EF4-FFF2-40B4-BE49-F238E27FC236}">
              <a16:creationId xmlns:a16="http://schemas.microsoft.com/office/drawing/2014/main" id="{FDCC84AD-CC6B-F941-8BDE-895594B98B65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457950" y="0"/>
          <a:ext cx="3371850" cy="155257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835025</xdr:colOff>
      <xdr:row>0</xdr:row>
      <xdr:rowOff>0</xdr:rowOff>
    </xdr:from>
    <xdr:ext cx="5619750" cy="1847850"/>
    <xdr:pic>
      <xdr:nvPicPr>
        <xdr:cNvPr id="6" name="image3.png" title="Imagen">
          <a:extLst>
            <a:ext uri="{FF2B5EF4-FFF2-40B4-BE49-F238E27FC236}">
              <a16:creationId xmlns:a16="http://schemas.microsoft.com/office/drawing/2014/main" id="{56D6BC54-0ED7-5042-948A-D438966C8F56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9839325" y="0"/>
          <a:ext cx="5619750" cy="184785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638174</xdr:colOff>
      <xdr:row>30</xdr:row>
      <xdr:rowOff>146050</xdr:rowOff>
    </xdr:from>
    <xdr:ext cx="3959225" cy="2457450"/>
    <xdr:graphicFrame macro="">
      <xdr:nvGraphicFramePr>
        <xdr:cNvPr id="2" name="Chart 3" title="Gráfico">
          <a:extLst>
            <a:ext uri="{FF2B5EF4-FFF2-40B4-BE49-F238E27FC236}">
              <a16:creationId xmlns:a16="http://schemas.microsoft.com/office/drawing/2014/main" id="{B44B8D59-BFF1-1845-969C-3A9A902496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219075</xdr:colOff>
      <xdr:row>30</xdr:row>
      <xdr:rowOff>152400</xdr:rowOff>
    </xdr:from>
    <xdr:ext cx="3952875" cy="2447925"/>
    <xdr:graphicFrame macro="">
      <xdr:nvGraphicFramePr>
        <xdr:cNvPr id="3" name="Chart 4" title="Gráfico">
          <a:extLst>
            <a:ext uri="{FF2B5EF4-FFF2-40B4-BE49-F238E27FC236}">
              <a16:creationId xmlns:a16="http://schemas.microsoft.com/office/drawing/2014/main" id="{D3563BA7-78D4-F044-98CB-E8F7923E3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285750</xdr:colOff>
      <xdr:row>16</xdr:row>
      <xdr:rowOff>171450</xdr:rowOff>
    </xdr:from>
    <xdr:ext cx="1381125" cy="542925"/>
    <xdr:pic>
      <xdr:nvPicPr>
        <xdr:cNvPr id="4" name="image1.png" title="Imagen">
          <a:extLst>
            <a:ext uri="{FF2B5EF4-FFF2-40B4-BE49-F238E27FC236}">
              <a16:creationId xmlns:a16="http://schemas.microsoft.com/office/drawing/2014/main" id="{E353D2A8-552E-A34C-97BC-BEC5744DDF08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25650" y="3219450"/>
          <a:ext cx="1381125" cy="5429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349250</xdr:colOff>
      <xdr:row>0</xdr:row>
      <xdr:rowOff>0</xdr:rowOff>
    </xdr:from>
    <xdr:ext cx="3371850" cy="1552575"/>
    <xdr:pic>
      <xdr:nvPicPr>
        <xdr:cNvPr id="5" name="image2.png" title="Imagen">
          <a:extLst>
            <a:ext uri="{FF2B5EF4-FFF2-40B4-BE49-F238E27FC236}">
              <a16:creationId xmlns:a16="http://schemas.microsoft.com/office/drawing/2014/main" id="{85F4805A-93F2-7346-B70C-AA8BC084A8C5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457950" y="0"/>
          <a:ext cx="3371850" cy="155257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835025</xdr:colOff>
      <xdr:row>0</xdr:row>
      <xdr:rowOff>0</xdr:rowOff>
    </xdr:from>
    <xdr:ext cx="5619750" cy="1847850"/>
    <xdr:pic>
      <xdr:nvPicPr>
        <xdr:cNvPr id="6" name="image3.png" title="Imagen">
          <a:extLst>
            <a:ext uri="{FF2B5EF4-FFF2-40B4-BE49-F238E27FC236}">
              <a16:creationId xmlns:a16="http://schemas.microsoft.com/office/drawing/2014/main" id="{A6F616D2-506E-014F-8F8D-056D6299304B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9839325" y="0"/>
          <a:ext cx="5619750" cy="18478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45"/>
  <sheetViews>
    <sheetView workbookViewId="0">
      <selection activeCell="B14" sqref="B14"/>
    </sheetView>
  </sheetViews>
  <sheetFormatPr baseColWidth="10" defaultColWidth="12.6640625" defaultRowHeight="15.75" customHeight="1"/>
  <cols>
    <col min="1" max="1" width="10.1640625" customWidth="1"/>
    <col min="2" max="2" width="7" customWidth="1"/>
    <col min="3" max="3" width="12.1640625" customWidth="1"/>
    <col min="4" max="4" width="10.6640625" customWidth="1"/>
    <col min="5" max="5" width="9.6640625" customWidth="1"/>
    <col min="6" max="6" width="12.1640625" customWidth="1"/>
  </cols>
  <sheetData>
    <row r="1" spans="1: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ht="15.75" customHeight="1">
      <c r="A2" s="1">
        <v>1</v>
      </c>
      <c r="B2" s="1">
        <v>130</v>
      </c>
      <c r="C2" s="1">
        <v>100</v>
      </c>
      <c r="D2" s="1">
        <f t="shared" ref="D2:D11" si="0">B2*B2</f>
        <v>16900</v>
      </c>
      <c r="E2" s="1">
        <f t="shared" ref="E2:E11" si="1">B2*C2</f>
        <v>13000</v>
      </c>
      <c r="F2" s="1">
        <f t="shared" ref="F2:F11" si="2">C2*C2</f>
        <v>10000</v>
      </c>
      <c r="G2" s="1">
        <v>186</v>
      </c>
    </row>
    <row r="3" spans="1:7" ht="15.75" customHeight="1">
      <c r="A3" s="1">
        <f t="shared" ref="A3:A11" si="3">A2+1</f>
        <v>2</v>
      </c>
      <c r="B3" s="1">
        <v>650</v>
      </c>
      <c r="C3" s="1">
        <v>699</v>
      </c>
      <c r="D3" s="1">
        <f t="shared" si="0"/>
        <v>422500</v>
      </c>
      <c r="E3" s="1">
        <f t="shared" si="1"/>
        <v>454350</v>
      </c>
      <c r="F3" s="1">
        <f t="shared" si="2"/>
        <v>488601</v>
      </c>
      <c r="G3" s="1">
        <v>699</v>
      </c>
    </row>
    <row r="4" spans="1:7" ht="15.75" customHeight="1">
      <c r="A4" s="1">
        <f t="shared" si="3"/>
        <v>3</v>
      </c>
      <c r="B4" s="1">
        <v>99</v>
      </c>
      <c r="C4" s="1">
        <v>100</v>
      </c>
      <c r="D4" s="1">
        <f t="shared" si="0"/>
        <v>9801</v>
      </c>
      <c r="E4" s="1">
        <f t="shared" si="1"/>
        <v>9900</v>
      </c>
      <c r="F4" s="1">
        <f t="shared" si="2"/>
        <v>10000</v>
      </c>
      <c r="G4" s="1">
        <v>132</v>
      </c>
    </row>
    <row r="5" spans="1:7" ht="15.75" customHeight="1">
      <c r="A5" s="1">
        <f t="shared" si="3"/>
        <v>4</v>
      </c>
      <c r="B5" s="1">
        <v>150</v>
      </c>
      <c r="C5" s="1">
        <v>272</v>
      </c>
      <c r="D5" s="1">
        <f t="shared" si="0"/>
        <v>22500</v>
      </c>
      <c r="E5" s="1">
        <f t="shared" si="1"/>
        <v>40800</v>
      </c>
      <c r="F5" s="1">
        <f t="shared" si="2"/>
        <v>73984</v>
      </c>
      <c r="G5" s="1">
        <v>272</v>
      </c>
    </row>
    <row r="6" spans="1:7" ht="15.75" customHeight="1">
      <c r="A6" s="1">
        <f t="shared" si="3"/>
        <v>5</v>
      </c>
      <c r="B6" s="1">
        <v>128</v>
      </c>
      <c r="C6" s="1">
        <v>291</v>
      </c>
      <c r="D6" s="1">
        <f t="shared" si="0"/>
        <v>16384</v>
      </c>
      <c r="E6" s="1">
        <f t="shared" si="1"/>
        <v>37248</v>
      </c>
      <c r="F6" s="1">
        <f t="shared" si="2"/>
        <v>84681</v>
      </c>
      <c r="G6" s="1">
        <v>291</v>
      </c>
    </row>
    <row r="7" spans="1:7" ht="15.75" customHeight="1">
      <c r="A7" s="1">
        <f t="shared" si="3"/>
        <v>6</v>
      </c>
      <c r="B7" s="1">
        <v>302</v>
      </c>
      <c r="C7" s="1">
        <v>300</v>
      </c>
      <c r="D7" s="1">
        <f t="shared" si="0"/>
        <v>91204</v>
      </c>
      <c r="E7" s="1">
        <f t="shared" si="1"/>
        <v>90600</v>
      </c>
      <c r="F7" s="1">
        <f t="shared" si="2"/>
        <v>90000</v>
      </c>
      <c r="G7" s="1">
        <v>331</v>
      </c>
    </row>
    <row r="8" spans="1:7" ht="15.75" customHeight="1">
      <c r="A8" s="1">
        <f t="shared" si="3"/>
        <v>7</v>
      </c>
      <c r="B8" s="1">
        <v>95</v>
      </c>
      <c r="C8" s="1">
        <v>199</v>
      </c>
      <c r="D8" s="1">
        <f t="shared" si="0"/>
        <v>9025</v>
      </c>
      <c r="E8" s="1">
        <f t="shared" si="1"/>
        <v>18905</v>
      </c>
      <c r="F8" s="1">
        <f t="shared" si="2"/>
        <v>39601</v>
      </c>
      <c r="G8" s="1">
        <v>199</v>
      </c>
    </row>
    <row r="9" spans="1:7" ht="15.75" customHeight="1">
      <c r="A9" s="1">
        <f t="shared" si="3"/>
        <v>8</v>
      </c>
      <c r="B9" s="1">
        <v>945</v>
      </c>
      <c r="C9" s="1">
        <v>300</v>
      </c>
      <c r="D9" s="1">
        <f t="shared" si="0"/>
        <v>893025</v>
      </c>
      <c r="E9" s="1">
        <f t="shared" si="1"/>
        <v>283500</v>
      </c>
      <c r="F9" s="1">
        <f t="shared" si="2"/>
        <v>90000</v>
      </c>
      <c r="G9" s="1">
        <v>1890</v>
      </c>
    </row>
    <row r="10" spans="1:7" ht="15.75" customHeight="1">
      <c r="A10" s="1">
        <f t="shared" si="3"/>
        <v>9</v>
      </c>
      <c r="B10" s="1">
        <v>368</v>
      </c>
      <c r="C10" s="1">
        <v>900</v>
      </c>
      <c r="D10" s="1">
        <f t="shared" si="0"/>
        <v>135424</v>
      </c>
      <c r="E10" s="1">
        <f t="shared" si="1"/>
        <v>331200</v>
      </c>
      <c r="F10" s="1">
        <f t="shared" si="2"/>
        <v>810000</v>
      </c>
      <c r="G10" s="1">
        <v>788</v>
      </c>
    </row>
    <row r="11" spans="1:7" ht="15.75" customHeight="1">
      <c r="A11" s="2">
        <f t="shared" si="3"/>
        <v>10</v>
      </c>
      <c r="B11" s="1">
        <v>961</v>
      </c>
      <c r="C11" s="1">
        <v>1601</v>
      </c>
      <c r="D11" s="1">
        <f t="shared" si="0"/>
        <v>923521</v>
      </c>
      <c r="E11" s="1">
        <f t="shared" si="1"/>
        <v>1538561</v>
      </c>
      <c r="F11" s="1">
        <f t="shared" si="2"/>
        <v>2563201</v>
      </c>
      <c r="G11" s="1">
        <v>1601</v>
      </c>
    </row>
    <row r="12" spans="1:7" ht="15.75" customHeight="1">
      <c r="A12" s="1" t="s">
        <v>6</v>
      </c>
      <c r="B12" s="3">
        <f t="shared" ref="B12:F12" si="4">SUM(B2:B11)</f>
        <v>3828</v>
      </c>
      <c r="C12" s="3">
        <f t="shared" si="4"/>
        <v>4762</v>
      </c>
      <c r="D12" s="3">
        <f t="shared" si="4"/>
        <v>2540284</v>
      </c>
      <c r="E12" s="3">
        <f t="shared" si="4"/>
        <v>2818064</v>
      </c>
      <c r="F12" s="3">
        <f t="shared" si="4"/>
        <v>4260068</v>
      </c>
    </row>
    <row r="13" spans="1:7" ht="15.75" customHeight="1">
      <c r="A13" s="1" t="s">
        <v>7</v>
      </c>
      <c r="B13" s="4">
        <f>B12/A11</f>
        <v>382.8</v>
      </c>
      <c r="C13" s="4">
        <f>C12/A11</f>
        <v>476.2</v>
      </c>
    </row>
    <row r="16" spans="1:7" ht="15.75" customHeight="1">
      <c r="A16" s="1" t="s">
        <v>8</v>
      </c>
      <c r="B16" s="1">
        <f>E12-(A11*B13*C13)</f>
        <v>995170.40000000014</v>
      </c>
      <c r="C16" s="5">
        <f>B16/B17</f>
        <v>0.92580398122437524</v>
      </c>
      <c r="E16" s="1" t="s">
        <v>9</v>
      </c>
      <c r="F16" s="6">
        <f>(A11*E12) - (B12*C12)</f>
        <v>9951704</v>
      </c>
    </row>
    <row r="17" spans="1:9" ht="15.75" customHeight="1">
      <c r="B17" s="1">
        <f>D12-(A11*B13*B13)</f>
        <v>1074925.5999999999</v>
      </c>
      <c r="F17" s="1">
        <f>A11*D12-B12*B12</f>
        <v>10749256</v>
      </c>
      <c r="G17" s="1">
        <f>A11*F12-C12*C12</f>
        <v>19924036</v>
      </c>
      <c r="H17" s="1">
        <f>F17*G17</f>
        <v>214168563517216</v>
      </c>
      <c r="I17" s="6">
        <f>SQRT(H17)</f>
        <v>14634499.086651925</v>
      </c>
    </row>
    <row r="19" spans="1:9" ht="15.75" customHeight="1">
      <c r="A19" s="1" t="s">
        <v>10</v>
      </c>
      <c r="B19" s="5">
        <f>C13-C16*B13</f>
        <v>121.80223598730913</v>
      </c>
      <c r="E19" s="1" t="s">
        <v>9</v>
      </c>
      <c r="F19" s="1">
        <f>F16/I17</f>
        <v>0.68001671537066233</v>
      </c>
    </row>
    <row r="21" spans="1:9" ht="15.75" customHeight="1">
      <c r="B21" s="1" t="s">
        <v>1</v>
      </c>
      <c r="C21" s="1" t="s">
        <v>2</v>
      </c>
      <c r="E21" s="1" t="s">
        <v>11</v>
      </c>
      <c r="F21" s="5">
        <f>F19*F19</f>
        <v>0.46242273318350441</v>
      </c>
      <c r="H21" s="1" t="s">
        <v>12</v>
      </c>
      <c r="I21" s="1" t="s">
        <v>13</v>
      </c>
    </row>
    <row r="22" spans="1:9" ht="15.75" customHeight="1">
      <c r="A22" s="1">
        <v>1</v>
      </c>
      <c r="B22" s="1">
        <v>50</v>
      </c>
      <c r="C22" s="1">
        <f t="shared" ref="C22:C45" si="5">$B$19 + $C$16*B22</f>
        <v>168.0924350485279</v>
      </c>
    </row>
    <row r="23" spans="1:9" ht="15.75" customHeight="1">
      <c r="A23" s="1">
        <f t="shared" ref="A23:A45" si="6">A22+1</f>
        <v>2</v>
      </c>
      <c r="B23" s="1">
        <f t="shared" ref="B23:B45" si="7">B22+50</f>
        <v>100</v>
      </c>
      <c r="C23" s="1">
        <f t="shared" si="5"/>
        <v>214.38263410974668</v>
      </c>
    </row>
    <row r="24" spans="1:9" ht="15.75" customHeight="1">
      <c r="A24" s="1">
        <f t="shared" si="6"/>
        <v>3</v>
      </c>
      <c r="B24" s="1">
        <f t="shared" si="7"/>
        <v>150</v>
      </c>
      <c r="C24" s="1">
        <f t="shared" si="5"/>
        <v>260.67283317096542</v>
      </c>
    </row>
    <row r="25" spans="1:9" ht="15.75" customHeight="1">
      <c r="A25" s="1">
        <f t="shared" si="6"/>
        <v>4</v>
      </c>
      <c r="B25" s="1">
        <f t="shared" si="7"/>
        <v>200</v>
      </c>
      <c r="C25" s="1">
        <f t="shared" si="5"/>
        <v>306.96303223218422</v>
      </c>
    </row>
    <row r="26" spans="1:9" ht="15.75" customHeight="1">
      <c r="A26" s="1">
        <f t="shared" si="6"/>
        <v>5</v>
      </c>
      <c r="B26" s="1">
        <f t="shared" si="7"/>
        <v>250</v>
      </c>
      <c r="C26" s="1">
        <f t="shared" si="5"/>
        <v>353.25323129340291</v>
      </c>
    </row>
    <row r="27" spans="1:9" ht="15.75" customHeight="1">
      <c r="A27" s="1">
        <f t="shared" si="6"/>
        <v>6</v>
      </c>
      <c r="B27" s="1">
        <f t="shared" si="7"/>
        <v>300</v>
      </c>
      <c r="C27" s="1">
        <f t="shared" si="5"/>
        <v>399.54343035462171</v>
      </c>
    </row>
    <row r="28" spans="1:9" ht="15.75" customHeight="1">
      <c r="A28" s="1">
        <f t="shared" si="6"/>
        <v>7</v>
      </c>
      <c r="B28" s="1">
        <f t="shared" si="7"/>
        <v>350</v>
      </c>
      <c r="C28" s="1">
        <f t="shared" si="5"/>
        <v>445.83362941584045</v>
      </c>
    </row>
    <row r="29" spans="1:9" ht="15.75" customHeight="1">
      <c r="A29" s="1">
        <f t="shared" si="6"/>
        <v>8</v>
      </c>
      <c r="B29" s="1">
        <f t="shared" si="7"/>
        <v>400</v>
      </c>
      <c r="C29" s="1">
        <f t="shared" si="5"/>
        <v>492.12382847705925</v>
      </c>
    </row>
    <row r="30" spans="1:9" ht="15.75" customHeight="1">
      <c r="A30" s="1">
        <f t="shared" si="6"/>
        <v>9</v>
      </c>
      <c r="B30" s="1">
        <f t="shared" si="7"/>
        <v>450</v>
      </c>
      <c r="C30" s="1">
        <f t="shared" si="5"/>
        <v>538.41402753827799</v>
      </c>
    </row>
    <row r="31" spans="1:9" ht="15.75" customHeight="1">
      <c r="A31" s="1">
        <f t="shared" si="6"/>
        <v>10</v>
      </c>
      <c r="B31" s="1">
        <f t="shared" si="7"/>
        <v>500</v>
      </c>
      <c r="C31" s="1">
        <f t="shared" si="5"/>
        <v>584.70422659949668</v>
      </c>
    </row>
    <row r="32" spans="1:9" ht="15.75" customHeight="1">
      <c r="A32" s="1">
        <f t="shared" si="6"/>
        <v>11</v>
      </c>
      <c r="B32" s="1">
        <f t="shared" si="7"/>
        <v>550</v>
      </c>
      <c r="C32" s="1">
        <f t="shared" si="5"/>
        <v>630.99442566071548</v>
      </c>
    </row>
    <row r="33" spans="1:3" ht="15.75" customHeight="1">
      <c r="A33" s="1">
        <f t="shared" si="6"/>
        <v>12</v>
      </c>
      <c r="B33" s="1">
        <f t="shared" si="7"/>
        <v>600</v>
      </c>
      <c r="C33" s="1">
        <f t="shared" si="5"/>
        <v>677.28462472193428</v>
      </c>
    </row>
    <row r="34" spans="1:3" ht="15.75" customHeight="1">
      <c r="A34" s="1">
        <f t="shared" si="6"/>
        <v>13</v>
      </c>
      <c r="B34" s="1">
        <f t="shared" si="7"/>
        <v>650</v>
      </c>
      <c r="C34" s="1">
        <f t="shared" si="5"/>
        <v>723.57482378315308</v>
      </c>
    </row>
    <row r="35" spans="1:3" ht="15.75" customHeight="1">
      <c r="A35" s="1">
        <f t="shared" si="6"/>
        <v>14</v>
      </c>
      <c r="B35" s="1">
        <f t="shared" si="7"/>
        <v>700</v>
      </c>
      <c r="C35" s="1">
        <f t="shared" si="5"/>
        <v>769.86502284437177</v>
      </c>
    </row>
    <row r="36" spans="1:3" ht="15.75" customHeight="1">
      <c r="A36" s="1">
        <f t="shared" si="6"/>
        <v>15</v>
      </c>
      <c r="B36" s="1">
        <f t="shared" si="7"/>
        <v>750</v>
      </c>
      <c r="C36" s="1">
        <f t="shared" si="5"/>
        <v>816.15522190559057</v>
      </c>
    </row>
    <row r="37" spans="1:3" ht="15.75" customHeight="1">
      <c r="A37" s="1">
        <f t="shared" si="6"/>
        <v>16</v>
      </c>
      <c r="B37" s="1">
        <f t="shared" si="7"/>
        <v>800</v>
      </c>
      <c r="C37" s="1">
        <f t="shared" si="5"/>
        <v>862.44542096680937</v>
      </c>
    </row>
    <row r="38" spans="1:3" ht="15.75" customHeight="1">
      <c r="A38" s="1">
        <f t="shared" si="6"/>
        <v>17</v>
      </c>
      <c r="B38" s="1">
        <f t="shared" si="7"/>
        <v>850</v>
      </c>
      <c r="C38" s="1">
        <f t="shared" si="5"/>
        <v>908.73562002802805</v>
      </c>
    </row>
    <row r="39" spans="1:3" ht="15.75" customHeight="1">
      <c r="A39" s="1">
        <f t="shared" si="6"/>
        <v>18</v>
      </c>
      <c r="B39" s="1">
        <f t="shared" si="7"/>
        <v>900</v>
      </c>
      <c r="C39" s="1">
        <f t="shared" si="5"/>
        <v>955.02581908924685</v>
      </c>
    </row>
    <row r="40" spans="1:3" ht="15.75" customHeight="1">
      <c r="A40" s="1">
        <f t="shared" si="6"/>
        <v>19</v>
      </c>
      <c r="B40" s="1">
        <f t="shared" si="7"/>
        <v>950</v>
      </c>
      <c r="C40" s="1">
        <f t="shared" si="5"/>
        <v>1001.3160181504657</v>
      </c>
    </row>
    <row r="41" spans="1:3" ht="15.75" customHeight="1">
      <c r="A41" s="1">
        <f t="shared" si="6"/>
        <v>20</v>
      </c>
      <c r="B41" s="1">
        <f t="shared" si="7"/>
        <v>1000</v>
      </c>
      <c r="C41" s="1">
        <f t="shared" si="5"/>
        <v>1047.6062172116845</v>
      </c>
    </row>
    <row r="42" spans="1:3" ht="15.75" customHeight="1">
      <c r="A42" s="1">
        <f t="shared" si="6"/>
        <v>21</v>
      </c>
      <c r="B42" s="1">
        <f t="shared" si="7"/>
        <v>1050</v>
      </c>
      <c r="C42" s="1">
        <f t="shared" si="5"/>
        <v>1093.896416272903</v>
      </c>
    </row>
    <row r="43" spans="1:3" ht="15.75" customHeight="1">
      <c r="A43" s="1">
        <f t="shared" si="6"/>
        <v>22</v>
      </c>
      <c r="B43" s="1">
        <f t="shared" si="7"/>
        <v>1100</v>
      </c>
      <c r="C43" s="1">
        <f t="shared" si="5"/>
        <v>1140.1866153341221</v>
      </c>
    </row>
    <row r="44" spans="1:3" ht="15.75" customHeight="1">
      <c r="A44" s="1">
        <f t="shared" si="6"/>
        <v>23</v>
      </c>
      <c r="B44" s="1">
        <f t="shared" si="7"/>
        <v>1150</v>
      </c>
      <c r="C44" s="1">
        <f t="shared" si="5"/>
        <v>1186.4768143953406</v>
      </c>
    </row>
    <row r="45" spans="1:3" ht="15.75" customHeight="1">
      <c r="A45" s="1">
        <f t="shared" si="6"/>
        <v>24</v>
      </c>
      <c r="B45" s="1">
        <f t="shared" si="7"/>
        <v>1200</v>
      </c>
      <c r="C45" s="1">
        <f t="shared" si="5"/>
        <v>1232.7670134565594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45"/>
  <sheetViews>
    <sheetView topLeftCell="A13" workbookViewId="0">
      <selection activeCell="I45" sqref="I45"/>
    </sheetView>
  </sheetViews>
  <sheetFormatPr baseColWidth="10" defaultColWidth="12.6640625" defaultRowHeight="15.75" customHeight="1"/>
  <cols>
    <col min="1" max="1" width="10.1640625" customWidth="1"/>
    <col min="2" max="2" width="12.6640625" bestFit="1" customWidth="1"/>
    <col min="3" max="3" width="12.1640625" customWidth="1"/>
    <col min="4" max="4" width="10.6640625" customWidth="1"/>
    <col min="5" max="5" width="9.6640625" customWidth="1"/>
    <col min="6" max="6" width="12.1640625" customWidth="1"/>
  </cols>
  <sheetData>
    <row r="1" spans="1: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ht="15.75" customHeight="1">
      <c r="A2" s="1">
        <v>1</v>
      </c>
      <c r="B2" s="1">
        <v>130</v>
      </c>
      <c r="C2" s="1">
        <v>186</v>
      </c>
      <c r="D2" s="1">
        <f t="shared" ref="D2:D11" si="0">B2*B2</f>
        <v>16900</v>
      </c>
      <c r="E2" s="1">
        <f t="shared" ref="E2:E11" si="1">B2*C2</f>
        <v>24180</v>
      </c>
      <c r="F2" s="1">
        <f t="shared" ref="F2:F11" si="2">C2*C2</f>
        <v>34596</v>
      </c>
      <c r="G2" s="1">
        <v>186</v>
      </c>
    </row>
    <row r="3" spans="1:7" ht="15.75" customHeight="1">
      <c r="A3" s="1">
        <f t="shared" ref="A3:A11" si="3">A2+1</f>
        <v>2</v>
      </c>
      <c r="B3" s="1">
        <v>650</v>
      </c>
      <c r="C3" s="1">
        <v>699</v>
      </c>
      <c r="D3" s="1">
        <f t="shared" si="0"/>
        <v>422500</v>
      </c>
      <c r="E3" s="1">
        <f t="shared" si="1"/>
        <v>454350</v>
      </c>
      <c r="F3" s="1">
        <f t="shared" si="2"/>
        <v>488601</v>
      </c>
      <c r="G3" s="1">
        <v>699</v>
      </c>
    </row>
    <row r="4" spans="1:7" ht="15.75" customHeight="1">
      <c r="A4" s="1">
        <f t="shared" si="3"/>
        <v>3</v>
      </c>
      <c r="B4" s="1">
        <v>99</v>
      </c>
      <c r="C4" s="1">
        <v>132</v>
      </c>
      <c r="D4" s="1">
        <f t="shared" si="0"/>
        <v>9801</v>
      </c>
      <c r="E4" s="1">
        <f t="shared" si="1"/>
        <v>13068</v>
      </c>
      <c r="F4" s="1">
        <f t="shared" si="2"/>
        <v>17424</v>
      </c>
      <c r="G4" s="1">
        <v>132</v>
      </c>
    </row>
    <row r="5" spans="1:7" ht="15.75" customHeight="1">
      <c r="A5" s="1">
        <f t="shared" si="3"/>
        <v>4</v>
      </c>
      <c r="B5" s="1">
        <v>150</v>
      </c>
      <c r="C5" s="1">
        <v>272</v>
      </c>
      <c r="D5" s="1">
        <f t="shared" si="0"/>
        <v>22500</v>
      </c>
      <c r="E5" s="1">
        <f t="shared" si="1"/>
        <v>40800</v>
      </c>
      <c r="F5" s="1">
        <f t="shared" si="2"/>
        <v>73984</v>
      </c>
      <c r="G5" s="1">
        <v>272</v>
      </c>
    </row>
    <row r="6" spans="1:7" ht="15.75" customHeight="1">
      <c r="A6" s="1">
        <f t="shared" si="3"/>
        <v>5</v>
      </c>
      <c r="B6" s="1">
        <v>128</v>
      </c>
      <c r="C6" s="1">
        <v>291</v>
      </c>
      <c r="D6" s="1">
        <f t="shared" si="0"/>
        <v>16384</v>
      </c>
      <c r="E6" s="1">
        <f t="shared" si="1"/>
        <v>37248</v>
      </c>
      <c r="F6" s="1">
        <f t="shared" si="2"/>
        <v>84681</v>
      </c>
      <c r="G6" s="1">
        <v>291</v>
      </c>
    </row>
    <row r="7" spans="1:7" ht="15.75" customHeight="1">
      <c r="A7" s="1">
        <f t="shared" si="3"/>
        <v>6</v>
      </c>
      <c r="B7" s="1">
        <v>302</v>
      </c>
      <c r="C7" s="1">
        <v>331</v>
      </c>
      <c r="D7" s="1">
        <f t="shared" si="0"/>
        <v>91204</v>
      </c>
      <c r="E7" s="1">
        <f t="shared" si="1"/>
        <v>99962</v>
      </c>
      <c r="F7" s="1">
        <f t="shared" si="2"/>
        <v>109561</v>
      </c>
      <c r="G7" s="1">
        <v>331</v>
      </c>
    </row>
    <row r="8" spans="1:7" ht="15.75" customHeight="1">
      <c r="A8" s="1">
        <f t="shared" si="3"/>
        <v>7</v>
      </c>
      <c r="B8" s="1">
        <v>95</v>
      </c>
      <c r="C8" s="1">
        <v>199</v>
      </c>
      <c r="D8" s="1">
        <f t="shared" si="0"/>
        <v>9025</v>
      </c>
      <c r="E8" s="1">
        <f t="shared" si="1"/>
        <v>18905</v>
      </c>
      <c r="F8" s="1">
        <f t="shared" si="2"/>
        <v>39601</v>
      </c>
      <c r="G8" s="1">
        <v>199</v>
      </c>
    </row>
    <row r="9" spans="1:7" ht="15.75" customHeight="1">
      <c r="A9" s="1">
        <f t="shared" si="3"/>
        <v>8</v>
      </c>
      <c r="B9" s="1">
        <v>945</v>
      </c>
      <c r="C9" s="1">
        <v>1890</v>
      </c>
      <c r="D9" s="1">
        <f t="shared" si="0"/>
        <v>893025</v>
      </c>
      <c r="E9" s="1">
        <f t="shared" si="1"/>
        <v>1786050</v>
      </c>
      <c r="F9" s="1">
        <f t="shared" si="2"/>
        <v>3572100</v>
      </c>
      <c r="G9" s="1">
        <v>1890</v>
      </c>
    </row>
    <row r="10" spans="1:7" ht="15.75" customHeight="1">
      <c r="A10" s="1">
        <f t="shared" si="3"/>
        <v>9</v>
      </c>
      <c r="B10" s="1">
        <v>368</v>
      </c>
      <c r="C10" s="1">
        <v>788</v>
      </c>
      <c r="D10" s="1">
        <f t="shared" si="0"/>
        <v>135424</v>
      </c>
      <c r="E10" s="1">
        <f t="shared" si="1"/>
        <v>289984</v>
      </c>
      <c r="F10" s="1">
        <f t="shared" si="2"/>
        <v>620944</v>
      </c>
      <c r="G10" s="1">
        <v>788</v>
      </c>
    </row>
    <row r="11" spans="1:7" ht="15.75" customHeight="1">
      <c r="A11" s="2">
        <f>A10+1</f>
        <v>10</v>
      </c>
      <c r="B11" s="1">
        <v>961</v>
      </c>
      <c r="C11" s="1">
        <v>1601</v>
      </c>
      <c r="D11" s="1">
        <f t="shared" si="0"/>
        <v>923521</v>
      </c>
      <c r="E11" s="1">
        <f t="shared" si="1"/>
        <v>1538561</v>
      </c>
      <c r="F11" s="1">
        <f t="shared" si="2"/>
        <v>2563201</v>
      </c>
      <c r="G11" s="1">
        <v>1601</v>
      </c>
    </row>
    <row r="12" spans="1:7" ht="15.75" customHeight="1">
      <c r="A12" s="1" t="s">
        <v>6</v>
      </c>
      <c r="B12" s="3">
        <f>SUM(B2:B11)</f>
        <v>3828</v>
      </c>
      <c r="C12" s="3">
        <f>SUM(C2:C11)</f>
        <v>6389</v>
      </c>
      <c r="D12" s="3">
        <f>SUM(D2:D11)</f>
        <v>2540284</v>
      </c>
      <c r="E12" s="3">
        <f>SUM(E2:E11)</f>
        <v>4303108</v>
      </c>
      <c r="F12" s="3">
        <f t="shared" ref="B12:F12" si="4">SUM(F2:F11)</f>
        <v>7604693</v>
      </c>
    </row>
    <row r="13" spans="1:7" ht="15.75" customHeight="1">
      <c r="A13" s="1" t="s">
        <v>7</v>
      </c>
      <c r="B13" s="4">
        <f>B12/A11</f>
        <v>382.8</v>
      </c>
      <c r="C13" s="4">
        <f>C12/A11</f>
        <v>638.9</v>
      </c>
    </row>
    <row r="16" spans="1:7" ht="15.75" customHeight="1">
      <c r="A16" s="1" t="s">
        <v>8</v>
      </c>
      <c r="B16" s="1">
        <f>E12-(A11*B13*C13)</f>
        <v>1857398.8000000003</v>
      </c>
      <c r="C16" s="5">
        <f>B16/B17</f>
        <v>1.7279324262069864</v>
      </c>
      <c r="E16" s="1" t="s">
        <v>9</v>
      </c>
      <c r="F16" s="6">
        <f>(A11*E12) - (B12*C12)</f>
        <v>18573988</v>
      </c>
    </row>
    <row r="17" spans="1:10" ht="15.75" customHeight="1">
      <c r="B17" s="1">
        <f>D12-(A11*B13*B13)</f>
        <v>1074925.5999999999</v>
      </c>
      <c r="F17" s="1">
        <f>A11*D12-B12*B12</f>
        <v>10749256</v>
      </c>
      <c r="G17" s="1">
        <f>A11*F12-C12*C12</f>
        <v>35227609</v>
      </c>
      <c r="H17" s="1">
        <f>F17*G17</f>
        <v>378670587408904</v>
      </c>
      <c r="I17" s="6">
        <f>SQRT(H17)</f>
        <v>19459460.100652948</v>
      </c>
    </row>
    <row r="19" spans="1:10" ht="15.75" customHeight="1">
      <c r="A19" s="1" t="s">
        <v>10</v>
      </c>
      <c r="B19" s="5">
        <f>C13-C16*B13</f>
        <v>-22.552532752034381</v>
      </c>
      <c r="E19" s="1" t="s">
        <v>9</v>
      </c>
      <c r="F19" s="20">
        <f>F16/I17</f>
        <v>0.95449657410468258</v>
      </c>
    </row>
    <row r="21" spans="1:10" ht="15.75" customHeight="1">
      <c r="B21" s="1" t="s">
        <v>1</v>
      </c>
      <c r="C21" s="1" t="s">
        <v>2</v>
      </c>
      <c r="E21" s="1" t="s">
        <v>11</v>
      </c>
      <c r="F21" s="5">
        <f>F19*F19</f>
        <v>0.9110637099775758</v>
      </c>
      <c r="H21" s="1" t="s">
        <v>12</v>
      </c>
      <c r="I21" s="1" t="s">
        <v>13</v>
      </c>
    </row>
    <row r="22" spans="1:10" ht="15.75" customHeight="1">
      <c r="A22" s="1">
        <v>1</v>
      </c>
      <c r="B22" s="1">
        <v>50</v>
      </c>
      <c r="C22" s="1">
        <f t="shared" ref="C22:C45" si="5">$B$19 + $C$16*B22</f>
        <v>63.844088558314937</v>
      </c>
    </row>
    <row r="23" spans="1:10" ht="15.75" customHeight="1">
      <c r="A23" s="1">
        <f t="shared" ref="A23:A45" si="6">A22+1</f>
        <v>2</v>
      </c>
      <c r="B23" s="1">
        <f t="shared" ref="B23:B45" si="7">B22+50</f>
        <v>100</v>
      </c>
      <c r="C23" s="1">
        <f t="shared" si="5"/>
        <v>150.24070986866425</v>
      </c>
    </row>
    <row r="24" spans="1:10" ht="15.75" customHeight="1">
      <c r="A24" s="1">
        <f t="shared" si="6"/>
        <v>3</v>
      </c>
      <c r="B24" s="1">
        <f t="shared" si="7"/>
        <v>150</v>
      </c>
      <c r="C24" s="1">
        <f t="shared" si="5"/>
        <v>236.63733117901359</v>
      </c>
      <c r="G24" s="16" t="s">
        <v>44</v>
      </c>
      <c r="H24" s="16" t="s">
        <v>45</v>
      </c>
      <c r="I24" s="16" t="s">
        <v>47</v>
      </c>
      <c r="J24" s="16" t="s">
        <v>46</v>
      </c>
    </row>
    <row r="25" spans="1:10" ht="15.75" customHeight="1">
      <c r="A25" s="1">
        <f t="shared" si="6"/>
        <v>4</v>
      </c>
      <c r="B25" s="1">
        <f t="shared" si="7"/>
        <v>200</v>
      </c>
      <c r="C25" s="1">
        <f t="shared" si="5"/>
        <v>323.03395248936289</v>
      </c>
      <c r="G25">
        <f>B19</f>
        <v>-22.552532752034381</v>
      </c>
      <c r="H25">
        <f>C16</f>
        <v>1.7279324262069864</v>
      </c>
      <c r="I25">
        <v>386</v>
      </c>
      <c r="J25">
        <f>G25+H25*I25</f>
        <v>644.42938376386235</v>
      </c>
    </row>
    <row r="26" spans="1:10" ht="15.75" customHeight="1">
      <c r="A26" s="1">
        <f t="shared" si="6"/>
        <v>5</v>
      </c>
      <c r="B26" s="1">
        <f t="shared" si="7"/>
        <v>250</v>
      </c>
      <c r="C26" s="1">
        <f t="shared" si="5"/>
        <v>409.43057379971219</v>
      </c>
    </row>
    <row r="27" spans="1:10" ht="15.75" customHeight="1">
      <c r="A27" s="1">
        <f t="shared" si="6"/>
        <v>6</v>
      </c>
      <c r="B27" s="1">
        <f t="shared" si="7"/>
        <v>300</v>
      </c>
      <c r="C27" s="1">
        <f t="shared" si="5"/>
        <v>495.82719511006155</v>
      </c>
    </row>
    <row r="28" spans="1:10" ht="15.75" customHeight="1">
      <c r="A28" s="1">
        <f t="shared" si="6"/>
        <v>7</v>
      </c>
      <c r="B28" s="1">
        <f t="shared" si="7"/>
        <v>350</v>
      </c>
      <c r="C28" s="1">
        <f t="shared" si="5"/>
        <v>582.22381642041091</v>
      </c>
    </row>
    <row r="29" spans="1:10" ht="15.75" customHeight="1">
      <c r="A29" s="1">
        <f t="shared" si="6"/>
        <v>8</v>
      </c>
      <c r="B29" s="1">
        <f t="shared" si="7"/>
        <v>400</v>
      </c>
      <c r="C29" s="1">
        <f t="shared" si="5"/>
        <v>668.62043773076016</v>
      </c>
    </row>
    <row r="30" spans="1:10" ht="15.75" customHeight="1">
      <c r="A30" s="1">
        <f t="shared" si="6"/>
        <v>9</v>
      </c>
      <c r="B30" s="1">
        <f t="shared" si="7"/>
        <v>450</v>
      </c>
      <c r="C30" s="1">
        <f t="shared" si="5"/>
        <v>755.01705904110952</v>
      </c>
    </row>
    <row r="31" spans="1:10" ht="15.75" customHeight="1">
      <c r="A31" s="1">
        <f t="shared" si="6"/>
        <v>10</v>
      </c>
      <c r="B31" s="1">
        <f t="shared" si="7"/>
        <v>500</v>
      </c>
      <c r="C31" s="1">
        <f t="shared" si="5"/>
        <v>841.41368035145877</v>
      </c>
    </row>
    <row r="32" spans="1:10" ht="15.75" customHeight="1">
      <c r="A32" s="1">
        <f t="shared" si="6"/>
        <v>11</v>
      </c>
      <c r="B32" s="1">
        <f t="shared" si="7"/>
        <v>550</v>
      </c>
      <c r="C32" s="1">
        <f t="shared" si="5"/>
        <v>927.81030166180813</v>
      </c>
    </row>
    <row r="33" spans="1:3" ht="15.75" customHeight="1">
      <c r="A33" s="1">
        <f t="shared" si="6"/>
        <v>12</v>
      </c>
      <c r="B33" s="1">
        <f t="shared" si="7"/>
        <v>600</v>
      </c>
      <c r="C33" s="1">
        <f t="shared" si="5"/>
        <v>1014.2069229721575</v>
      </c>
    </row>
    <row r="34" spans="1:3" ht="15.75" customHeight="1">
      <c r="A34" s="1">
        <f t="shared" si="6"/>
        <v>13</v>
      </c>
      <c r="B34" s="1">
        <f t="shared" si="7"/>
        <v>650</v>
      </c>
      <c r="C34" s="1">
        <f t="shared" si="5"/>
        <v>1100.6035442825068</v>
      </c>
    </row>
    <row r="35" spans="1:3" ht="15.75" customHeight="1">
      <c r="A35" s="1">
        <f t="shared" si="6"/>
        <v>14</v>
      </c>
      <c r="B35" s="1">
        <f t="shared" si="7"/>
        <v>700</v>
      </c>
      <c r="C35" s="1">
        <f t="shared" si="5"/>
        <v>1187.0001655928563</v>
      </c>
    </row>
    <row r="36" spans="1:3" ht="15.75" customHeight="1">
      <c r="A36" s="1">
        <f t="shared" si="6"/>
        <v>15</v>
      </c>
      <c r="B36" s="1">
        <f t="shared" si="7"/>
        <v>750</v>
      </c>
      <c r="C36" s="1">
        <f t="shared" si="5"/>
        <v>1273.3967869032053</v>
      </c>
    </row>
    <row r="37" spans="1:3" ht="15.75" customHeight="1">
      <c r="A37" s="1">
        <f t="shared" si="6"/>
        <v>16</v>
      </c>
      <c r="B37" s="1">
        <f t="shared" si="7"/>
        <v>800</v>
      </c>
      <c r="C37" s="1">
        <f t="shared" si="5"/>
        <v>1359.7934082135548</v>
      </c>
    </row>
    <row r="38" spans="1:3" ht="15.75" customHeight="1">
      <c r="A38" s="1">
        <f t="shared" si="6"/>
        <v>17</v>
      </c>
      <c r="B38" s="1">
        <f t="shared" si="7"/>
        <v>850</v>
      </c>
      <c r="C38" s="1">
        <f t="shared" si="5"/>
        <v>1446.1900295239038</v>
      </c>
    </row>
    <row r="39" spans="1:3" ht="15.75" customHeight="1">
      <c r="A39" s="1">
        <f t="shared" si="6"/>
        <v>18</v>
      </c>
      <c r="B39" s="1">
        <f t="shared" si="7"/>
        <v>900</v>
      </c>
      <c r="C39" s="1">
        <f t="shared" si="5"/>
        <v>1532.5866508342533</v>
      </c>
    </row>
    <row r="40" spans="1:3" ht="15.75" customHeight="1">
      <c r="A40" s="1">
        <f t="shared" si="6"/>
        <v>19</v>
      </c>
      <c r="B40" s="1">
        <f t="shared" si="7"/>
        <v>950</v>
      </c>
      <c r="C40" s="1">
        <f t="shared" si="5"/>
        <v>1618.9832721446028</v>
      </c>
    </row>
    <row r="41" spans="1:3" ht="15.75" customHeight="1">
      <c r="A41" s="1">
        <f t="shared" si="6"/>
        <v>20</v>
      </c>
      <c r="B41" s="1">
        <f t="shared" si="7"/>
        <v>1000</v>
      </c>
      <c r="C41" s="1">
        <f t="shared" si="5"/>
        <v>1705.3798934549518</v>
      </c>
    </row>
    <row r="42" spans="1:3" ht="15.75" customHeight="1">
      <c r="A42" s="1">
        <f t="shared" si="6"/>
        <v>21</v>
      </c>
      <c r="B42" s="1">
        <f t="shared" si="7"/>
        <v>1050</v>
      </c>
      <c r="C42" s="1">
        <f t="shared" si="5"/>
        <v>1791.7765147653013</v>
      </c>
    </row>
    <row r="43" spans="1:3" ht="15.75" customHeight="1">
      <c r="A43" s="1">
        <f t="shared" si="6"/>
        <v>22</v>
      </c>
      <c r="B43" s="1">
        <f t="shared" si="7"/>
        <v>1100</v>
      </c>
      <c r="C43" s="1">
        <f t="shared" si="5"/>
        <v>1878.1731360756507</v>
      </c>
    </row>
    <row r="44" spans="1:3" ht="15.75" customHeight="1">
      <c r="A44" s="1">
        <f t="shared" si="6"/>
        <v>23</v>
      </c>
      <c r="B44" s="1">
        <f t="shared" si="7"/>
        <v>1150</v>
      </c>
      <c r="C44" s="1">
        <f t="shared" si="5"/>
        <v>1964.5697573859998</v>
      </c>
    </row>
    <row r="45" spans="1:3" ht="15.75" customHeight="1">
      <c r="A45" s="1">
        <f t="shared" si="6"/>
        <v>24</v>
      </c>
      <c r="B45" s="1">
        <f t="shared" si="7"/>
        <v>1200</v>
      </c>
      <c r="C45" s="1">
        <f t="shared" si="5"/>
        <v>2050.9663786963492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2E713-E24A-1740-9ED7-206419EE9EA4}">
  <sheetPr>
    <outlinePr summaryBelow="0" summaryRight="0"/>
  </sheetPr>
  <dimension ref="A1:J45"/>
  <sheetViews>
    <sheetView topLeftCell="A7" workbookViewId="0">
      <selection activeCell="I24" sqref="I24"/>
    </sheetView>
  </sheetViews>
  <sheetFormatPr baseColWidth="10" defaultColWidth="12.6640625" defaultRowHeight="15.75" customHeight="1"/>
  <cols>
    <col min="1" max="1" width="10.1640625" customWidth="1"/>
    <col min="2" max="2" width="12.6640625" bestFit="1" customWidth="1"/>
    <col min="3" max="3" width="12.1640625" customWidth="1"/>
    <col min="4" max="4" width="10.6640625" customWidth="1"/>
    <col min="5" max="5" width="9.6640625" customWidth="1"/>
    <col min="6" max="6" width="12.1640625" customWidth="1"/>
  </cols>
  <sheetData>
    <row r="1" spans="1: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ht="15.75" customHeight="1">
      <c r="A2" s="1">
        <v>1</v>
      </c>
      <c r="B2" s="1">
        <v>130</v>
      </c>
      <c r="C2" s="1">
        <v>15</v>
      </c>
      <c r="D2" s="1">
        <f t="shared" ref="D2:D11" si="0">B2*B2</f>
        <v>16900</v>
      </c>
      <c r="E2" s="1">
        <f t="shared" ref="E2:E11" si="1">B2*C2</f>
        <v>1950</v>
      </c>
      <c r="F2" s="1">
        <f t="shared" ref="F2:F11" si="2">C2*C2</f>
        <v>225</v>
      </c>
      <c r="G2" s="1">
        <v>186</v>
      </c>
    </row>
    <row r="3" spans="1:7" ht="15.75" customHeight="1">
      <c r="A3" s="1">
        <f t="shared" ref="A3:A10" si="3">A2+1</f>
        <v>2</v>
      </c>
      <c r="B3" s="1">
        <v>650</v>
      </c>
      <c r="C3" s="1">
        <v>69.900000000000006</v>
      </c>
      <c r="D3" s="1">
        <f t="shared" si="0"/>
        <v>422500</v>
      </c>
      <c r="E3" s="1">
        <f t="shared" si="1"/>
        <v>45435.000000000007</v>
      </c>
      <c r="F3" s="1">
        <f t="shared" si="2"/>
        <v>4886.0100000000011</v>
      </c>
      <c r="G3" s="1">
        <v>699</v>
      </c>
    </row>
    <row r="4" spans="1:7" ht="15.75" customHeight="1">
      <c r="A4" s="1">
        <f t="shared" si="3"/>
        <v>3</v>
      </c>
      <c r="B4" s="1">
        <v>99</v>
      </c>
      <c r="C4" s="1">
        <v>6.5</v>
      </c>
      <c r="D4" s="1">
        <f t="shared" si="0"/>
        <v>9801</v>
      </c>
      <c r="E4" s="1">
        <f t="shared" si="1"/>
        <v>643.5</v>
      </c>
      <c r="F4" s="1">
        <f t="shared" si="2"/>
        <v>42.25</v>
      </c>
      <c r="G4" s="1">
        <v>132</v>
      </c>
    </row>
    <row r="5" spans="1:7" ht="15.75" customHeight="1">
      <c r="A5" s="1">
        <f t="shared" si="3"/>
        <v>4</v>
      </c>
      <c r="B5" s="1">
        <v>150</v>
      </c>
      <c r="C5" s="1">
        <v>22.4</v>
      </c>
      <c r="D5" s="1">
        <f t="shared" si="0"/>
        <v>22500</v>
      </c>
      <c r="E5" s="1">
        <f t="shared" si="1"/>
        <v>3360</v>
      </c>
      <c r="F5" s="1">
        <f t="shared" si="2"/>
        <v>501.75999999999993</v>
      </c>
      <c r="G5" s="1">
        <v>272</v>
      </c>
    </row>
    <row r="6" spans="1:7" ht="15.75" customHeight="1">
      <c r="A6" s="1">
        <f t="shared" si="3"/>
        <v>5</v>
      </c>
      <c r="B6" s="1">
        <v>128</v>
      </c>
      <c r="C6" s="1">
        <v>28.4</v>
      </c>
      <c r="D6" s="1">
        <f t="shared" si="0"/>
        <v>16384</v>
      </c>
      <c r="E6" s="1">
        <f t="shared" si="1"/>
        <v>3635.2</v>
      </c>
      <c r="F6" s="1">
        <f t="shared" si="2"/>
        <v>806.56</v>
      </c>
      <c r="G6" s="1">
        <v>291</v>
      </c>
    </row>
    <row r="7" spans="1:7" ht="15.75" customHeight="1">
      <c r="A7" s="1">
        <f t="shared" si="3"/>
        <v>6</v>
      </c>
      <c r="B7" s="1">
        <v>302</v>
      </c>
      <c r="C7" s="1">
        <v>65.900000000000006</v>
      </c>
      <c r="D7" s="1">
        <f t="shared" si="0"/>
        <v>91204</v>
      </c>
      <c r="E7" s="1">
        <f t="shared" si="1"/>
        <v>19901.800000000003</v>
      </c>
      <c r="F7" s="1">
        <f t="shared" si="2"/>
        <v>4342.8100000000004</v>
      </c>
      <c r="G7" s="1">
        <v>331</v>
      </c>
    </row>
    <row r="8" spans="1:7" ht="15.75" customHeight="1">
      <c r="A8" s="1">
        <f t="shared" si="3"/>
        <v>7</v>
      </c>
      <c r="B8" s="1">
        <v>95</v>
      </c>
      <c r="C8" s="1">
        <v>19.399999999999999</v>
      </c>
      <c r="D8" s="1">
        <f t="shared" si="0"/>
        <v>9025</v>
      </c>
      <c r="E8" s="1">
        <f t="shared" si="1"/>
        <v>1842.9999999999998</v>
      </c>
      <c r="F8" s="1">
        <f t="shared" si="2"/>
        <v>376.35999999999996</v>
      </c>
      <c r="G8" s="1">
        <v>199</v>
      </c>
    </row>
    <row r="9" spans="1:7" ht="15.75" customHeight="1">
      <c r="A9" s="1">
        <f t="shared" si="3"/>
        <v>8</v>
      </c>
      <c r="B9" s="1">
        <v>945</v>
      </c>
      <c r="C9" s="1">
        <v>198.7</v>
      </c>
      <c r="D9" s="1">
        <f t="shared" si="0"/>
        <v>893025</v>
      </c>
      <c r="E9" s="1">
        <f t="shared" si="1"/>
        <v>187771.5</v>
      </c>
      <c r="F9" s="1">
        <f t="shared" si="2"/>
        <v>39481.689999999995</v>
      </c>
      <c r="G9" s="1">
        <v>1890</v>
      </c>
    </row>
    <row r="10" spans="1:7" ht="15.75" customHeight="1">
      <c r="A10" s="1">
        <f t="shared" si="3"/>
        <v>9</v>
      </c>
      <c r="B10" s="1">
        <v>368</v>
      </c>
      <c r="C10" s="1">
        <v>38.799999999999997</v>
      </c>
      <c r="D10" s="1">
        <f t="shared" si="0"/>
        <v>135424</v>
      </c>
      <c r="E10" s="1">
        <f t="shared" si="1"/>
        <v>14278.4</v>
      </c>
      <c r="F10" s="1">
        <f t="shared" si="2"/>
        <v>1505.4399999999998</v>
      </c>
      <c r="G10" s="1">
        <v>788</v>
      </c>
    </row>
    <row r="11" spans="1:7" ht="15.75" customHeight="1">
      <c r="A11" s="2">
        <f>A10+1</f>
        <v>10</v>
      </c>
      <c r="B11" s="1">
        <v>961</v>
      </c>
      <c r="C11" s="1">
        <v>138.19999999999999</v>
      </c>
      <c r="D11" s="1">
        <f t="shared" si="0"/>
        <v>923521</v>
      </c>
      <c r="E11" s="1">
        <f t="shared" si="1"/>
        <v>132810.19999999998</v>
      </c>
      <c r="F11" s="1">
        <f t="shared" si="2"/>
        <v>19099.239999999998</v>
      </c>
      <c r="G11" s="1">
        <v>1601</v>
      </c>
    </row>
    <row r="12" spans="1:7" ht="15.75" customHeight="1">
      <c r="A12" s="1" t="s">
        <v>6</v>
      </c>
      <c r="B12" s="3">
        <f>SUM(B2:B11)</f>
        <v>3828</v>
      </c>
      <c r="C12" s="3">
        <f>SUM(C2:C11)</f>
        <v>603.20000000000005</v>
      </c>
      <c r="D12" s="3">
        <f>SUM(D2:D11)</f>
        <v>2540284</v>
      </c>
      <c r="E12" s="3">
        <f>SUM(E2:E11)</f>
        <v>411628.6</v>
      </c>
      <c r="F12" s="3">
        <f t="shared" ref="F12:J12" si="4">SUM(F2:F11)</f>
        <v>71267.12</v>
      </c>
    </row>
    <row r="13" spans="1:7" ht="15.75" customHeight="1">
      <c r="A13" s="1" t="s">
        <v>7</v>
      </c>
      <c r="B13" s="4">
        <f>B12/A11</f>
        <v>382.8</v>
      </c>
      <c r="C13" s="4">
        <f>C12/A11</f>
        <v>60.320000000000007</v>
      </c>
    </row>
    <row r="16" spans="1:7" ht="15.75" customHeight="1">
      <c r="A16" s="1" t="s">
        <v>8</v>
      </c>
      <c r="B16" s="1">
        <f>E12-(A11*B13*C13)</f>
        <v>180723.63999999996</v>
      </c>
      <c r="C16" s="5">
        <f>B16/B17</f>
        <v>0.16812664988162901</v>
      </c>
      <c r="E16" s="1" t="s">
        <v>9</v>
      </c>
      <c r="F16" s="6">
        <f>(A11*E12) - (B12*C12)</f>
        <v>1807236.4</v>
      </c>
    </row>
    <row r="17" spans="1:10" ht="15.75" customHeight="1">
      <c r="B17" s="1">
        <f>D12-(A11*B13*B13)</f>
        <v>1074925.5999999999</v>
      </c>
      <c r="F17" s="1">
        <f>A11*D12-B12*B12</f>
        <v>10749256</v>
      </c>
      <c r="G17" s="1">
        <f>A11*F12-C12*C12</f>
        <v>348820.9599999999</v>
      </c>
      <c r="H17" s="1">
        <f>F17*G17</f>
        <v>3749565797205.7588</v>
      </c>
      <c r="I17" s="6">
        <f>SQRT(H17)</f>
        <v>1936379.5591788711</v>
      </c>
    </row>
    <row r="19" spans="1:10" ht="15.75" customHeight="1">
      <c r="A19" s="1" t="s">
        <v>10</v>
      </c>
      <c r="B19" s="5">
        <f>C13-C16*B13</f>
        <v>-4.0388815746875792</v>
      </c>
      <c r="E19" s="1" t="s">
        <v>9</v>
      </c>
      <c r="F19" s="20">
        <f>F16/I17</f>
        <v>0.93330689814055112</v>
      </c>
    </row>
    <row r="21" spans="1:10" ht="15.75" customHeight="1">
      <c r="B21" s="1" t="s">
        <v>1</v>
      </c>
      <c r="C21" s="1" t="s">
        <v>2</v>
      </c>
      <c r="E21" s="1" t="s">
        <v>11</v>
      </c>
      <c r="F21" s="5">
        <f>F19*F19</f>
        <v>0.87106176611673702</v>
      </c>
      <c r="H21" s="1" t="s">
        <v>12</v>
      </c>
      <c r="I21" s="1" t="s">
        <v>13</v>
      </c>
    </row>
    <row r="22" spans="1:10" ht="15.75" customHeight="1">
      <c r="A22" s="1">
        <v>1</v>
      </c>
      <c r="B22" s="1">
        <v>50</v>
      </c>
      <c r="C22" s="1">
        <f t="shared" ref="C22:C45" si="5">$B$19 + $C$16*B22</f>
        <v>4.3674509193938711</v>
      </c>
    </row>
    <row r="23" spans="1:10" ht="15.75" customHeight="1">
      <c r="A23" s="1">
        <f t="shared" ref="A23:A45" si="6">A22+1</f>
        <v>2</v>
      </c>
      <c r="B23" s="1">
        <f t="shared" ref="B23:B45" si="7">B22+50</f>
        <v>100</v>
      </c>
      <c r="C23" s="1">
        <f t="shared" si="5"/>
        <v>12.773783413475321</v>
      </c>
    </row>
    <row r="24" spans="1:10" ht="15.75" customHeight="1">
      <c r="A24" s="1">
        <f t="shared" si="6"/>
        <v>3</v>
      </c>
      <c r="B24" s="1">
        <f t="shared" si="7"/>
        <v>150</v>
      </c>
      <c r="C24" s="1">
        <f t="shared" si="5"/>
        <v>21.180115907556772</v>
      </c>
      <c r="G24" s="16" t="s">
        <v>44</v>
      </c>
      <c r="H24" s="16" t="s">
        <v>45</v>
      </c>
      <c r="I24" s="16" t="s">
        <v>47</v>
      </c>
      <c r="J24" s="16" t="s">
        <v>46</v>
      </c>
    </row>
    <row r="25" spans="1:10" ht="15.75" customHeight="1">
      <c r="A25" s="1">
        <f t="shared" si="6"/>
        <v>4</v>
      </c>
      <c r="B25" s="1">
        <f t="shared" si="7"/>
        <v>200</v>
      </c>
      <c r="C25" s="1">
        <f t="shared" si="5"/>
        <v>29.586448401638222</v>
      </c>
      <c r="G25">
        <f>B19</f>
        <v>-4.0388815746875792</v>
      </c>
      <c r="H25">
        <f>C16</f>
        <v>0.16812664988162901</v>
      </c>
      <c r="I25">
        <v>386</v>
      </c>
      <c r="J25">
        <f>G25+H25*I25</f>
        <v>60.858005279621224</v>
      </c>
    </row>
    <row r="26" spans="1:10" ht="15.75" customHeight="1">
      <c r="A26" s="1">
        <f t="shared" si="6"/>
        <v>5</v>
      </c>
      <c r="B26" s="1">
        <f t="shared" si="7"/>
        <v>250</v>
      </c>
      <c r="C26" s="1">
        <f t="shared" si="5"/>
        <v>37.992780895719676</v>
      </c>
    </row>
    <row r="27" spans="1:10" ht="15.75" customHeight="1">
      <c r="A27" s="1">
        <f t="shared" si="6"/>
        <v>6</v>
      </c>
      <c r="B27" s="1">
        <f t="shared" si="7"/>
        <v>300</v>
      </c>
      <c r="C27" s="1">
        <f t="shared" si="5"/>
        <v>46.399113389801123</v>
      </c>
    </row>
    <row r="28" spans="1:10" ht="15.75" customHeight="1">
      <c r="A28" s="1">
        <f t="shared" si="6"/>
        <v>7</v>
      </c>
      <c r="B28" s="1">
        <f t="shared" si="7"/>
        <v>350</v>
      </c>
      <c r="C28" s="1">
        <f t="shared" si="5"/>
        <v>54.805445883882577</v>
      </c>
    </row>
    <row r="29" spans="1:10" ht="15.75" customHeight="1">
      <c r="A29" s="1">
        <f t="shared" si="6"/>
        <v>8</v>
      </c>
      <c r="B29" s="1">
        <f t="shared" si="7"/>
        <v>400</v>
      </c>
      <c r="C29" s="1">
        <f t="shared" si="5"/>
        <v>63.211778377964023</v>
      </c>
    </row>
    <row r="30" spans="1:10" ht="15.75" customHeight="1">
      <c r="A30" s="1">
        <f t="shared" si="6"/>
        <v>9</v>
      </c>
      <c r="B30" s="1">
        <f t="shared" si="7"/>
        <v>450</v>
      </c>
      <c r="C30" s="1">
        <f t="shared" si="5"/>
        <v>71.618110872045477</v>
      </c>
    </row>
    <row r="31" spans="1:10" ht="15.75" customHeight="1">
      <c r="A31" s="1">
        <f t="shared" si="6"/>
        <v>10</v>
      </c>
      <c r="B31" s="1">
        <f t="shared" si="7"/>
        <v>500</v>
      </c>
      <c r="C31" s="1">
        <f t="shared" si="5"/>
        <v>80.024443366126931</v>
      </c>
    </row>
    <row r="32" spans="1:10" ht="15.75" customHeight="1">
      <c r="A32" s="1">
        <f t="shared" si="6"/>
        <v>11</v>
      </c>
      <c r="B32" s="1">
        <f t="shared" si="7"/>
        <v>550</v>
      </c>
      <c r="C32" s="1">
        <f t="shared" si="5"/>
        <v>88.430775860208371</v>
      </c>
    </row>
    <row r="33" spans="1:3" ht="15.75" customHeight="1">
      <c r="A33" s="1">
        <f t="shared" si="6"/>
        <v>12</v>
      </c>
      <c r="B33" s="1">
        <f t="shared" si="7"/>
        <v>600</v>
      </c>
      <c r="C33" s="1">
        <f t="shared" si="5"/>
        <v>96.837108354289825</v>
      </c>
    </row>
    <row r="34" spans="1:3" ht="15.75" customHeight="1">
      <c r="A34" s="1">
        <f t="shared" si="6"/>
        <v>13</v>
      </c>
      <c r="B34" s="1">
        <f t="shared" si="7"/>
        <v>650</v>
      </c>
      <c r="C34" s="1">
        <f t="shared" si="5"/>
        <v>105.24344084837128</v>
      </c>
    </row>
    <row r="35" spans="1:3" ht="15.75" customHeight="1">
      <c r="A35" s="1">
        <f t="shared" si="6"/>
        <v>14</v>
      </c>
      <c r="B35" s="1">
        <f t="shared" si="7"/>
        <v>700</v>
      </c>
      <c r="C35" s="1">
        <f t="shared" si="5"/>
        <v>113.64977334245273</v>
      </c>
    </row>
    <row r="36" spans="1:3" ht="15.75" customHeight="1">
      <c r="A36" s="1">
        <f t="shared" si="6"/>
        <v>15</v>
      </c>
      <c r="B36" s="1">
        <f t="shared" si="7"/>
        <v>750</v>
      </c>
      <c r="C36" s="1">
        <f t="shared" si="5"/>
        <v>122.05610583653417</v>
      </c>
    </row>
    <row r="37" spans="1:3" ht="15.75" customHeight="1">
      <c r="A37" s="1">
        <f t="shared" si="6"/>
        <v>16</v>
      </c>
      <c r="B37" s="1">
        <f t="shared" si="7"/>
        <v>800</v>
      </c>
      <c r="C37" s="1">
        <f t="shared" si="5"/>
        <v>130.46243833061561</v>
      </c>
    </row>
    <row r="38" spans="1:3" ht="15.75" customHeight="1">
      <c r="A38" s="1">
        <f t="shared" si="6"/>
        <v>17</v>
      </c>
      <c r="B38" s="1">
        <f t="shared" si="7"/>
        <v>850</v>
      </c>
      <c r="C38" s="1">
        <f t="shared" si="5"/>
        <v>138.86877082469709</v>
      </c>
    </row>
    <row r="39" spans="1:3" ht="15.75" customHeight="1">
      <c r="A39" s="1">
        <f t="shared" si="6"/>
        <v>18</v>
      </c>
      <c r="B39" s="1">
        <f t="shared" si="7"/>
        <v>900</v>
      </c>
      <c r="C39" s="1">
        <f t="shared" si="5"/>
        <v>147.27510331877852</v>
      </c>
    </row>
    <row r="40" spans="1:3" ht="15.75" customHeight="1">
      <c r="A40" s="1">
        <f t="shared" si="6"/>
        <v>19</v>
      </c>
      <c r="B40" s="1">
        <f t="shared" si="7"/>
        <v>950</v>
      </c>
      <c r="C40" s="1">
        <f t="shared" si="5"/>
        <v>155.68143581286</v>
      </c>
    </row>
    <row r="41" spans="1:3" ht="15.75" customHeight="1">
      <c r="A41" s="1">
        <f t="shared" si="6"/>
        <v>20</v>
      </c>
      <c r="B41" s="1">
        <f t="shared" si="7"/>
        <v>1000</v>
      </c>
      <c r="C41" s="1">
        <f t="shared" si="5"/>
        <v>164.08776830694143</v>
      </c>
    </row>
    <row r="42" spans="1:3" ht="15.75" customHeight="1">
      <c r="A42" s="1">
        <f t="shared" si="6"/>
        <v>21</v>
      </c>
      <c r="B42" s="1">
        <f t="shared" si="7"/>
        <v>1050</v>
      </c>
      <c r="C42" s="1">
        <f t="shared" si="5"/>
        <v>172.49410080102285</v>
      </c>
    </row>
    <row r="43" spans="1:3" ht="15.75" customHeight="1">
      <c r="A43" s="1">
        <f t="shared" si="6"/>
        <v>22</v>
      </c>
      <c r="B43" s="1">
        <f t="shared" si="7"/>
        <v>1100</v>
      </c>
      <c r="C43" s="1">
        <f t="shared" si="5"/>
        <v>180.90043329510434</v>
      </c>
    </row>
    <row r="44" spans="1:3" ht="15.75" customHeight="1">
      <c r="A44" s="1">
        <f t="shared" si="6"/>
        <v>23</v>
      </c>
      <c r="B44" s="1">
        <f t="shared" si="7"/>
        <v>1150</v>
      </c>
      <c r="C44" s="1">
        <f t="shared" si="5"/>
        <v>189.30676578918576</v>
      </c>
    </row>
    <row r="45" spans="1:3" ht="15.75" customHeight="1">
      <c r="A45" s="1">
        <f t="shared" si="6"/>
        <v>24</v>
      </c>
      <c r="B45" s="1">
        <f t="shared" si="7"/>
        <v>1200</v>
      </c>
      <c r="C45" s="1">
        <f t="shared" si="5"/>
        <v>197.71309828326724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781DE-5E77-C446-8BAC-9955F45DE90D}">
  <sheetPr>
    <outlinePr summaryBelow="0" summaryRight="0"/>
  </sheetPr>
  <dimension ref="A1:J45"/>
  <sheetViews>
    <sheetView topLeftCell="A22" workbookViewId="0">
      <selection activeCell="K23" sqref="K23"/>
    </sheetView>
  </sheetViews>
  <sheetFormatPr baseColWidth="10" defaultColWidth="12.6640625" defaultRowHeight="15.75" customHeight="1"/>
  <cols>
    <col min="1" max="1" width="10.1640625" customWidth="1"/>
    <col min="2" max="2" width="12.6640625" bestFit="1" customWidth="1"/>
    <col min="3" max="3" width="12.1640625" customWidth="1"/>
    <col min="4" max="4" width="10.6640625" customWidth="1"/>
    <col min="5" max="5" width="9.6640625" customWidth="1"/>
    <col min="6" max="6" width="12.1640625" customWidth="1"/>
  </cols>
  <sheetData>
    <row r="1" spans="1: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ht="15.75" customHeight="1">
      <c r="A2" s="1">
        <v>1</v>
      </c>
      <c r="B2" s="1">
        <v>163</v>
      </c>
      <c r="C2" s="1">
        <v>186</v>
      </c>
      <c r="D2" s="1">
        <f t="shared" ref="D2:D11" si="0">B2*B2</f>
        <v>26569</v>
      </c>
      <c r="E2" s="1">
        <f t="shared" ref="E2:E11" si="1">B2*C2</f>
        <v>30318</v>
      </c>
      <c r="F2" s="1">
        <f t="shared" ref="F2:F11" si="2">C2*C2</f>
        <v>34596</v>
      </c>
      <c r="G2" s="1">
        <v>186</v>
      </c>
    </row>
    <row r="3" spans="1:7" ht="15.75" customHeight="1">
      <c r="A3" s="1">
        <f t="shared" ref="A3:A10" si="3">A2+1</f>
        <v>2</v>
      </c>
      <c r="B3" s="1">
        <v>765</v>
      </c>
      <c r="C3" s="1">
        <v>699</v>
      </c>
      <c r="D3" s="1">
        <f t="shared" si="0"/>
        <v>585225</v>
      </c>
      <c r="E3" s="1">
        <f t="shared" si="1"/>
        <v>534735</v>
      </c>
      <c r="F3" s="1">
        <f t="shared" si="2"/>
        <v>488601</v>
      </c>
      <c r="G3" s="1">
        <v>699</v>
      </c>
    </row>
    <row r="4" spans="1:7" ht="15.75" customHeight="1">
      <c r="A4" s="1">
        <f t="shared" si="3"/>
        <v>3</v>
      </c>
      <c r="B4" s="1">
        <v>141</v>
      </c>
      <c r="C4" s="1">
        <v>132</v>
      </c>
      <c r="D4" s="1">
        <f t="shared" si="0"/>
        <v>19881</v>
      </c>
      <c r="E4" s="1">
        <f t="shared" si="1"/>
        <v>18612</v>
      </c>
      <c r="F4" s="1">
        <f t="shared" si="2"/>
        <v>17424</v>
      </c>
      <c r="G4" s="1">
        <v>132</v>
      </c>
    </row>
    <row r="5" spans="1:7" ht="15.75" customHeight="1">
      <c r="A5" s="1">
        <f t="shared" si="3"/>
        <v>4</v>
      </c>
      <c r="B5" s="1">
        <v>166</v>
      </c>
      <c r="C5" s="1">
        <v>272</v>
      </c>
      <c r="D5" s="1">
        <f t="shared" si="0"/>
        <v>27556</v>
      </c>
      <c r="E5" s="1">
        <f t="shared" si="1"/>
        <v>45152</v>
      </c>
      <c r="F5" s="1">
        <f t="shared" si="2"/>
        <v>73984</v>
      </c>
      <c r="G5" s="1">
        <v>272</v>
      </c>
    </row>
    <row r="6" spans="1:7" ht="15.75" customHeight="1">
      <c r="A6" s="1">
        <f t="shared" si="3"/>
        <v>5</v>
      </c>
      <c r="B6" s="1">
        <v>137</v>
      </c>
      <c r="C6" s="1">
        <v>291</v>
      </c>
      <c r="D6" s="1">
        <f t="shared" si="0"/>
        <v>18769</v>
      </c>
      <c r="E6" s="1">
        <f t="shared" si="1"/>
        <v>39867</v>
      </c>
      <c r="F6" s="1">
        <f t="shared" si="2"/>
        <v>84681</v>
      </c>
      <c r="G6" s="1">
        <v>291</v>
      </c>
    </row>
    <row r="7" spans="1:7" ht="15.75" customHeight="1">
      <c r="A7" s="1">
        <f t="shared" si="3"/>
        <v>6</v>
      </c>
      <c r="B7" s="1">
        <v>355</v>
      </c>
      <c r="C7" s="1">
        <v>331</v>
      </c>
      <c r="D7" s="1">
        <f t="shared" si="0"/>
        <v>126025</v>
      </c>
      <c r="E7" s="1">
        <f t="shared" si="1"/>
        <v>117505</v>
      </c>
      <c r="F7" s="1">
        <f t="shared" si="2"/>
        <v>109561</v>
      </c>
      <c r="G7" s="1">
        <v>331</v>
      </c>
    </row>
    <row r="8" spans="1:7" ht="15.75" customHeight="1">
      <c r="A8" s="1">
        <f t="shared" si="3"/>
        <v>7</v>
      </c>
      <c r="B8" s="1">
        <v>136</v>
      </c>
      <c r="C8" s="1">
        <v>199</v>
      </c>
      <c r="D8" s="1">
        <f t="shared" si="0"/>
        <v>18496</v>
      </c>
      <c r="E8" s="1">
        <f t="shared" si="1"/>
        <v>27064</v>
      </c>
      <c r="F8" s="1">
        <f t="shared" si="2"/>
        <v>39601</v>
      </c>
      <c r="G8" s="1">
        <v>199</v>
      </c>
    </row>
    <row r="9" spans="1:7" ht="15.75" customHeight="1">
      <c r="A9" s="1">
        <f t="shared" si="3"/>
        <v>8</v>
      </c>
      <c r="B9" s="1">
        <v>1206</v>
      </c>
      <c r="C9" s="1">
        <v>1890</v>
      </c>
      <c r="D9" s="1">
        <f t="shared" si="0"/>
        <v>1454436</v>
      </c>
      <c r="E9" s="1">
        <f t="shared" si="1"/>
        <v>2279340</v>
      </c>
      <c r="F9" s="1">
        <f t="shared" si="2"/>
        <v>3572100</v>
      </c>
      <c r="G9" s="1">
        <v>1890</v>
      </c>
    </row>
    <row r="10" spans="1:7" ht="15.75" customHeight="1">
      <c r="A10" s="1">
        <f t="shared" si="3"/>
        <v>9</v>
      </c>
      <c r="B10" s="1">
        <v>433</v>
      </c>
      <c r="C10" s="1">
        <v>788</v>
      </c>
      <c r="D10" s="1">
        <f t="shared" si="0"/>
        <v>187489</v>
      </c>
      <c r="E10" s="1">
        <f t="shared" si="1"/>
        <v>341204</v>
      </c>
      <c r="F10" s="1">
        <f t="shared" si="2"/>
        <v>620944</v>
      </c>
      <c r="G10" s="1">
        <v>788</v>
      </c>
    </row>
    <row r="11" spans="1:7" ht="15.75" customHeight="1">
      <c r="A11" s="2">
        <f>A10+1</f>
        <v>10</v>
      </c>
      <c r="B11" s="1">
        <v>1130</v>
      </c>
      <c r="C11" s="1">
        <v>1601</v>
      </c>
      <c r="D11" s="1">
        <f t="shared" si="0"/>
        <v>1276900</v>
      </c>
      <c r="E11" s="1">
        <f t="shared" si="1"/>
        <v>1809130</v>
      </c>
      <c r="F11" s="1">
        <f t="shared" si="2"/>
        <v>2563201</v>
      </c>
      <c r="G11" s="1">
        <v>1601</v>
      </c>
    </row>
    <row r="12" spans="1:7" ht="15.75" customHeight="1">
      <c r="A12" s="1" t="s">
        <v>6</v>
      </c>
      <c r="B12" s="3">
        <f>SUM(B2:B11)</f>
        <v>4632</v>
      </c>
      <c r="C12" s="3">
        <f>SUM(C2:C11)</f>
        <v>6389</v>
      </c>
      <c r="D12" s="3">
        <f>SUM(D2:D11)</f>
        <v>3741346</v>
      </c>
      <c r="E12" s="3">
        <f>SUM(E2:E11)</f>
        <v>5242927</v>
      </c>
      <c r="F12" s="3">
        <f t="shared" ref="F12:J12" si="4">SUM(F2:F11)</f>
        <v>7604693</v>
      </c>
    </row>
    <row r="13" spans="1:7" ht="15.75" customHeight="1">
      <c r="A13" s="1" t="s">
        <v>7</v>
      </c>
      <c r="B13" s="4">
        <f>B12/A11</f>
        <v>463.2</v>
      </c>
      <c r="C13" s="4">
        <f>C12/A11</f>
        <v>638.9</v>
      </c>
    </row>
    <row r="16" spans="1:7" ht="15.75" customHeight="1">
      <c r="A16" s="1" t="s">
        <v>8</v>
      </c>
      <c r="B16" s="1">
        <f>E12-(A11*B13*C13)</f>
        <v>2283542.2000000002</v>
      </c>
      <c r="C16" s="5">
        <f>B16/B17</f>
        <v>1.4309669435511989</v>
      </c>
      <c r="E16" s="1" t="s">
        <v>9</v>
      </c>
      <c r="F16" s="6">
        <f>(A11*E12) - (B12*C12)</f>
        <v>22835422</v>
      </c>
    </row>
    <row r="17" spans="1:10" ht="15.75" customHeight="1">
      <c r="B17" s="1">
        <f>D12-(A11*B13*B13)</f>
        <v>1595803.6</v>
      </c>
      <c r="F17" s="1">
        <f>A11*D12-B12*B12</f>
        <v>15958036</v>
      </c>
      <c r="G17" s="1">
        <f>A11*F12-C12*C12</f>
        <v>35227609</v>
      </c>
      <c r="H17" s="1">
        <f>F17*G17</f>
        <v>562163452615924</v>
      </c>
      <c r="I17" s="6">
        <f>SQRT(H17)</f>
        <v>23709986.347864565</v>
      </c>
    </row>
    <row r="19" spans="1:10" ht="15.75" customHeight="1">
      <c r="A19" s="1" t="s">
        <v>10</v>
      </c>
      <c r="B19" s="5">
        <f>C13-C16*B13</f>
        <v>-23.92388825291539</v>
      </c>
      <c r="E19" s="1" t="s">
        <v>9</v>
      </c>
      <c r="F19" s="20">
        <f>F16/I17</f>
        <v>0.96311409314905272</v>
      </c>
    </row>
    <row r="21" spans="1:10" ht="15.75" customHeight="1">
      <c r="B21" s="1" t="s">
        <v>1</v>
      </c>
      <c r="C21" s="1" t="s">
        <v>2</v>
      </c>
      <c r="E21" s="1" t="s">
        <v>11</v>
      </c>
      <c r="F21" s="5">
        <f>F19*F19</f>
        <v>0.92758875642232219</v>
      </c>
      <c r="H21" s="1" t="s">
        <v>12</v>
      </c>
      <c r="I21" s="1" t="s">
        <v>13</v>
      </c>
    </row>
    <row r="22" spans="1:10" ht="15.75" customHeight="1">
      <c r="A22" s="1">
        <v>1</v>
      </c>
      <c r="B22" s="1">
        <v>50</v>
      </c>
      <c r="C22" s="1">
        <f t="shared" ref="C22:C45" si="5">$B$19 + $C$16*B22</f>
        <v>47.624458924644557</v>
      </c>
    </row>
    <row r="23" spans="1:10" ht="15.75" customHeight="1">
      <c r="A23" s="1">
        <f t="shared" ref="A23:A45" si="6">A22+1</f>
        <v>2</v>
      </c>
      <c r="B23" s="1">
        <f t="shared" ref="B23:B45" si="7">B22+50</f>
        <v>100</v>
      </c>
      <c r="C23" s="1">
        <f t="shared" si="5"/>
        <v>119.1728061022045</v>
      </c>
    </row>
    <row r="24" spans="1:10" ht="15.75" customHeight="1">
      <c r="A24" s="1">
        <f t="shared" si="6"/>
        <v>3</v>
      </c>
      <c r="B24" s="1">
        <f t="shared" si="7"/>
        <v>150</v>
      </c>
      <c r="C24" s="1">
        <f t="shared" si="5"/>
        <v>190.72115327976445</v>
      </c>
      <c r="G24" s="16" t="s">
        <v>44</v>
      </c>
      <c r="H24" s="16" t="s">
        <v>45</v>
      </c>
      <c r="I24" s="16" t="s">
        <v>47</v>
      </c>
      <c r="J24" s="16" t="s">
        <v>46</v>
      </c>
    </row>
    <row r="25" spans="1:10" ht="15.75" customHeight="1">
      <c r="A25" s="1">
        <f t="shared" si="6"/>
        <v>4</v>
      </c>
      <c r="B25" s="1">
        <f t="shared" si="7"/>
        <v>200</v>
      </c>
      <c r="C25" s="1">
        <f t="shared" si="5"/>
        <v>262.2695004573244</v>
      </c>
      <c r="G25">
        <f>B19</f>
        <v>-23.92388825291539</v>
      </c>
      <c r="H25">
        <f>C16</f>
        <v>1.4309669435511989</v>
      </c>
      <c r="I25">
        <v>386</v>
      </c>
      <c r="J25">
        <f>G25+H25*I25</f>
        <v>528.42935195784742</v>
      </c>
    </row>
    <row r="26" spans="1:10" ht="15.75" customHeight="1">
      <c r="A26" s="1">
        <f t="shared" si="6"/>
        <v>5</v>
      </c>
      <c r="B26" s="1">
        <f t="shared" si="7"/>
        <v>250</v>
      </c>
      <c r="C26" s="1">
        <f t="shared" si="5"/>
        <v>333.81784763488434</v>
      </c>
    </row>
    <row r="27" spans="1:10" ht="15.75" customHeight="1">
      <c r="A27" s="1">
        <f t="shared" si="6"/>
        <v>6</v>
      </c>
      <c r="B27" s="1">
        <f t="shared" si="7"/>
        <v>300</v>
      </c>
      <c r="C27" s="1">
        <f t="shared" si="5"/>
        <v>405.36619481244429</v>
      </c>
    </row>
    <row r="28" spans="1:10" ht="15.75" customHeight="1">
      <c r="A28" s="1">
        <f t="shared" si="6"/>
        <v>7</v>
      </c>
      <c r="B28" s="1">
        <f t="shared" si="7"/>
        <v>350</v>
      </c>
      <c r="C28" s="1">
        <f t="shared" si="5"/>
        <v>476.91454199000424</v>
      </c>
    </row>
    <row r="29" spans="1:10" ht="15.75" customHeight="1">
      <c r="A29" s="1">
        <f t="shared" si="6"/>
        <v>8</v>
      </c>
      <c r="B29" s="1">
        <f t="shared" si="7"/>
        <v>400</v>
      </c>
      <c r="C29" s="1">
        <f t="shared" si="5"/>
        <v>548.46288916756419</v>
      </c>
    </row>
    <row r="30" spans="1:10" ht="15.75" customHeight="1">
      <c r="A30" s="1">
        <f t="shared" si="6"/>
        <v>9</v>
      </c>
      <c r="B30" s="1">
        <f t="shared" si="7"/>
        <v>450</v>
      </c>
      <c r="C30" s="1">
        <f t="shared" si="5"/>
        <v>620.01123634512408</v>
      </c>
    </row>
    <row r="31" spans="1:10" ht="15.75" customHeight="1">
      <c r="A31" s="1">
        <f t="shared" si="6"/>
        <v>10</v>
      </c>
      <c r="B31" s="1">
        <f t="shared" si="7"/>
        <v>500</v>
      </c>
      <c r="C31" s="1">
        <f t="shared" si="5"/>
        <v>691.55958352268408</v>
      </c>
    </row>
    <row r="32" spans="1:10" ht="15.75" customHeight="1">
      <c r="A32" s="1">
        <f t="shared" si="6"/>
        <v>11</v>
      </c>
      <c r="B32" s="1">
        <f t="shared" si="7"/>
        <v>550</v>
      </c>
      <c r="C32" s="1">
        <f t="shared" si="5"/>
        <v>763.10793070024397</v>
      </c>
    </row>
    <row r="33" spans="1:3" ht="15.75" customHeight="1">
      <c r="A33" s="1">
        <f t="shared" si="6"/>
        <v>12</v>
      </c>
      <c r="B33" s="1">
        <f t="shared" si="7"/>
        <v>600</v>
      </c>
      <c r="C33" s="1">
        <f t="shared" si="5"/>
        <v>834.65627787780397</v>
      </c>
    </row>
    <row r="34" spans="1:3" ht="15.75" customHeight="1">
      <c r="A34" s="1">
        <f t="shared" si="6"/>
        <v>13</v>
      </c>
      <c r="B34" s="1">
        <f t="shared" si="7"/>
        <v>650</v>
      </c>
      <c r="C34" s="1">
        <f t="shared" si="5"/>
        <v>906.20462505536386</v>
      </c>
    </row>
    <row r="35" spans="1:3" ht="15.75" customHeight="1">
      <c r="A35" s="1">
        <f t="shared" si="6"/>
        <v>14</v>
      </c>
      <c r="B35" s="1">
        <f t="shared" si="7"/>
        <v>700</v>
      </c>
      <c r="C35" s="1">
        <f t="shared" si="5"/>
        <v>977.75297223292387</v>
      </c>
    </row>
    <row r="36" spans="1:3" ht="15.75" customHeight="1">
      <c r="A36" s="1">
        <f t="shared" si="6"/>
        <v>15</v>
      </c>
      <c r="B36" s="1">
        <f t="shared" si="7"/>
        <v>750</v>
      </c>
      <c r="C36" s="1">
        <f t="shared" si="5"/>
        <v>1049.3013194104838</v>
      </c>
    </row>
    <row r="37" spans="1:3" ht="15.75" customHeight="1">
      <c r="A37" s="1">
        <f t="shared" si="6"/>
        <v>16</v>
      </c>
      <c r="B37" s="1">
        <f t="shared" si="7"/>
        <v>800</v>
      </c>
      <c r="C37" s="1">
        <f t="shared" si="5"/>
        <v>1120.8496665880439</v>
      </c>
    </row>
    <row r="38" spans="1:3" ht="15.75" customHeight="1">
      <c r="A38" s="1">
        <f t="shared" si="6"/>
        <v>17</v>
      </c>
      <c r="B38" s="1">
        <f t="shared" si="7"/>
        <v>850</v>
      </c>
      <c r="C38" s="1">
        <f t="shared" si="5"/>
        <v>1192.3980137656035</v>
      </c>
    </row>
    <row r="39" spans="1:3" ht="15.75" customHeight="1">
      <c r="A39" s="1">
        <f t="shared" si="6"/>
        <v>18</v>
      </c>
      <c r="B39" s="1">
        <f t="shared" si="7"/>
        <v>900</v>
      </c>
      <c r="C39" s="1">
        <f t="shared" si="5"/>
        <v>1263.9463609431637</v>
      </c>
    </row>
    <row r="40" spans="1:3" ht="15.75" customHeight="1">
      <c r="A40" s="1">
        <f t="shared" si="6"/>
        <v>19</v>
      </c>
      <c r="B40" s="1">
        <f t="shared" si="7"/>
        <v>950</v>
      </c>
      <c r="C40" s="1">
        <f t="shared" si="5"/>
        <v>1335.4947081207238</v>
      </c>
    </row>
    <row r="41" spans="1:3" ht="15.75" customHeight="1">
      <c r="A41" s="1">
        <f t="shared" si="6"/>
        <v>20</v>
      </c>
      <c r="B41" s="1">
        <f t="shared" si="7"/>
        <v>1000</v>
      </c>
      <c r="C41" s="1">
        <f t="shared" si="5"/>
        <v>1407.0430552982834</v>
      </c>
    </row>
    <row r="42" spans="1:3" ht="15.75" customHeight="1">
      <c r="A42" s="1">
        <f t="shared" si="6"/>
        <v>21</v>
      </c>
      <c r="B42" s="1">
        <f t="shared" si="7"/>
        <v>1050</v>
      </c>
      <c r="C42" s="1">
        <f t="shared" si="5"/>
        <v>1478.5914024758436</v>
      </c>
    </row>
    <row r="43" spans="1:3" ht="15.75" customHeight="1">
      <c r="A43" s="1">
        <f t="shared" si="6"/>
        <v>22</v>
      </c>
      <c r="B43" s="1">
        <f t="shared" si="7"/>
        <v>1100</v>
      </c>
      <c r="C43" s="1">
        <f t="shared" si="5"/>
        <v>1550.1397496534032</v>
      </c>
    </row>
    <row r="44" spans="1:3" ht="15.75" customHeight="1">
      <c r="A44" s="1">
        <f t="shared" si="6"/>
        <v>23</v>
      </c>
      <c r="B44" s="1">
        <f t="shared" si="7"/>
        <v>1150</v>
      </c>
      <c r="C44" s="1">
        <f t="shared" si="5"/>
        <v>1621.6880968309633</v>
      </c>
    </row>
    <row r="45" spans="1:3" ht="15.75" customHeight="1">
      <c r="A45" s="1">
        <f t="shared" si="6"/>
        <v>24</v>
      </c>
      <c r="B45" s="1">
        <f t="shared" si="7"/>
        <v>1200</v>
      </c>
      <c r="C45" s="1">
        <f t="shared" si="5"/>
        <v>1693.2364440085234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E8AC6-4E7C-0241-B7DA-277B490F8BFD}">
  <sheetPr>
    <outlinePr summaryBelow="0" summaryRight="0"/>
  </sheetPr>
  <dimension ref="A1:J45"/>
  <sheetViews>
    <sheetView workbookViewId="0">
      <selection activeCell="E17" sqref="E17"/>
    </sheetView>
  </sheetViews>
  <sheetFormatPr baseColWidth="10" defaultColWidth="12.6640625" defaultRowHeight="15.75" customHeight="1"/>
  <cols>
    <col min="1" max="1" width="10.1640625" customWidth="1"/>
    <col min="2" max="2" width="12.6640625" bestFit="1" customWidth="1"/>
    <col min="3" max="3" width="12.1640625" customWidth="1"/>
    <col min="4" max="4" width="10.6640625" customWidth="1"/>
    <col min="5" max="5" width="9.6640625" customWidth="1"/>
    <col min="6" max="6" width="12.1640625" customWidth="1"/>
  </cols>
  <sheetData>
    <row r="1" spans="1: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ht="15.75" customHeight="1">
      <c r="A2" s="1">
        <v>1</v>
      </c>
      <c r="B2" s="1">
        <v>163</v>
      </c>
      <c r="C2" s="1">
        <v>15</v>
      </c>
      <c r="D2" s="1">
        <f t="shared" ref="D2:D11" si="0">B2*B2</f>
        <v>26569</v>
      </c>
      <c r="E2" s="1">
        <f t="shared" ref="E2:E11" si="1">B2*C2</f>
        <v>2445</v>
      </c>
      <c r="F2" s="1">
        <f t="shared" ref="F2:F11" si="2">C2*C2</f>
        <v>225</v>
      </c>
      <c r="G2" s="1">
        <v>186</v>
      </c>
    </row>
    <row r="3" spans="1:7" ht="15.75" customHeight="1">
      <c r="A3" s="1">
        <f t="shared" ref="A3:A10" si="3">A2+1</f>
        <v>2</v>
      </c>
      <c r="B3" s="1">
        <v>765</v>
      </c>
      <c r="C3" s="1">
        <v>69.900000000000006</v>
      </c>
      <c r="D3" s="1">
        <f t="shared" si="0"/>
        <v>585225</v>
      </c>
      <c r="E3" s="1">
        <f t="shared" si="1"/>
        <v>53473.500000000007</v>
      </c>
      <c r="F3" s="1">
        <f t="shared" si="2"/>
        <v>4886.0100000000011</v>
      </c>
      <c r="G3" s="1">
        <v>699</v>
      </c>
    </row>
    <row r="4" spans="1:7" ht="15.75" customHeight="1">
      <c r="A4" s="1">
        <f t="shared" si="3"/>
        <v>3</v>
      </c>
      <c r="B4" s="1">
        <v>141</v>
      </c>
      <c r="C4" s="1">
        <v>6.5</v>
      </c>
      <c r="D4" s="1">
        <f t="shared" si="0"/>
        <v>19881</v>
      </c>
      <c r="E4" s="1">
        <f t="shared" si="1"/>
        <v>916.5</v>
      </c>
      <c r="F4" s="1">
        <f t="shared" si="2"/>
        <v>42.25</v>
      </c>
      <c r="G4" s="1">
        <v>132</v>
      </c>
    </row>
    <row r="5" spans="1:7" ht="15.75" customHeight="1">
      <c r="A5" s="1">
        <f t="shared" si="3"/>
        <v>4</v>
      </c>
      <c r="B5" s="1">
        <v>166</v>
      </c>
      <c r="C5" s="1">
        <v>22.4</v>
      </c>
      <c r="D5" s="1">
        <f t="shared" si="0"/>
        <v>27556</v>
      </c>
      <c r="E5" s="1">
        <f t="shared" si="1"/>
        <v>3718.3999999999996</v>
      </c>
      <c r="F5" s="1">
        <f t="shared" si="2"/>
        <v>501.75999999999993</v>
      </c>
      <c r="G5" s="1">
        <v>272</v>
      </c>
    </row>
    <row r="6" spans="1:7" ht="15.75" customHeight="1">
      <c r="A6" s="1">
        <f t="shared" si="3"/>
        <v>5</v>
      </c>
      <c r="B6" s="1">
        <v>137</v>
      </c>
      <c r="C6" s="1">
        <v>28.4</v>
      </c>
      <c r="D6" s="1">
        <f t="shared" si="0"/>
        <v>18769</v>
      </c>
      <c r="E6" s="1">
        <f t="shared" si="1"/>
        <v>3890.7999999999997</v>
      </c>
      <c r="F6" s="1">
        <f t="shared" si="2"/>
        <v>806.56</v>
      </c>
      <c r="G6" s="1">
        <v>291</v>
      </c>
    </row>
    <row r="7" spans="1:7" ht="15.75" customHeight="1">
      <c r="A7" s="1">
        <f t="shared" si="3"/>
        <v>6</v>
      </c>
      <c r="B7" s="1">
        <v>355</v>
      </c>
      <c r="C7" s="1">
        <v>65.900000000000006</v>
      </c>
      <c r="D7" s="1">
        <f t="shared" si="0"/>
        <v>126025</v>
      </c>
      <c r="E7" s="1">
        <f t="shared" si="1"/>
        <v>23394.500000000004</v>
      </c>
      <c r="F7" s="1">
        <f t="shared" si="2"/>
        <v>4342.8100000000004</v>
      </c>
      <c r="G7" s="1">
        <v>331</v>
      </c>
    </row>
    <row r="8" spans="1:7" ht="15.75" customHeight="1">
      <c r="A8" s="1">
        <f t="shared" si="3"/>
        <v>7</v>
      </c>
      <c r="B8" s="1">
        <v>136</v>
      </c>
      <c r="C8" s="1">
        <v>19.399999999999999</v>
      </c>
      <c r="D8" s="1">
        <f t="shared" si="0"/>
        <v>18496</v>
      </c>
      <c r="E8" s="1">
        <f t="shared" si="1"/>
        <v>2638.3999999999996</v>
      </c>
      <c r="F8" s="1">
        <f t="shared" si="2"/>
        <v>376.35999999999996</v>
      </c>
      <c r="G8" s="1">
        <v>199</v>
      </c>
    </row>
    <row r="9" spans="1:7" ht="15.75" customHeight="1">
      <c r="A9" s="1">
        <f t="shared" si="3"/>
        <v>8</v>
      </c>
      <c r="B9" s="1">
        <v>1206</v>
      </c>
      <c r="C9" s="1">
        <v>198.7</v>
      </c>
      <c r="D9" s="1">
        <f t="shared" si="0"/>
        <v>1454436</v>
      </c>
      <c r="E9" s="1">
        <f t="shared" si="1"/>
        <v>239632.19999999998</v>
      </c>
      <c r="F9" s="1">
        <f t="shared" si="2"/>
        <v>39481.689999999995</v>
      </c>
      <c r="G9" s="1">
        <v>1890</v>
      </c>
    </row>
    <row r="10" spans="1:7" ht="15.75" customHeight="1">
      <c r="A10" s="1">
        <f t="shared" si="3"/>
        <v>9</v>
      </c>
      <c r="B10" s="1">
        <v>433</v>
      </c>
      <c r="C10" s="1">
        <v>38.799999999999997</v>
      </c>
      <c r="D10" s="1">
        <f t="shared" si="0"/>
        <v>187489</v>
      </c>
      <c r="E10" s="1">
        <f t="shared" si="1"/>
        <v>16800.399999999998</v>
      </c>
      <c r="F10" s="1">
        <f t="shared" si="2"/>
        <v>1505.4399999999998</v>
      </c>
      <c r="G10" s="1">
        <v>788</v>
      </c>
    </row>
    <row r="11" spans="1:7" ht="15.75" customHeight="1">
      <c r="A11" s="2">
        <f>A10+1</f>
        <v>10</v>
      </c>
      <c r="B11" s="1">
        <v>1130</v>
      </c>
      <c r="C11" s="1">
        <v>138.19999999999999</v>
      </c>
      <c r="D11" s="1">
        <f t="shared" si="0"/>
        <v>1276900</v>
      </c>
      <c r="E11" s="1">
        <f t="shared" si="1"/>
        <v>156166</v>
      </c>
      <c r="F11" s="1">
        <f t="shared" si="2"/>
        <v>19099.239999999998</v>
      </c>
      <c r="G11" s="1">
        <v>1601</v>
      </c>
    </row>
    <row r="12" spans="1:7" ht="15.75" customHeight="1">
      <c r="A12" s="1" t="s">
        <v>6</v>
      </c>
      <c r="B12" s="3">
        <f>SUM(B2:B11)</f>
        <v>4632</v>
      </c>
      <c r="C12" s="3">
        <f>SUM(C2:C11)</f>
        <v>603.20000000000005</v>
      </c>
      <c r="D12" s="3">
        <f>SUM(D2:D11)</f>
        <v>3741346</v>
      </c>
      <c r="E12" s="3">
        <f>SUM(E2:E11)</f>
        <v>503075.7</v>
      </c>
      <c r="F12" s="3">
        <f t="shared" ref="F12:J12" si="4">SUM(F2:F11)</f>
        <v>71267.12</v>
      </c>
    </row>
    <row r="13" spans="1:7" ht="15.75" customHeight="1">
      <c r="A13" s="1" t="s">
        <v>7</v>
      </c>
      <c r="B13" s="4">
        <f>B12/A11</f>
        <v>463.2</v>
      </c>
      <c r="C13" s="4">
        <f>C12/A11</f>
        <v>60.320000000000007</v>
      </c>
    </row>
    <row r="16" spans="1:7" ht="15.75" customHeight="1">
      <c r="A16" s="1" t="s">
        <v>8</v>
      </c>
      <c r="B16" s="1">
        <f>E12-(A11*B13*C13)</f>
        <v>223673.45999999996</v>
      </c>
      <c r="C16" s="5">
        <f>B16/B17</f>
        <v>0.14016352638883628</v>
      </c>
      <c r="E16" s="1" t="s">
        <v>9</v>
      </c>
      <c r="F16" s="6">
        <f>(A11*E12) - (B12*C12)</f>
        <v>2236734.5999999996</v>
      </c>
    </row>
    <row r="17" spans="1:10" ht="15.75" customHeight="1">
      <c r="B17" s="1">
        <f>D12-(A11*B13*B13)</f>
        <v>1595803.6</v>
      </c>
      <c r="F17" s="1">
        <f>A11*D12-B12*B12</f>
        <v>15958036</v>
      </c>
      <c r="G17" s="1">
        <f>A11*F12-C12*C12</f>
        <v>348820.9599999999</v>
      </c>
      <c r="H17" s="1">
        <f>F17*G17</f>
        <v>5566497437234.5586</v>
      </c>
      <c r="I17" s="6">
        <f>SQRT(H17)</f>
        <v>2359342.5858138022</v>
      </c>
    </row>
    <row r="19" spans="1:10" ht="15.75" customHeight="1">
      <c r="A19" s="1" t="s">
        <v>10</v>
      </c>
      <c r="B19" s="5">
        <f>C13-C16*B13</f>
        <v>-4.6037454233089505</v>
      </c>
      <c r="E19" s="1" t="s">
        <v>9</v>
      </c>
      <c r="F19" s="20">
        <f>F16/I17</f>
        <v>0.94803298743005071</v>
      </c>
    </row>
    <row r="21" spans="1:10" ht="15.75" customHeight="1">
      <c r="B21" s="1" t="s">
        <v>1</v>
      </c>
      <c r="C21" s="1" t="s">
        <v>2</v>
      </c>
      <c r="E21" s="1" t="s">
        <v>11</v>
      </c>
      <c r="F21" s="5">
        <f>F19*F19</f>
        <v>0.89876654525554667</v>
      </c>
      <c r="H21" s="1" t="s">
        <v>12</v>
      </c>
      <c r="I21" s="1" t="s">
        <v>13</v>
      </c>
    </row>
    <row r="22" spans="1:10" ht="15.75" customHeight="1">
      <c r="A22" s="1">
        <v>1</v>
      </c>
      <c r="B22" s="1">
        <v>50</v>
      </c>
      <c r="C22" s="1">
        <f t="shared" ref="C22:C45" si="5">$B$19 + $C$16*B22</f>
        <v>2.4044308961328635</v>
      </c>
    </row>
    <row r="23" spans="1:10" ht="15.75" customHeight="1">
      <c r="A23" s="1">
        <f t="shared" ref="A23:A45" si="6">A22+1</f>
        <v>2</v>
      </c>
      <c r="B23" s="1">
        <f t="shared" ref="B23:B45" si="7">B22+50</f>
        <v>100</v>
      </c>
      <c r="C23" s="1">
        <f t="shared" si="5"/>
        <v>9.4126072155746776</v>
      </c>
    </row>
    <row r="24" spans="1:10" ht="15.75" customHeight="1">
      <c r="A24" s="1">
        <f t="shared" si="6"/>
        <v>3</v>
      </c>
      <c r="B24" s="1">
        <f t="shared" si="7"/>
        <v>150</v>
      </c>
      <c r="C24" s="1">
        <f t="shared" si="5"/>
        <v>16.42078353501649</v>
      </c>
      <c r="G24" s="16" t="s">
        <v>44</v>
      </c>
      <c r="H24" s="16" t="s">
        <v>45</v>
      </c>
      <c r="I24" s="16" t="s">
        <v>47</v>
      </c>
      <c r="J24" s="16" t="s">
        <v>46</v>
      </c>
    </row>
    <row r="25" spans="1:10" ht="15.75" customHeight="1">
      <c r="A25" s="1">
        <f t="shared" si="6"/>
        <v>4</v>
      </c>
      <c r="B25" s="1">
        <f t="shared" si="7"/>
        <v>200</v>
      </c>
      <c r="C25" s="1">
        <f t="shared" si="5"/>
        <v>23.428959854458306</v>
      </c>
      <c r="G25">
        <f>B19</f>
        <v>-4.6037454233089505</v>
      </c>
      <c r="H25">
        <f>C16</f>
        <v>0.14016352638883628</v>
      </c>
      <c r="I25">
        <v>386</v>
      </c>
      <c r="J25">
        <f>G25+H25*I25</f>
        <v>49.499375762781852</v>
      </c>
    </row>
    <row r="26" spans="1:10" ht="15.75" customHeight="1">
      <c r="A26" s="1">
        <f t="shared" si="6"/>
        <v>5</v>
      </c>
      <c r="B26" s="1">
        <f t="shared" si="7"/>
        <v>250</v>
      </c>
      <c r="C26" s="1">
        <f t="shared" si="5"/>
        <v>30.437136173900122</v>
      </c>
    </row>
    <row r="27" spans="1:10" ht="15.75" customHeight="1">
      <c r="A27" s="1">
        <f t="shared" si="6"/>
        <v>6</v>
      </c>
      <c r="B27" s="1">
        <f t="shared" si="7"/>
        <v>300</v>
      </c>
      <c r="C27" s="1">
        <f t="shared" si="5"/>
        <v>37.44531249334193</v>
      </c>
    </row>
    <row r="28" spans="1:10" ht="15.75" customHeight="1">
      <c r="A28" s="1">
        <f t="shared" si="6"/>
        <v>7</v>
      </c>
      <c r="B28" s="1">
        <f t="shared" si="7"/>
        <v>350</v>
      </c>
      <c r="C28" s="1">
        <f t="shared" si="5"/>
        <v>44.453488812783746</v>
      </c>
    </row>
    <row r="29" spans="1:10" ht="15.75" customHeight="1">
      <c r="A29" s="1">
        <f t="shared" si="6"/>
        <v>8</v>
      </c>
      <c r="B29" s="1">
        <f t="shared" si="7"/>
        <v>400</v>
      </c>
      <c r="C29" s="1">
        <f t="shared" si="5"/>
        <v>51.461665132225562</v>
      </c>
    </row>
    <row r="30" spans="1:10" ht="15.75" customHeight="1">
      <c r="A30" s="1">
        <f t="shared" si="6"/>
        <v>9</v>
      </c>
      <c r="B30" s="1">
        <f t="shared" si="7"/>
        <v>450</v>
      </c>
      <c r="C30" s="1">
        <f t="shared" si="5"/>
        <v>58.469841451667378</v>
      </c>
    </row>
    <row r="31" spans="1:10" ht="15.75" customHeight="1">
      <c r="A31" s="1">
        <f t="shared" si="6"/>
        <v>10</v>
      </c>
      <c r="B31" s="1">
        <f t="shared" si="7"/>
        <v>500</v>
      </c>
      <c r="C31" s="1">
        <f t="shared" si="5"/>
        <v>65.478017771109194</v>
      </c>
    </row>
    <row r="32" spans="1:10" ht="15.75" customHeight="1">
      <c r="A32" s="1">
        <f t="shared" si="6"/>
        <v>11</v>
      </c>
      <c r="B32" s="1">
        <f t="shared" si="7"/>
        <v>550</v>
      </c>
      <c r="C32" s="1">
        <f t="shared" si="5"/>
        <v>72.48619409055101</v>
      </c>
    </row>
    <row r="33" spans="1:3" ht="15.75" customHeight="1">
      <c r="A33" s="1">
        <f t="shared" si="6"/>
        <v>12</v>
      </c>
      <c r="B33" s="1">
        <f t="shared" si="7"/>
        <v>600</v>
      </c>
      <c r="C33" s="1">
        <f t="shared" si="5"/>
        <v>79.494370409992811</v>
      </c>
    </row>
    <row r="34" spans="1:3" ht="15.75" customHeight="1">
      <c r="A34" s="1">
        <f t="shared" si="6"/>
        <v>13</v>
      </c>
      <c r="B34" s="1">
        <f t="shared" si="7"/>
        <v>650</v>
      </c>
      <c r="C34" s="1">
        <f t="shared" si="5"/>
        <v>86.502546729434627</v>
      </c>
    </row>
    <row r="35" spans="1:3" ht="15.75" customHeight="1">
      <c r="A35" s="1">
        <f t="shared" si="6"/>
        <v>14</v>
      </c>
      <c r="B35" s="1">
        <f t="shared" si="7"/>
        <v>700</v>
      </c>
      <c r="C35" s="1">
        <f t="shared" si="5"/>
        <v>93.510723048876443</v>
      </c>
    </row>
    <row r="36" spans="1:3" ht="15.75" customHeight="1">
      <c r="A36" s="1">
        <f t="shared" si="6"/>
        <v>15</v>
      </c>
      <c r="B36" s="1">
        <f t="shared" si="7"/>
        <v>750</v>
      </c>
      <c r="C36" s="1">
        <f t="shared" si="5"/>
        <v>100.51889936831826</v>
      </c>
    </row>
    <row r="37" spans="1:3" ht="15.75" customHeight="1">
      <c r="A37" s="1">
        <f t="shared" si="6"/>
        <v>16</v>
      </c>
      <c r="B37" s="1">
        <f t="shared" si="7"/>
        <v>800</v>
      </c>
      <c r="C37" s="1">
        <f t="shared" si="5"/>
        <v>107.52707568776007</v>
      </c>
    </row>
    <row r="38" spans="1:3" ht="15.75" customHeight="1">
      <c r="A38" s="1">
        <f t="shared" si="6"/>
        <v>17</v>
      </c>
      <c r="B38" s="1">
        <f t="shared" si="7"/>
        <v>850</v>
      </c>
      <c r="C38" s="1">
        <f t="shared" si="5"/>
        <v>114.53525200720189</v>
      </c>
    </row>
    <row r="39" spans="1:3" ht="15.75" customHeight="1">
      <c r="A39" s="1">
        <f t="shared" si="6"/>
        <v>18</v>
      </c>
      <c r="B39" s="1">
        <f t="shared" si="7"/>
        <v>900</v>
      </c>
      <c r="C39" s="1">
        <f t="shared" si="5"/>
        <v>121.54342832664371</v>
      </c>
    </row>
    <row r="40" spans="1:3" ht="15.75" customHeight="1">
      <c r="A40" s="1">
        <f t="shared" si="6"/>
        <v>19</v>
      </c>
      <c r="B40" s="1">
        <f t="shared" si="7"/>
        <v>950</v>
      </c>
      <c r="C40" s="1">
        <f t="shared" si="5"/>
        <v>128.55160464608554</v>
      </c>
    </row>
    <row r="41" spans="1:3" ht="15.75" customHeight="1">
      <c r="A41" s="1">
        <f t="shared" si="6"/>
        <v>20</v>
      </c>
      <c r="B41" s="1">
        <f t="shared" si="7"/>
        <v>1000</v>
      </c>
      <c r="C41" s="1">
        <f t="shared" si="5"/>
        <v>135.55978096552735</v>
      </c>
    </row>
    <row r="42" spans="1:3" ht="15.75" customHeight="1">
      <c r="A42" s="1">
        <f t="shared" si="6"/>
        <v>21</v>
      </c>
      <c r="B42" s="1">
        <f t="shared" si="7"/>
        <v>1050</v>
      </c>
      <c r="C42" s="1">
        <f t="shared" si="5"/>
        <v>142.56795728496917</v>
      </c>
    </row>
    <row r="43" spans="1:3" ht="15.75" customHeight="1">
      <c r="A43" s="1">
        <f t="shared" si="6"/>
        <v>22</v>
      </c>
      <c r="B43" s="1">
        <f t="shared" si="7"/>
        <v>1100</v>
      </c>
      <c r="C43" s="1">
        <f t="shared" si="5"/>
        <v>149.57613360441098</v>
      </c>
    </row>
    <row r="44" spans="1:3" ht="15.75" customHeight="1">
      <c r="A44" s="1">
        <f t="shared" si="6"/>
        <v>23</v>
      </c>
      <c r="B44" s="1">
        <f t="shared" si="7"/>
        <v>1150</v>
      </c>
      <c r="C44" s="1">
        <f t="shared" si="5"/>
        <v>156.58430992385274</v>
      </c>
    </row>
    <row r="45" spans="1:3" ht="15.75" customHeight="1">
      <c r="A45" s="1">
        <f t="shared" si="6"/>
        <v>24</v>
      </c>
      <c r="B45" s="1">
        <f t="shared" si="7"/>
        <v>1200</v>
      </c>
      <c r="C45" s="1">
        <f t="shared" si="5"/>
        <v>163.59248624329456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76E7-E4EC-734E-99FE-7797A2D2890D}">
  <dimension ref="A1:O76"/>
  <sheetViews>
    <sheetView tabSelected="1" workbookViewId="0">
      <selection activeCell="D40" sqref="D40"/>
    </sheetView>
  </sheetViews>
  <sheetFormatPr baseColWidth="10" defaultRowHeight="13"/>
  <cols>
    <col min="7" max="7" width="27.1640625" bestFit="1" customWidth="1"/>
    <col min="8" max="8" width="15.83203125" bestFit="1" customWidth="1"/>
    <col min="9" max="9" width="17.33203125" bestFit="1" customWidth="1"/>
    <col min="10" max="10" width="23" bestFit="1" customWidth="1"/>
    <col min="12" max="12" width="14.1640625" bestFit="1" customWidth="1"/>
    <col min="14" max="14" width="12.6640625" bestFit="1" customWidth="1"/>
    <col min="15" max="15" width="13.5" bestFit="1" customWidth="1"/>
  </cols>
  <sheetData>
    <row r="1" spans="1:15" ht="57" thickBot="1">
      <c r="A1" s="7" t="s">
        <v>14</v>
      </c>
      <c r="B1" s="8" t="s">
        <v>15</v>
      </c>
      <c r="C1" s="8" t="s">
        <v>16</v>
      </c>
      <c r="D1" s="8" t="s">
        <v>17</v>
      </c>
      <c r="E1" s="8" t="s">
        <v>18</v>
      </c>
    </row>
    <row r="2" spans="1:15" ht="14" thickBot="1">
      <c r="A2" s="9">
        <v>1</v>
      </c>
      <c r="B2" s="10">
        <v>130</v>
      </c>
      <c r="C2" s="11">
        <v>163</v>
      </c>
      <c r="D2" s="11">
        <v>186</v>
      </c>
      <c r="E2" s="11">
        <v>15</v>
      </c>
      <c r="G2" s="21" t="s">
        <v>43</v>
      </c>
      <c r="H2" s="17"/>
      <c r="I2" s="17"/>
      <c r="J2" s="17"/>
      <c r="K2" s="17"/>
      <c r="L2" s="17"/>
      <c r="M2" s="17"/>
      <c r="N2" s="17"/>
      <c r="O2" s="17"/>
    </row>
    <row r="3" spans="1:15" ht="14" thickBot="1">
      <c r="A3" s="9">
        <v>2</v>
      </c>
      <c r="B3" s="11">
        <v>650</v>
      </c>
      <c r="C3" s="11">
        <v>765</v>
      </c>
      <c r="D3" s="11">
        <v>699</v>
      </c>
      <c r="E3" s="11">
        <v>69.900000000000006</v>
      </c>
    </row>
    <row r="4" spans="1:15" ht="14" thickBot="1">
      <c r="A4" s="9">
        <v>3</v>
      </c>
      <c r="B4" s="11">
        <v>99</v>
      </c>
      <c r="C4" s="11">
        <v>141</v>
      </c>
      <c r="D4" s="11">
        <v>132</v>
      </c>
      <c r="E4" s="11">
        <v>6.5</v>
      </c>
      <c r="G4" s="15" t="s">
        <v>19</v>
      </c>
      <c r="H4" s="15"/>
    </row>
    <row r="5" spans="1:15" ht="14" thickBot="1">
      <c r="A5" s="9">
        <v>4</v>
      </c>
      <c r="B5" s="11">
        <v>150</v>
      </c>
      <c r="C5" s="11">
        <v>166</v>
      </c>
      <c r="D5" s="11">
        <v>272</v>
      </c>
      <c r="E5" s="11">
        <v>22.4</v>
      </c>
      <c r="G5" s="12" t="s">
        <v>20</v>
      </c>
      <c r="H5" s="12">
        <v>0.95449657410468258</v>
      </c>
    </row>
    <row r="6" spans="1:15" ht="14" thickBot="1">
      <c r="A6" s="9">
        <v>5</v>
      </c>
      <c r="B6" s="11">
        <v>128</v>
      </c>
      <c r="C6" s="11">
        <v>137</v>
      </c>
      <c r="D6" s="11">
        <v>291</v>
      </c>
      <c r="E6" s="11">
        <v>28.4</v>
      </c>
      <c r="G6" s="12" t="s">
        <v>21</v>
      </c>
      <c r="H6" s="12">
        <v>0.91106370997757591</v>
      </c>
    </row>
    <row r="7" spans="1:15" ht="14" thickBot="1">
      <c r="A7" s="9">
        <v>6</v>
      </c>
      <c r="B7" s="11">
        <v>302</v>
      </c>
      <c r="C7" s="11">
        <v>355</v>
      </c>
      <c r="D7" s="11">
        <v>331</v>
      </c>
      <c r="E7" s="11">
        <v>65.900000000000006</v>
      </c>
      <c r="G7" s="12" t="s">
        <v>22</v>
      </c>
      <c r="H7" s="12">
        <v>0.89994667372477288</v>
      </c>
    </row>
    <row r="8" spans="1:15" ht="14" thickBot="1">
      <c r="A8" s="9">
        <v>7</v>
      </c>
      <c r="B8" s="11">
        <v>95</v>
      </c>
      <c r="C8" s="11">
        <v>136</v>
      </c>
      <c r="D8" s="11">
        <v>199</v>
      </c>
      <c r="E8" s="11">
        <v>19.399999999999999</v>
      </c>
      <c r="G8" s="12" t="s">
        <v>23</v>
      </c>
      <c r="H8" s="12">
        <v>197.89558013067634</v>
      </c>
    </row>
    <row r="9" spans="1:15" ht="14" thickBot="1">
      <c r="A9" s="9">
        <v>8</v>
      </c>
      <c r="B9" s="11">
        <v>945</v>
      </c>
      <c r="C9" s="11">
        <v>1206</v>
      </c>
      <c r="D9" s="11">
        <v>1890</v>
      </c>
      <c r="E9" s="11">
        <v>198.7</v>
      </c>
      <c r="G9" s="13" t="s">
        <v>24</v>
      </c>
      <c r="H9" s="13">
        <v>10</v>
      </c>
    </row>
    <row r="10" spans="1:15" ht="14" thickBot="1">
      <c r="A10" s="9">
        <v>9</v>
      </c>
      <c r="B10" s="11">
        <v>368</v>
      </c>
      <c r="C10" s="11">
        <v>433</v>
      </c>
      <c r="D10" s="11">
        <v>788</v>
      </c>
      <c r="E10" s="11">
        <v>38.799999999999997</v>
      </c>
    </row>
    <row r="11" spans="1:15" ht="14" thickBot="1">
      <c r="A11" s="9">
        <v>10</v>
      </c>
      <c r="B11" s="11">
        <v>961</v>
      </c>
      <c r="C11" s="11">
        <v>1130</v>
      </c>
      <c r="D11" s="11">
        <v>1601</v>
      </c>
      <c r="E11" s="11">
        <v>138.19999999999999</v>
      </c>
      <c r="G11" t="s">
        <v>25</v>
      </c>
    </row>
    <row r="12" spans="1:15">
      <c r="G12" s="14"/>
      <c r="H12" s="14" t="s">
        <v>30</v>
      </c>
      <c r="I12" s="14" t="s">
        <v>31</v>
      </c>
      <c r="J12" s="14" t="s">
        <v>32</v>
      </c>
      <c r="K12" s="14" t="s">
        <v>33</v>
      </c>
      <c r="L12" s="14" t="s">
        <v>34</v>
      </c>
    </row>
    <row r="13" spans="1:15">
      <c r="G13" s="12" t="s">
        <v>26</v>
      </c>
      <c r="H13" s="12">
        <v>1</v>
      </c>
      <c r="I13" s="12">
        <v>3209459.6149179442</v>
      </c>
      <c r="J13" s="12">
        <v>3209459.6149179442</v>
      </c>
      <c r="K13" s="12">
        <v>81.952031931879688</v>
      </c>
      <c r="L13" s="12">
        <v>1.775171781317486E-5</v>
      </c>
    </row>
    <row r="14" spans="1:15">
      <c r="G14" s="12" t="s">
        <v>27</v>
      </c>
      <c r="H14" s="12">
        <v>8</v>
      </c>
      <c r="I14" s="12">
        <v>313301.28508205549</v>
      </c>
      <c r="J14" s="12">
        <v>39162.660635256936</v>
      </c>
      <c r="K14" s="12"/>
      <c r="L14" s="12"/>
    </row>
    <row r="15" spans="1:15" ht="14" thickBot="1">
      <c r="G15" s="13" t="s">
        <v>28</v>
      </c>
      <c r="H15" s="13">
        <v>9</v>
      </c>
      <c r="I15" s="13">
        <v>3522760.8999999994</v>
      </c>
      <c r="J15" s="13"/>
      <c r="K15" s="13"/>
      <c r="L15" s="13"/>
    </row>
    <row r="16" spans="1:15" ht="14" thickBot="1"/>
    <row r="17" spans="7:15">
      <c r="G17" s="14"/>
      <c r="H17" s="14" t="s">
        <v>35</v>
      </c>
      <c r="I17" s="14" t="s">
        <v>23</v>
      </c>
      <c r="J17" s="14" t="s">
        <v>36</v>
      </c>
      <c r="K17" s="14" t="s">
        <v>37</v>
      </c>
      <c r="L17" s="14" t="s">
        <v>38</v>
      </c>
      <c r="M17" s="14" t="s">
        <v>39</v>
      </c>
      <c r="N17" s="14" t="s">
        <v>40</v>
      </c>
      <c r="O17" s="14" t="s">
        <v>41</v>
      </c>
    </row>
    <row r="18" spans="7:15">
      <c r="G18" s="18" t="s">
        <v>44</v>
      </c>
      <c r="H18" s="12">
        <v>-22.552532752034153</v>
      </c>
      <c r="I18" s="12">
        <v>96.202869909980691</v>
      </c>
      <c r="J18" s="12">
        <v>-0.23442681879591631</v>
      </c>
      <c r="K18" s="12">
        <v>0.82054201698792073</v>
      </c>
      <c r="L18" s="12">
        <v>-244.39674858295817</v>
      </c>
      <c r="M18" s="12">
        <v>199.29168307888986</v>
      </c>
      <c r="N18" s="12">
        <v>-244.39674858295817</v>
      </c>
      <c r="O18" s="12">
        <v>199.29168307888986</v>
      </c>
    </row>
    <row r="19" spans="7:15" ht="14" thickBot="1">
      <c r="G19" s="19" t="s">
        <v>45</v>
      </c>
      <c r="H19" s="13">
        <v>1.7279324262069857</v>
      </c>
      <c r="I19" s="13">
        <v>0.19087405135878793</v>
      </c>
      <c r="J19" s="13">
        <v>9.0527361572001901</v>
      </c>
      <c r="K19" s="13">
        <v>1.775171781317489E-5</v>
      </c>
      <c r="L19" s="13">
        <v>1.2877760744704483</v>
      </c>
      <c r="M19" s="13">
        <v>2.1680887779435234</v>
      </c>
      <c r="N19" s="13">
        <v>1.2877760744704483</v>
      </c>
      <c r="O19" s="13">
        <v>2.1680887779435234</v>
      </c>
    </row>
    <row r="21" spans="7:15">
      <c r="G21" s="21" t="s">
        <v>48</v>
      </c>
      <c r="H21" s="17"/>
      <c r="I21" s="17"/>
      <c r="J21" s="17"/>
      <c r="K21" s="17"/>
      <c r="L21" s="17"/>
      <c r="M21" s="17"/>
      <c r="N21" s="17"/>
      <c r="O21" s="17"/>
    </row>
    <row r="22" spans="7:15" ht="14" thickBot="1"/>
    <row r="23" spans="7:15">
      <c r="G23" s="15" t="s">
        <v>19</v>
      </c>
      <c r="H23" s="15"/>
    </row>
    <row r="24" spans="7:15">
      <c r="G24" s="12" t="s">
        <v>20</v>
      </c>
      <c r="H24" s="12">
        <v>0.93330689814055112</v>
      </c>
    </row>
    <row r="25" spans="7:15">
      <c r="G25" s="12" t="s">
        <v>21</v>
      </c>
      <c r="H25" s="12">
        <v>0.87106176611673702</v>
      </c>
    </row>
    <row r="26" spans="7:15">
      <c r="G26" s="12" t="s">
        <v>22</v>
      </c>
      <c r="H26" s="12">
        <v>0.85494448688132918</v>
      </c>
    </row>
    <row r="27" spans="7:15">
      <c r="G27" s="12" t="s">
        <v>23</v>
      </c>
      <c r="H27" s="12">
        <v>23.710851556793653</v>
      </c>
    </row>
    <row r="28" spans="7:15" ht="14" thickBot="1">
      <c r="G28" s="13" t="s">
        <v>24</v>
      </c>
      <c r="H28" s="13">
        <v>10</v>
      </c>
    </row>
    <row r="30" spans="7:15" ht="14" thickBot="1">
      <c r="G30" t="s">
        <v>25</v>
      </c>
    </row>
    <row r="31" spans="7:15">
      <c r="G31" s="14"/>
      <c r="H31" s="14" t="s">
        <v>30</v>
      </c>
      <c r="I31" s="14" t="s">
        <v>31</v>
      </c>
      <c r="J31" s="14" t="s">
        <v>32</v>
      </c>
      <c r="K31" s="14" t="s">
        <v>33</v>
      </c>
      <c r="L31" s="14" t="s">
        <v>34</v>
      </c>
    </row>
    <row r="32" spans="7:15">
      <c r="G32" s="12" t="s">
        <v>26</v>
      </c>
      <c r="H32" s="12">
        <v>1</v>
      </c>
      <c r="I32" s="12">
        <v>30384.460147613565</v>
      </c>
      <c r="J32" s="12">
        <v>30384.460147613565</v>
      </c>
      <c r="K32" s="12">
        <v>54.045211564189508</v>
      </c>
      <c r="L32" s="12">
        <v>7.9820274929389237E-5</v>
      </c>
    </row>
    <row r="33" spans="7:15">
      <c r="G33" s="12" t="s">
        <v>27</v>
      </c>
      <c r="H33" s="12">
        <v>8</v>
      </c>
      <c r="I33" s="12">
        <v>4497.6358523864319</v>
      </c>
      <c r="J33" s="12">
        <v>562.20448154830399</v>
      </c>
      <c r="K33" s="12"/>
      <c r="L33" s="12"/>
    </row>
    <row r="34" spans="7:15" ht="14" thickBot="1">
      <c r="G34" s="13" t="s">
        <v>28</v>
      </c>
      <c r="H34" s="13">
        <v>9</v>
      </c>
      <c r="I34" s="13">
        <v>34882.095999999998</v>
      </c>
      <c r="J34" s="13"/>
      <c r="K34" s="13"/>
      <c r="L34" s="13"/>
    </row>
    <row r="35" spans="7:15" ht="14" thickBot="1"/>
    <row r="36" spans="7:15">
      <c r="G36" s="14"/>
      <c r="H36" s="14" t="s">
        <v>35</v>
      </c>
      <c r="I36" s="14" t="s">
        <v>23</v>
      </c>
      <c r="J36" s="14" t="s">
        <v>36</v>
      </c>
      <c r="K36" s="14" t="s">
        <v>37</v>
      </c>
      <c r="L36" s="14" t="s">
        <v>38</v>
      </c>
      <c r="M36" s="14" t="s">
        <v>39</v>
      </c>
      <c r="N36" s="14" t="s">
        <v>40</v>
      </c>
      <c r="O36" s="14" t="s">
        <v>41</v>
      </c>
    </row>
    <row r="37" spans="7:15">
      <c r="G37" s="18" t="s">
        <v>44</v>
      </c>
      <c r="H37" s="12">
        <v>-4.0388815746875935</v>
      </c>
      <c r="I37" s="12">
        <v>11.526543272299646</v>
      </c>
      <c r="J37" s="12">
        <v>-0.35039833532692766</v>
      </c>
      <c r="K37" s="12">
        <v>0.73508694883773651</v>
      </c>
      <c r="L37" s="12">
        <v>-30.619138025220352</v>
      </c>
      <c r="M37" s="12">
        <v>22.541374875845165</v>
      </c>
      <c r="N37" s="12">
        <v>-30.619138025220352</v>
      </c>
      <c r="O37" s="12">
        <v>22.541374875845165</v>
      </c>
    </row>
    <row r="38" spans="7:15" ht="14" thickBot="1">
      <c r="G38" s="19" t="s">
        <v>45</v>
      </c>
      <c r="H38" s="13">
        <v>0.16812664988162904</v>
      </c>
      <c r="I38" s="13">
        <v>2.2869567348717527E-2</v>
      </c>
      <c r="J38" s="13">
        <v>7.3515448420171881</v>
      </c>
      <c r="K38" s="13">
        <v>7.9820274929389237E-5</v>
      </c>
      <c r="L38" s="13">
        <v>0.11538933300515622</v>
      </c>
      <c r="M38" s="13">
        <v>0.22086396675810185</v>
      </c>
      <c r="N38" s="13">
        <v>0.11538933300515622</v>
      </c>
      <c r="O38" s="13">
        <v>0.22086396675810185</v>
      </c>
    </row>
    <row r="40" spans="7:15">
      <c r="G40" s="21" t="s">
        <v>49</v>
      </c>
      <c r="H40" s="17"/>
      <c r="I40" s="17"/>
      <c r="J40" s="17"/>
      <c r="K40" s="17"/>
      <c r="L40" s="17"/>
      <c r="M40" s="17"/>
      <c r="N40" s="17"/>
      <c r="O40" s="17"/>
    </row>
    <row r="41" spans="7:15" ht="14" thickBot="1"/>
    <row r="42" spans="7:15">
      <c r="G42" s="15" t="s">
        <v>19</v>
      </c>
      <c r="H42" s="15"/>
    </row>
    <row r="43" spans="7:15">
      <c r="G43" s="12" t="s">
        <v>20</v>
      </c>
      <c r="H43" s="12">
        <v>0.96311409314905272</v>
      </c>
    </row>
    <row r="44" spans="7:15">
      <c r="G44" s="12" t="s">
        <v>21</v>
      </c>
      <c r="H44" s="12">
        <v>0.9275887564223223</v>
      </c>
    </row>
    <row r="45" spans="7:15">
      <c r="G45" s="12" t="s">
        <v>22</v>
      </c>
      <c r="H45" s="12">
        <v>0.91853735097511258</v>
      </c>
    </row>
    <row r="46" spans="7:15">
      <c r="G46" s="12" t="s">
        <v>23</v>
      </c>
      <c r="H46" s="12">
        <v>178.5663383717027</v>
      </c>
    </row>
    <row r="47" spans="7:15" ht="14" thickBot="1">
      <c r="G47" s="13" t="s">
        <v>24</v>
      </c>
      <c r="H47" s="13">
        <v>10</v>
      </c>
    </row>
    <row r="49" spans="7:15" ht="14" thickBot="1">
      <c r="G49" t="s">
        <v>25</v>
      </c>
    </row>
    <row r="50" spans="7:15">
      <c r="G50" s="14"/>
      <c r="H50" s="14" t="s">
        <v>30</v>
      </c>
      <c r="I50" s="14" t="s">
        <v>31</v>
      </c>
      <c r="J50" s="14" t="s">
        <v>32</v>
      </c>
      <c r="K50" s="14" t="s">
        <v>33</v>
      </c>
      <c r="L50" s="14" t="s">
        <v>34</v>
      </c>
    </row>
    <row r="51" spans="7:15">
      <c r="G51" s="12" t="s">
        <v>26</v>
      </c>
      <c r="H51" s="12">
        <v>1</v>
      </c>
      <c r="I51" s="12">
        <v>3267673.4024041807</v>
      </c>
      <c r="J51" s="12">
        <v>3267673.4024041807</v>
      </c>
      <c r="K51" s="12">
        <v>102.48008022978023</v>
      </c>
      <c r="L51" s="12">
        <v>7.7457890767652216E-6</v>
      </c>
    </row>
    <row r="52" spans="7:15">
      <c r="G52" s="12" t="s">
        <v>27</v>
      </c>
      <c r="H52" s="12">
        <v>8</v>
      </c>
      <c r="I52" s="12">
        <v>255087.49759581941</v>
      </c>
      <c r="J52" s="12">
        <v>31885.937199477426</v>
      </c>
      <c r="K52" s="12"/>
      <c r="L52" s="12"/>
    </row>
    <row r="53" spans="7:15" ht="14" thickBot="1">
      <c r="G53" s="13" t="s">
        <v>28</v>
      </c>
      <c r="H53" s="13">
        <v>9</v>
      </c>
      <c r="I53" s="13">
        <v>3522760.9000000004</v>
      </c>
      <c r="J53" s="13"/>
      <c r="K53" s="13"/>
      <c r="L53" s="13"/>
    </row>
    <row r="54" spans="7:15" ht="14" thickBot="1"/>
    <row r="55" spans="7:15">
      <c r="G55" s="14"/>
      <c r="H55" s="14" t="s">
        <v>35</v>
      </c>
      <c r="I55" s="14" t="s">
        <v>23</v>
      </c>
      <c r="J55" s="14" t="s">
        <v>36</v>
      </c>
      <c r="K55" s="14" t="s">
        <v>37</v>
      </c>
      <c r="L55" s="14" t="s">
        <v>38</v>
      </c>
      <c r="M55" s="14" t="s">
        <v>39</v>
      </c>
      <c r="N55" s="14" t="s">
        <v>40</v>
      </c>
      <c r="O55" s="14" t="s">
        <v>41</v>
      </c>
    </row>
    <row r="56" spans="7:15">
      <c r="G56" s="12" t="s">
        <v>29</v>
      </c>
      <c r="H56" s="12">
        <v>-23.92388825291539</v>
      </c>
      <c r="I56" s="12">
        <v>86.461707855924573</v>
      </c>
      <c r="J56" s="12">
        <v>-0.27669923306142585</v>
      </c>
      <c r="K56" s="12">
        <v>0.78902560227558949</v>
      </c>
      <c r="L56" s="12">
        <v>-223.30494410549207</v>
      </c>
      <c r="M56" s="12">
        <v>175.45716759966129</v>
      </c>
      <c r="N56" s="12">
        <v>-223.30494410549207</v>
      </c>
      <c r="O56" s="12">
        <v>175.45716759966129</v>
      </c>
    </row>
    <row r="57" spans="7:15" ht="14" thickBot="1">
      <c r="G57" s="13" t="s">
        <v>42</v>
      </c>
      <c r="H57" s="13">
        <v>1.4309669435511989</v>
      </c>
      <c r="I57" s="13">
        <v>0.14135457623382869</v>
      </c>
      <c r="J57" s="13">
        <v>10.123244550527279</v>
      </c>
      <c r="K57" s="13">
        <v>7.7457890767652216E-6</v>
      </c>
      <c r="L57" s="13">
        <v>1.1050027062259573</v>
      </c>
      <c r="M57" s="13">
        <v>1.7569311808764405</v>
      </c>
      <c r="N57" s="13">
        <v>1.1050027062259573</v>
      </c>
      <c r="O57" s="13">
        <v>1.7569311808764405</v>
      </c>
    </row>
    <row r="59" spans="7:15">
      <c r="G59" s="21" t="s">
        <v>50</v>
      </c>
      <c r="H59" s="17"/>
      <c r="I59" s="17"/>
      <c r="J59" s="17"/>
      <c r="K59" s="17"/>
      <c r="L59" s="17"/>
      <c r="M59" s="17"/>
      <c r="N59" s="17"/>
      <c r="O59" s="17"/>
    </row>
    <row r="60" spans="7:15" ht="14" thickBot="1"/>
    <row r="61" spans="7:15">
      <c r="G61" s="15" t="s">
        <v>19</v>
      </c>
      <c r="H61" s="15"/>
    </row>
    <row r="62" spans="7:15">
      <c r="G62" s="12" t="s">
        <v>20</v>
      </c>
      <c r="H62" s="12">
        <v>0.94803298743005071</v>
      </c>
    </row>
    <row r="63" spans="7:15">
      <c r="G63" s="12" t="s">
        <v>21</v>
      </c>
      <c r="H63" s="12">
        <v>0.89876654525554667</v>
      </c>
    </row>
    <row r="64" spans="7:15">
      <c r="G64" s="12" t="s">
        <v>22</v>
      </c>
      <c r="H64" s="12">
        <v>0.88611236341249</v>
      </c>
    </row>
    <row r="65" spans="7:15">
      <c r="G65" s="12" t="s">
        <v>23</v>
      </c>
      <c r="H65" s="12">
        <v>21.00962602834614</v>
      </c>
    </row>
    <row r="66" spans="7:15" ht="14" thickBot="1">
      <c r="G66" s="13" t="s">
        <v>24</v>
      </c>
      <c r="H66" s="13">
        <v>10</v>
      </c>
    </row>
    <row r="68" spans="7:15" ht="14" thickBot="1">
      <c r="G68" t="s">
        <v>25</v>
      </c>
    </row>
    <row r="69" spans="7:15">
      <c r="G69" s="14"/>
      <c r="H69" s="14" t="s">
        <v>30</v>
      </c>
      <c r="I69" s="14" t="s">
        <v>31</v>
      </c>
      <c r="J69" s="14" t="s">
        <v>32</v>
      </c>
      <c r="K69" s="14" t="s">
        <v>33</v>
      </c>
      <c r="L69" s="14" t="s">
        <v>34</v>
      </c>
    </row>
    <row r="70" spans="7:15">
      <c r="G70" s="12" t="s">
        <v>26</v>
      </c>
      <c r="H70" s="12">
        <v>1</v>
      </c>
      <c r="I70" s="12">
        <v>31350.860913192322</v>
      </c>
      <c r="J70" s="12">
        <v>31350.860913192322</v>
      </c>
      <c r="K70" s="12">
        <v>71.025259191189733</v>
      </c>
      <c r="L70" s="12">
        <v>2.996024310278965E-5</v>
      </c>
    </row>
    <row r="71" spans="7:15">
      <c r="G71" s="12" t="s">
        <v>27</v>
      </c>
      <c r="H71" s="12">
        <v>8</v>
      </c>
      <c r="I71" s="12">
        <v>3531.2350868076765</v>
      </c>
      <c r="J71" s="12">
        <v>441.40438585095956</v>
      </c>
      <c r="K71" s="12"/>
      <c r="L71" s="12"/>
    </row>
    <row r="72" spans="7:15" ht="14" thickBot="1">
      <c r="G72" s="13" t="s">
        <v>28</v>
      </c>
      <c r="H72" s="13">
        <v>9</v>
      </c>
      <c r="I72" s="13">
        <v>34882.095999999998</v>
      </c>
      <c r="J72" s="13"/>
      <c r="K72" s="13"/>
      <c r="L72" s="13"/>
    </row>
    <row r="73" spans="7:15" ht="14" thickBot="1"/>
    <row r="74" spans="7:15">
      <c r="G74" s="14"/>
      <c r="H74" s="14" t="s">
        <v>35</v>
      </c>
      <c r="I74" s="14" t="s">
        <v>23</v>
      </c>
      <c r="J74" s="14" t="s">
        <v>36</v>
      </c>
      <c r="K74" s="14" t="s">
        <v>37</v>
      </c>
      <c r="L74" s="14" t="s">
        <v>38</v>
      </c>
      <c r="M74" s="14" t="s">
        <v>39</v>
      </c>
      <c r="N74" s="14" t="s">
        <v>40</v>
      </c>
      <c r="O74" s="14" t="s">
        <v>41</v>
      </c>
    </row>
    <row r="75" spans="7:15">
      <c r="G75" s="12" t="s">
        <v>29</v>
      </c>
      <c r="H75" s="12">
        <v>-4.603745423308979</v>
      </c>
      <c r="I75" s="12">
        <v>10.172847606046655</v>
      </c>
      <c r="J75" s="12">
        <v>-0.45255228443337253</v>
      </c>
      <c r="K75" s="12">
        <v>0.66289125291963014</v>
      </c>
      <c r="L75" s="12">
        <v>-28.062374069654378</v>
      </c>
      <c r="M75" s="12">
        <v>18.854883223036421</v>
      </c>
      <c r="N75" s="12">
        <v>-28.062374069654378</v>
      </c>
      <c r="O75" s="12">
        <v>18.854883223036421</v>
      </c>
    </row>
    <row r="76" spans="7:15" ht="14" thickBot="1">
      <c r="G76" s="13" t="s">
        <v>42</v>
      </c>
      <c r="H76" s="13">
        <v>0.14016352638883633</v>
      </c>
      <c r="I76" s="13">
        <v>1.6631392070582486E-2</v>
      </c>
      <c r="J76" s="13">
        <v>8.4276484971307237</v>
      </c>
      <c r="K76" s="13">
        <v>2.996024310278965E-5</v>
      </c>
      <c r="L76" s="13">
        <v>0.10181146749987133</v>
      </c>
      <c r="M76" s="13">
        <v>0.17851558527780134</v>
      </c>
      <c r="N76" s="13">
        <v>0.10181146749987133</v>
      </c>
      <c r="O76" s="13">
        <v>0.17851558527780134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t1</vt:lpstr>
      <vt:lpstr>P1</vt:lpstr>
      <vt:lpstr>P2</vt:lpstr>
      <vt:lpstr>P3</vt:lpstr>
      <vt:lpstr>P4</vt:lpstr>
      <vt:lpstr>TEST</vt:lpstr>
      <vt:lpstr>AAMS</vt:lpstr>
      <vt:lpstr>ADH</vt:lpstr>
      <vt:lpstr>EPS</vt:lpstr>
      <vt:lpstr>PAMS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Antonio Francisco Millán Torres</cp:lastModifiedBy>
  <dcterms:modified xsi:type="dcterms:W3CDTF">2024-05-04T00:55:11Z</dcterms:modified>
</cp:coreProperties>
</file>