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SEP\RCOMP\repos\rcomp-21-22-na-g2\doc\sprint1\1181654\attachments\"/>
    </mc:Choice>
  </mc:AlternateContent>
  <xr:revisionPtr revIDLastSave="0" documentId="13_ncr:1_{9266458F-11BC-4FCA-92D1-4675D6301DF7}" xr6:coauthVersionLast="47" xr6:coauthVersionMax="47" xr10:uidLastSave="{00000000-0000-0000-0000-000000000000}"/>
  <bookViews>
    <workbookView xWindow="28680" yWindow="-120" windowWidth="29040" windowHeight="15840" xr2:uid="{F0B87229-AAC6-4CC1-AD48-68662DB2AA35}"/>
  </bookViews>
  <sheets>
    <sheet name="cal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86" i="2" l="1"/>
  <c r="AA85" i="2"/>
  <c r="AA84" i="2"/>
  <c r="AA83" i="2"/>
  <c r="AA82" i="2"/>
  <c r="AA81" i="2"/>
  <c r="AA80" i="2"/>
  <c r="AA79" i="2"/>
  <c r="AA78" i="2"/>
  <c r="L88" i="2"/>
  <c r="L87" i="2"/>
  <c r="L86" i="2"/>
  <c r="L85" i="2"/>
  <c r="L84" i="2"/>
  <c r="L83" i="2"/>
  <c r="L82" i="2"/>
  <c r="L81" i="2"/>
  <c r="L80" i="2"/>
  <c r="L79" i="2"/>
  <c r="L78" i="2"/>
  <c r="AC53" i="2"/>
  <c r="AC54" i="2"/>
  <c r="AC45" i="2"/>
  <c r="AC8" i="2"/>
  <c r="AC12" i="2"/>
  <c r="E31" i="2"/>
  <c r="F28" i="2"/>
  <c r="E28" i="2"/>
  <c r="F22" i="2"/>
  <c r="F14" i="2"/>
  <c r="E14" i="2"/>
  <c r="H14" i="2" s="1"/>
  <c r="I14" i="2" s="1"/>
  <c r="F13" i="2"/>
  <c r="E11" i="2"/>
  <c r="F10" i="2"/>
  <c r="F8" i="2"/>
  <c r="E8" i="2"/>
  <c r="N6" i="2"/>
  <c r="F30" i="2" s="1"/>
  <c r="F6" i="2"/>
  <c r="R5" i="2"/>
  <c r="F5" i="2"/>
  <c r="E4" i="2"/>
  <c r="E3" i="2"/>
  <c r="T178" i="2"/>
  <c r="T177" i="2"/>
  <c r="T176" i="2"/>
  <c r="T175" i="2"/>
  <c r="T167" i="2"/>
  <c r="T166" i="2"/>
  <c r="T165" i="2"/>
  <c r="T164" i="2"/>
  <c r="T163" i="2"/>
  <c r="T162" i="2"/>
  <c r="T161" i="2"/>
  <c r="T160" i="2"/>
  <c r="T152" i="2"/>
  <c r="T151" i="2"/>
  <c r="T150" i="2"/>
  <c r="T149" i="2"/>
  <c r="T141" i="2"/>
  <c r="T140" i="2"/>
  <c r="T139" i="2"/>
  <c r="T138" i="2"/>
  <c r="T130" i="2"/>
  <c r="T129" i="2"/>
  <c r="T128" i="2"/>
  <c r="T127" i="2"/>
  <c r="T119" i="2"/>
  <c r="T118" i="2"/>
  <c r="T117" i="2"/>
  <c r="T116" i="2"/>
  <c r="T108" i="2"/>
  <c r="T107" i="2"/>
  <c r="T106" i="2"/>
  <c r="T105" i="2"/>
  <c r="T104" i="2"/>
  <c r="T96" i="2"/>
  <c r="T95" i="2"/>
  <c r="T94" i="2"/>
  <c r="T93" i="2"/>
  <c r="T92" i="2"/>
  <c r="T84" i="2"/>
  <c r="T83" i="2"/>
  <c r="T82" i="2"/>
  <c r="T81" i="2"/>
  <c r="T80" i="2"/>
  <c r="S73" i="2"/>
  <c r="S66" i="2"/>
  <c r="S59" i="2"/>
  <c r="S52" i="2"/>
  <c r="V57" i="2" s="1"/>
  <c r="G66" i="2"/>
  <c r="G73" i="2"/>
  <c r="G59" i="2"/>
  <c r="G52" i="2"/>
  <c r="J57" i="2" s="1"/>
  <c r="AC56" i="2" s="1"/>
  <c r="H104" i="2"/>
  <c r="H190" i="2"/>
  <c r="H189" i="2"/>
  <c r="H188" i="2"/>
  <c r="H187" i="2"/>
  <c r="H180" i="2"/>
  <c r="H179" i="2"/>
  <c r="H178" i="2"/>
  <c r="H177" i="2"/>
  <c r="H170" i="2"/>
  <c r="H169" i="2"/>
  <c r="H168" i="2"/>
  <c r="H167" i="2"/>
  <c r="H160" i="2"/>
  <c r="H159" i="2"/>
  <c r="H158" i="2"/>
  <c r="H151" i="2"/>
  <c r="H150" i="2"/>
  <c r="H149" i="2"/>
  <c r="H142" i="2"/>
  <c r="H141" i="2"/>
  <c r="H140" i="2"/>
  <c r="H139" i="2"/>
  <c r="H138" i="2"/>
  <c r="H137" i="2"/>
  <c r="H130" i="2"/>
  <c r="H129" i="2"/>
  <c r="H128" i="2"/>
  <c r="H121" i="2"/>
  <c r="H120" i="2"/>
  <c r="H119" i="2"/>
  <c r="H112" i="2"/>
  <c r="H111" i="2"/>
  <c r="H110" i="2"/>
  <c r="H103" i="2"/>
  <c r="H102" i="2"/>
  <c r="H101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80" i="2"/>
  <c r="E25" i="2" l="1"/>
  <c r="Q7" i="2"/>
  <c r="F25" i="2"/>
  <c r="H8" i="2"/>
  <c r="I8" i="2" s="1"/>
  <c r="H28" i="2"/>
  <c r="I28" i="2" s="1"/>
  <c r="H11" i="2"/>
  <c r="I11" i="2" s="1"/>
  <c r="F31" i="2"/>
  <c r="H31" i="2" s="1"/>
  <c r="I31" i="2" s="1"/>
  <c r="F3" i="2"/>
  <c r="H3" i="2" s="1"/>
  <c r="I3" i="2" s="1"/>
  <c r="P12" i="2" s="1"/>
  <c r="AC16" i="2" s="1"/>
  <c r="F11" i="2"/>
  <c r="E6" i="2"/>
  <c r="H6" i="2" s="1"/>
  <c r="I6" i="2" s="1"/>
  <c r="E22" i="2"/>
  <c r="H22" i="2" s="1"/>
  <c r="I22" i="2" s="1"/>
  <c r="T153" i="2"/>
  <c r="T168" i="2"/>
  <c r="E32" i="2"/>
  <c r="E23" i="2"/>
  <c r="E26" i="2"/>
  <c r="E29" i="2"/>
  <c r="H29" i="2" s="1"/>
  <c r="I29" i="2" s="1"/>
  <c r="F32" i="2"/>
  <c r="E9" i="2"/>
  <c r="H9" i="2" s="1"/>
  <c r="I9" i="2" s="1"/>
  <c r="E12" i="2"/>
  <c r="H12" i="2" s="1"/>
  <c r="I12" i="2" s="1"/>
  <c r="E15" i="2"/>
  <c r="F23" i="2"/>
  <c r="F26" i="2"/>
  <c r="F29" i="2"/>
  <c r="F9" i="2"/>
  <c r="F12" i="2"/>
  <c r="F15" i="2"/>
  <c r="E33" i="2"/>
  <c r="F4" i="2"/>
  <c r="H4" i="2" s="1"/>
  <c r="R6" i="2"/>
  <c r="F33" i="2"/>
  <c r="E7" i="2"/>
  <c r="H7" i="2" s="1"/>
  <c r="I7" i="2" s="1"/>
  <c r="E16" i="2"/>
  <c r="E24" i="2"/>
  <c r="E27" i="2"/>
  <c r="E30" i="2"/>
  <c r="H30" i="2" s="1"/>
  <c r="E5" i="2"/>
  <c r="H5" i="2" s="1"/>
  <c r="I5" i="2" s="1"/>
  <c r="F7" i="2"/>
  <c r="E10" i="2"/>
  <c r="H10" i="2" s="1"/>
  <c r="I10" i="2" s="1"/>
  <c r="E13" i="2"/>
  <c r="H13" i="2" s="1"/>
  <c r="I13" i="2" s="1"/>
  <c r="F16" i="2"/>
  <c r="F24" i="2"/>
  <c r="F27" i="2"/>
  <c r="T142" i="2"/>
  <c r="T109" i="2"/>
  <c r="T120" i="2"/>
  <c r="T85" i="2"/>
  <c r="T179" i="2"/>
  <c r="T97" i="2"/>
  <c r="H191" i="2"/>
  <c r="T131" i="2"/>
  <c r="H181" i="2"/>
  <c r="H161" i="2"/>
  <c r="H113" i="2"/>
  <c r="H152" i="2"/>
  <c r="H131" i="2"/>
  <c r="H105" i="2"/>
  <c r="H143" i="2"/>
  <c r="H122" i="2"/>
  <c r="H171" i="2"/>
  <c r="H94" i="2"/>
  <c r="P13" i="2" l="1"/>
  <c r="AC20" i="2" s="1"/>
  <c r="H25" i="2"/>
  <c r="I25" i="2" s="1"/>
  <c r="H24" i="2"/>
  <c r="I24" i="2" s="1"/>
  <c r="P14" i="2" s="1"/>
  <c r="AC24" i="2" s="1"/>
  <c r="H27" i="2"/>
  <c r="I27" i="2" s="1"/>
  <c r="H16" i="2"/>
  <c r="H15" i="2"/>
  <c r="V51" i="2"/>
  <c r="H33" i="2"/>
  <c r="H26" i="2"/>
  <c r="I26" i="2" s="1"/>
  <c r="H32" i="2"/>
  <c r="H23" i="2"/>
  <c r="I23" i="2" s="1"/>
  <c r="I17" i="2"/>
  <c r="J51" i="2"/>
  <c r="AC55" i="2" l="1"/>
  <c r="P15" i="2"/>
  <c r="AC28" i="2" s="1"/>
  <c r="I34" i="2"/>
</calcChain>
</file>

<file path=xl/sharedStrings.xml><?xml version="1.0" encoding="utf-8"?>
<sst xmlns="http://schemas.openxmlformats.org/spreadsheetml/2006/main" count="334" uniqueCount="117">
  <si>
    <t>Room List</t>
  </si>
  <si>
    <t>WC</t>
  </si>
  <si>
    <t>Length(cm)</t>
  </si>
  <si>
    <t>Width(cm)</t>
  </si>
  <si>
    <t>Length(m)</t>
  </si>
  <si>
    <t>Width(m)</t>
  </si>
  <si>
    <t>Height(m)</t>
  </si>
  <si>
    <t>Centimeter (cm)</t>
  </si>
  <si>
    <t>Meter(m)</t>
  </si>
  <si>
    <t>Area(m²)</t>
  </si>
  <si>
    <t>Inner Total Size (cm)</t>
  </si>
  <si>
    <t>width</t>
  </si>
  <si>
    <t>height</t>
  </si>
  <si>
    <t>Inner Total Size (m)</t>
  </si>
  <si>
    <t>Tool Used for measurements</t>
  </si>
  <si>
    <t>5.0.1</t>
  </si>
  <si>
    <t>5.0.2</t>
  </si>
  <si>
    <t>5.0.3</t>
  </si>
  <si>
    <t>5.0.4</t>
  </si>
  <si>
    <t>5.0.5</t>
  </si>
  <si>
    <t>5.0.6</t>
  </si>
  <si>
    <t>5.0.7</t>
  </si>
  <si>
    <t>5.0.8</t>
  </si>
  <si>
    <t>5.0.9</t>
  </si>
  <si>
    <t>5.0.10</t>
  </si>
  <si>
    <t>5.0.11</t>
  </si>
  <si>
    <t>5.0.12</t>
  </si>
  <si>
    <t>length</t>
  </si>
  <si>
    <t>Building 5 - Floor One</t>
  </si>
  <si>
    <t>Building 5 - Ground Floor</t>
  </si>
  <si>
    <t>5.1.1</t>
  </si>
  <si>
    <t>5.1.2</t>
  </si>
  <si>
    <t>5.1.3</t>
  </si>
  <si>
    <t>5.1.4</t>
  </si>
  <si>
    <t>5.1.5</t>
  </si>
  <si>
    <t>5.1.6</t>
  </si>
  <si>
    <t>5.1.7</t>
  </si>
  <si>
    <t>5.1.8</t>
  </si>
  <si>
    <t>5.1.9</t>
  </si>
  <si>
    <t>5.1.10</t>
  </si>
  <si>
    <t>=</t>
  </si>
  <si>
    <t>n/a</t>
  </si>
  <si>
    <t>Outlets (calculated)</t>
  </si>
  <si>
    <t xml:space="preserve"> </t>
  </si>
  <si>
    <t>total:</t>
  </si>
  <si>
    <t>Height increment</t>
  </si>
  <si>
    <t>Length from MC to IC</t>
  </si>
  <si>
    <t>Length from IC to HC</t>
  </si>
  <si>
    <t>Length</t>
  </si>
  <si>
    <t>length from HC to CP(509)</t>
  </si>
  <si>
    <t>length from HC to CP(506)</t>
  </si>
  <si>
    <t>Outlet #</t>
  </si>
  <si>
    <t>Multiplier</t>
  </si>
  <si>
    <t>Total length</t>
  </si>
  <si>
    <t>Room 5.0.1  (from CP in 5.0.6 to outlets in 5.0.1)</t>
  </si>
  <si>
    <t>height increment</t>
  </si>
  <si>
    <t>Room 5.0.3  (from CP in 5.0.6 to outlets in 5.0.3)</t>
  </si>
  <si>
    <t>Room 5.0.4  (from CP in 5.0.6 to outlets in 5.0.4)</t>
  </si>
  <si>
    <t>Room 5.0.5  (from CP in 5.0.6 to outlets in 5.0.5)</t>
  </si>
  <si>
    <t>Room 5.0.6  (from CP in 5.0.6 to outlets in 5.0.6)</t>
  </si>
  <si>
    <t>Room 5.0.7  (from CP in 5.0.9 to outlets in 5.0.7)</t>
  </si>
  <si>
    <t>Room 5.0.8  (from CP in 5.0.9 to outlets in 5.0.8)</t>
  </si>
  <si>
    <t>Room 5.0.9  (from CP in 5.0.9 to outlets in 5.0.9)</t>
  </si>
  <si>
    <t>Room 5.0.10  (from CP in 5.0.9 to outlets in 5.0.10)</t>
  </si>
  <si>
    <t>Room 5.0.11  (from CP in 5.0.9 to outlets in 5.0.11)</t>
  </si>
  <si>
    <t>Room 5.0.12  (from CP in 5.0.9 to outlets in 5.0.12)</t>
  </si>
  <si>
    <t>Wi-Fi out</t>
  </si>
  <si>
    <t>Total copper cable length of floor 0</t>
  </si>
  <si>
    <t>Floor 0</t>
  </si>
  <si>
    <t>Length (m)</t>
  </si>
  <si>
    <t>Total length (m)</t>
  </si>
  <si>
    <t>Floor 1</t>
  </si>
  <si>
    <t>Total optic cable length of floor 0</t>
  </si>
  <si>
    <t>length from HC to CP(5.1.6)</t>
  </si>
  <si>
    <t>length from HC to CP(5.1.2)</t>
  </si>
  <si>
    <t>Room 5.1.1  (from CP in 5.1.2 to outlets in 5.1.1)</t>
  </si>
  <si>
    <t>Room 5.1.2  (from CP in 5.1.2 to outlets in 5.1.2)</t>
  </si>
  <si>
    <t>Room 5.1.3  (from CP in 5.1.2 to outlets in 5.1.3)</t>
  </si>
  <si>
    <t>Room 5.1.4  (from CP in 5.1.6 to outlets in 5.1.4)</t>
  </si>
  <si>
    <t>Room 5.1.5  (from CP in 5.1.6 to outlets in 5.1.5)</t>
  </si>
  <si>
    <t>Room 5.1.6  (from CP in 5.1.6 to outlets in 5.1.6)</t>
  </si>
  <si>
    <t>Room 5.1.7  (from CP in 5.1.6 to outlets in 5.1.7)</t>
  </si>
  <si>
    <t>Room 5.1.8  (from CP in 5.1.6 to outlets in 5.1.8)</t>
  </si>
  <si>
    <t>Room 5.1.10  (from CP in 5.1.2 to outlets in 5.1.10)</t>
  </si>
  <si>
    <t>Structure</t>
  </si>
  <si>
    <t>Equipment Needed</t>
  </si>
  <si>
    <t>2U Switch CAT7</t>
  </si>
  <si>
    <t>Patch Cord number</t>
  </si>
  <si>
    <t>2U Patch Panel CAT7</t>
  </si>
  <si>
    <t>12U Rack</t>
  </si>
  <si>
    <t>Patch Cord Number</t>
  </si>
  <si>
    <t>1U Switch CAT7</t>
  </si>
  <si>
    <t>1U Patch Panel CAT7</t>
  </si>
  <si>
    <t>6U Rack</t>
  </si>
  <si>
    <t>IC</t>
  </si>
  <si>
    <t>Total Building Equipment</t>
  </si>
  <si>
    <t>Female RJ45</t>
  </si>
  <si>
    <t>HC (floor 0)</t>
  </si>
  <si>
    <t>HC (floor 1)</t>
  </si>
  <si>
    <t>Consolidation Points</t>
  </si>
  <si>
    <t>Number of Connections</t>
  </si>
  <si>
    <t>CP (5.0.6)</t>
  </si>
  <si>
    <t>CP (5.0.9)</t>
  </si>
  <si>
    <t>CP (5.1.2)</t>
  </si>
  <si>
    <t>CP (5.1.6)</t>
  </si>
  <si>
    <t>1U</t>
  </si>
  <si>
    <t>2U</t>
  </si>
  <si>
    <t>ports</t>
  </si>
  <si>
    <t>CAT7 cable length (m)</t>
  </si>
  <si>
    <t>Fiber cable  length (m)</t>
  </si>
  <si>
    <t>Percentage of error</t>
  </si>
  <si>
    <t>1U Switch Fiber</t>
  </si>
  <si>
    <t>1U Patch Panel Fiber</t>
  </si>
  <si>
    <t>Rooms</t>
  </si>
  <si>
    <t>Cable length (m)</t>
  </si>
  <si>
    <t>Total copper cable length of floor 1</t>
  </si>
  <si>
    <t>Total optic cable length of floor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</si>
</sst>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8" fillId="5" borderId="1" applyNumberFormat="0" applyAlignment="0" applyProtection="0"/>
    <xf numFmtId="0" fontId="7" fillId="6" borderId="15" applyNumberFormat="0" applyFont="0" applyAlignment="0" applyProtection="0"/>
    <xf numFmtId="0" fontId="7" fillId="7" borderId="0" applyNumberFormat="0" applyBorder="0" applyAlignment="0" applyProtection="0"/>
    <xf numFmtId="0" fontId="9" fillId="8" borderId="0" applyNumberFormat="0" applyBorder="0" applyAlignment="0" applyProtection="0"/>
  </cellStyleXfs>
  <cellXfs count="54">
    <xf numFmtId="0" fontId="0" fillId="0" borderId="0" xfId="0"/>
    <xf numFmtId="0" fontId="1" fillId="2" borderId="2" xfId="1"/>
    <xf numFmtId="2" fontId="1" fillId="2" borderId="2" xfId="1" applyNumberFormat="1"/>
    <xf numFmtId="0" fontId="5" fillId="2" borderId="1" xfId="2" applyFont="1"/>
    <xf numFmtId="0" fontId="5" fillId="2" borderId="1" xfId="2" applyFont="1" applyAlignment="1">
      <alignment horizontal="center"/>
    </xf>
    <xf numFmtId="164" fontId="5" fillId="2" borderId="1" xfId="2" applyNumberFormat="1" applyFont="1" applyAlignment="1">
      <alignment horizontal="center"/>
    </xf>
    <xf numFmtId="0" fontId="6" fillId="0" borderId="0" xfId="0" applyFont="1"/>
    <xf numFmtId="2" fontId="5" fillId="2" borderId="1" xfId="2" applyNumberFormat="1" applyFont="1"/>
    <xf numFmtId="2" fontId="5" fillId="2" borderId="1" xfId="2" applyNumberFormat="1" applyFont="1" applyAlignment="1">
      <alignment horizontal="right"/>
    </xf>
    <xf numFmtId="0" fontId="1" fillId="2" borderId="4" xfId="1" applyBorder="1"/>
    <xf numFmtId="2" fontId="1" fillId="2" borderId="4" xfId="1" applyNumberFormat="1" applyBorder="1"/>
    <xf numFmtId="0" fontId="1" fillId="2" borderId="3" xfId="1" applyBorder="1"/>
    <xf numFmtId="0" fontId="0" fillId="4" borderId="3" xfId="0" applyFill="1" applyBorder="1"/>
    <xf numFmtId="0" fontId="0" fillId="0" borderId="0" xfId="0" applyAlignment="1"/>
    <xf numFmtId="2" fontId="1" fillId="2" borderId="5" xfId="1" applyNumberFormat="1" applyBorder="1"/>
    <xf numFmtId="0" fontId="0" fillId="0" borderId="6" xfId="0" applyBorder="1" applyAlignment="1">
      <alignment horizontal="right"/>
    </xf>
    <xf numFmtId="0" fontId="0" fillId="0" borderId="3" xfId="0" applyBorder="1"/>
    <xf numFmtId="0" fontId="0" fillId="0" borderId="3" xfId="0" applyBorder="1" applyAlignment="1"/>
    <xf numFmtId="0" fontId="3" fillId="0" borderId="0" xfId="3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3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7" fillId="7" borderId="2" xfId="6" applyBorder="1"/>
    <xf numFmtId="0" fontId="7" fillId="7" borderId="3" xfId="6" applyBorder="1" applyAlignment="1">
      <alignment horizontal="center"/>
    </xf>
    <xf numFmtId="0" fontId="7" fillId="6" borderId="15" xfId="5"/>
    <xf numFmtId="0" fontId="1" fillId="2" borderId="16" xfId="1" applyBorder="1"/>
    <xf numFmtId="0" fontId="8" fillId="5" borderId="1" xfId="4"/>
    <xf numFmtId="1" fontId="1" fillId="2" borderId="2" xfId="1" applyNumberFormat="1"/>
    <xf numFmtId="0" fontId="8" fillId="5" borderId="17" xfId="4" applyBorder="1"/>
    <xf numFmtId="0" fontId="7" fillId="6" borderId="3" xfId="5" applyBorder="1"/>
    <xf numFmtId="0" fontId="8" fillId="5" borderId="3" xfId="4" applyBorder="1"/>
    <xf numFmtId="0" fontId="9" fillId="8" borderId="3" xfId="7" applyBorder="1" applyAlignment="1">
      <alignment horizontal="center"/>
    </xf>
    <xf numFmtId="0" fontId="2" fillId="2" borderId="3" xfId="2" applyBorder="1"/>
    <xf numFmtId="1" fontId="2" fillId="2" borderId="3" xfId="2" applyNumberFormat="1" applyBorder="1"/>
    <xf numFmtId="1" fontId="1" fillId="2" borderId="16" xfId="1" applyNumberFormat="1" applyBorder="1"/>
    <xf numFmtId="0" fontId="1" fillId="2" borderId="3" xfId="1" applyBorder="1" applyAlignment="1">
      <alignment horizontal="center"/>
    </xf>
    <xf numFmtId="0" fontId="1" fillId="2" borderId="3" xfId="1" applyBorder="1" applyAlignment="1">
      <alignment horizontal="center" wrapText="1"/>
    </xf>
    <xf numFmtId="0" fontId="1" fillId="2" borderId="18" xfId="1" applyBorder="1"/>
    <xf numFmtId="0" fontId="0" fillId="4" borderId="3" xfId="0" applyFill="1" applyBorder="1"/>
    <xf numFmtId="0" fontId="0" fillId="0" borderId="3" xfId="0" applyBorder="1"/>
    <xf numFmtId="0" fontId="0" fillId="4" borderId="3" xfId="0" applyFill="1" applyBorder="1" applyAlignment="1">
      <alignment horizontal="right"/>
    </xf>
    <xf numFmtId="0" fontId="1" fillId="2" borderId="3" xfId="1" applyBorder="1"/>
    <xf numFmtId="0" fontId="7" fillId="6" borderId="19" xfId="5" applyBorder="1"/>
  </cellXfs>
  <cellStyles count="8">
    <cellStyle name="60% - Accent3" xfId="6" builtinId="40"/>
    <cellStyle name="Accent6" xfId="7" builtinId="49"/>
    <cellStyle name="Calculation" xfId="2" builtinId="22"/>
    <cellStyle name="Hyperlink" xfId="3" builtinId="8"/>
    <cellStyle name="Input" xfId="4" builtinId="20"/>
    <cellStyle name="Normal" xfId="0" builtinId="0"/>
    <cellStyle name="Note" xfId="5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inifab.com/feeds/cm_to_inch/virtual_ruler_on_your_imag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D6141-5ED1-434F-BD6E-2917E471DF32}">
  <dimension ref="B1:AH191"/>
  <sheetViews>
    <sheetView tabSelected="1" topLeftCell="P1" zoomScale="115" zoomScaleNormal="115" workbookViewId="0">
      <selection activeCell="Z51" sqref="Z51"/>
    </sheetView>
  </sheetViews>
  <sheetFormatPr defaultRowHeight="15" x14ac:dyDescent="0.25"/>
  <cols>
    <col min="3" max="3" width="10.7109375" customWidth="1"/>
    <col min="5" max="5" width="11.28515625" customWidth="1"/>
    <col min="6" max="6" width="10.140625" customWidth="1"/>
    <col min="12" max="12" width="15.140625" customWidth="1"/>
    <col min="14" max="14" width="7.28515625" customWidth="1"/>
    <col min="15" max="15" width="10.5703125" customWidth="1"/>
    <col min="16" max="16" width="11.7109375" customWidth="1"/>
    <col min="17" max="17" width="14.140625" customWidth="1"/>
    <col min="18" max="18" width="11.42578125" customWidth="1"/>
    <col min="26" max="26" width="12" customWidth="1"/>
    <col min="27" max="27" width="15.85546875" customWidth="1"/>
    <col min="28" max="28" width="21.85546875" customWidth="1"/>
    <col min="29" max="29" width="24.28515625" customWidth="1"/>
  </cols>
  <sheetData>
    <row r="1" spans="2:34" x14ac:dyDescent="0.25">
      <c r="B1" s="19" t="s">
        <v>29</v>
      </c>
      <c r="C1" s="19"/>
      <c r="D1" s="19"/>
      <c r="J1" s="13"/>
      <c r="K1" s="13"/>
      <c r="AB1" s="13"/>
    </row>
    <row r="2" spans="2:34" x14ac:dyDescent="0.25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9" t="s">
        <v>9</v>
      </c>
      <c r="I2" s="46" t="s">
        <v>42</v>
      </c>
      <c r="J2" s="46"/>
      <c r="K2" s="13"/>
      <c r="L2" s="20" t="s">
        <v>14</v>
      </c>
      <c r="M2" s="20"/>
      <c r="N2" s="18"/>
    </row>
    <row r="3" spans="2:34" x14ac:dyDescent="0.25">
      <c r="B3" s="1" t="s">
        <v>15</v>
      </c>
      <c r="C3" s="1">
        <v>6.4</v>
      </c>
      <c r="D3" s="1">
        <v>7.1</v>
      </c>
      <c r="E3" s="2">
        <f t="shared" ref="E3:F16" si="0">C3*$N$6</f>
        <v>7.8048780487804894</v>
      </c>
      <c r="F3" s="2">
        <f t="shared" si="0"/>
        <v>8.6585365853658551</v>
      </c>
      <c r="G3" s="1">
        <v>4</v>
      </c>
      <c r="H3" s="10">
        <f>E3*F3</f>
        <v>67.578822129684738</v>
      </c>
      <c r="I3" s="51">
        <f>ROUNDUP(H3/5,0)</f>
        <v>14</v>
      </c>
      <c r="J3" s="51"/>
      <c r="K3" s="13"/>
    </row>
    <row r="4" spans="2:34" x14ac:dyDescent="0.25">
      <c r="B4" s="1" t="s">
        <v>16</v>
      </c>
      <c r="C4" s="1">
        <v>1.8</v>
      </c>
      <c r="D4" s="1">
        <v>2.7</v>
      </c>
      <c r="E4" s="2">
        <f t="shared" si="0"/>
        <v>2.1951219512195128</v>
      </c>
      <c r="F4" s="2">
        <f t="shared" si="0"/>
        <v>3.292682926829269</v>
      </c>
      <c r="G4" s="1">
        <v>4</v>
      </c>
      <c r="H4" s="10">
        <f t="shared" ref="H4:H16" si="1">E4*F4</f>
        <v>7.2278405710886409</v>
      </c>
      <c r="I4" s="49" t="s">
        <v>41</v>
      </c>
      <c r="J4" s="49"/>
      <c r="K4" s="13"/>
      <c r="L4" s="3" t="s">
        <v>7</v>
      </c>
      <c r="M4" s="3"/>
      <c r="N4" s="3" t="s">
        <v>8</v>
      </c>
      <c r="P4" s="6"/>
      <c r="Q4" s="3" t="s">
        <v>10</v>
      </c>
      <c r="R4" s="3" t="s">
        <v>13</v>
      </c>
    </row>
    <row r="5" spans="2:34" x14ac:dyDescent="0.25">
      <c r="B5" s="1" t="s">
        <v>17</v>
      </c>
      <c r="C5" s="1">
        <v>3.2</v>
      </c>
      <c r="D5" s="1">
        <v>2.5</v>
      </c>
      <c r="E5" s="2">
        <f t="shared" si="0"/>
        <v>3.9024390243902447</v>
      </c>
      <c r="F5" s="2">
        <f t="shared" si="0"/>
        <v>3.0487804878048785</v>
      </c>
      <c r="G5" s="1">
        <v>4</v>
      </c>
      <c r="H5" s="10">
        <f t="shared" si="1"/>
        <v>11.897679952409284</v>
      </c>
      <c r="I5" s="49">
        <f t="shared" ref="I5:I14" si="2">ROUNDUP(H5/5,0)</f>
        <v>3</v>
      </c>
      <c r="J5" s="49"/>
      <c r="K5" s="13"/>
      <c r="L5" s="4">
        <v>4.0999999999999996</v>
      </c>
      <c r="M5" s="4" t="s">
        <v>40</v>
      </c>
      <c r="N5" s="4">
        <v>5</v>
      </c>
      <c r="P5" s="3" t="s">
        <v>11</v>
      </c>
      <c r="Q5" s="3">
        <v>16</v>
      </c>
      <c r="R5" s="7">
        <f>Q5*$N$6</f>
        <v>19.512195121951223</v>
      </c>
      <c r="X5" s="13"/>
      <c r="AA5" s="13"/>
      <c r="AH5" t="s">
        <v>107</v>
      </c>
    </row>
    <row r="6" spans="2:34" x14ac:dyDescent="0.25">
      <c r="B6" s="1" t="s">
        <v>18</v>
      </c>
      <c r="C6" s="1">
        <v>3.2</v>
      </c>
      <c r="D6" s="1">
        <v>2.5</v>
      </c>
      <c r="E6" s="2">
        <f t="shared" si="0"/>
        <v>3.9024390243902447</v>
      </c>
      <c r="F6" s="2">
        <f t="shared" si="0"/>
        <v>3.0487804878048785</v>
      </c>
      <c r="G6" s="1">
        <v>4</v>
      </c>
      <c r="H6" s="10">
        <f t="shared" si="1"/>
        <v>11.897679952409284</v>
      </c>
      <c r="I6" s="49">
        <f t="shared" si="2"/>
        <v>3</v>
      </c>
      <c r="J6" s="49"/>
      <c r="K6" s="13"/>
      <c r="L6" s="4">
        <v>1</v>
      </c>
      <c r="M6" s="5" t="s">
        <v>40</v>
      </c>
      <c r="N6" s="5">
        <f>N5/L5</f>
        <v>1.2195121951219514</v>
      </c>
      <c r="P6" s="3" t="s">
        <v>27</v>
      </c>
      <c r="Q6" s="3">
        <v>16</v>
      </c>
      <c r="R6" s="7">
        <f>Q6*$N$6</f>
        <v>19.512195121951223</v>
      </c>
      <c r="X6" s="13"/>
      <c r="AA6" s="33" t="s">
        <v>84</v>
      </c>
      <c r="AB6" s="34" t="s">
        <v>85</v>
      </c>
      <c r="AC6" s="34"/>
      <c r="AG6" t="s">
        <v>105</v>
      </c>
      <c r="AH6">
        <v>24</v>
      </c>
    </row>
    <row r="7" spans="2:34" x14ac:dyDescent="0.25">
      <c r="B7" s="1" t="s">
        <v>19</v>
      </c>
      <c r="C7" s="1">
        <v>3.2</v>
      </c>
      <c r="D7" s="1">
        <v>2.2999999999999998</v>
      </c>
      <c r="E7" s="2">
        <f t="shared" si="0"/>
        <v>3.9024390243902447</v>
      </c>
      <c r="F7" s="2">
        <f t="shared" si="0"/>
        <v>2.8048780487804881</v>
      </c>
      <c r="G7" s="1">
        <v>4</v>
      </c>
      <c r="H7" s="10">
        <f t="shared" si="1"/>
        <v>10.945865556216541</v>
      </c>
      <c r="I7" s="49">
        <f t="shared" si="2"/>
        <v>3</v>
      </c>
      <c r="J7" s="49"/>
      <c r="K7" s="13"/>
      <c r="P7" s="3" t="s">
        <v>12</v>
      </c>
      <c r="Q7" s="3">
        <f>R7/N6</f>
        <v>3.2799999999999994</v>
      </c>
      <c r="R7" s="8">
        <v>4</v>
      </c>
      <c r="X7" s="13"/>
      <c r="AA7" s="1" t="s">
        <v>97</v>
      </c>
      <c r="AB7" s="35" t="s">
        <v>91</v>
      </c>
      <c r="AC7" s="36" t="s">
        <v>87</v>
      </c>
      <c r="AD7" s="13"/>
      <c r="AG7" t="s">
        <v>106</v>
      </c>
      <c r="AH7">
        <v>48</v>
      </c>
    </row>
    <row r="8" spans="2:34" x14ac:dyDescent="0.25">
      <c r="B8" s="1" t="s">
        <v>20</v>
      </c>
      <c r="C8" s="1">
        <v>3.2</v>
      </c>
      <c r="D8" s="1">
        <v>2.2999999999999998</v>
      </c>
      <c r="E8" s="2">
        <f t="shared" si="0"/>
        <v>3.9024390243902447</v>
      </c>
      <c r="F8" s="2">
        <f t="shared" si="0"/>
        <v>2.8048780487804881</v>
      </c>
      <c r="G8" s="1">
        <v>4</v>
      </c>
      <c r="H8" s="10">
        <f t="shared" si="1"/>
        <v>10.945865556216541</v>
      </c>
      <c r="I8" s="49">
        <f t="shared" si="2"/>
        <v>3</v>
      </c>
      <c r="J8" s="49"/>
      <c r="K8" s="13"/>
      <c r="X8" s="13"/>
      <c r="AB8" s="35" t="s">
        <v>92</v>
      </c>
      <c r="AC8" s="1">
        <f>2*3</f>
        <v>6</v>
      </c>
      <c r="AD8" s="13"/>
    </row>
    <row r="9" spans="2:34" x14ac:dyDescent="0.25">
      <c r="B9" s="1" t="s">
        <v>21</v>
      </c>
      <c r="C9" s="1">
        <v>6.8</v>
      </c>
      <c r="D9" s="1">
        <v>2.7</v>
      </c>
      <c r="E9" s="2">
        <f t="shared" si="0"/>
        <v>8.2926829268292686</v>
      </c>
      <c r="F9" s="2">
        <f t="shared" si="0"/>
        <v>3.292682926829269</v>
      </c>
      <c r="G9" s="1">
        <v>4</v>
      </c>
      <c r="H9" s="10">
        <f t="shared" si="1"/>
        <v>27.305175490779305</v>
      </c>
      <c r="I9" s="49">
        <f t="shared" si="2"/>
        <v>6</v>
      </c>
      <c r="J9" s="49"/>
      <c r="K9" s="13"/>
      <c r="X9" s="13"/>
      <c r="AB9" s="37" t="s">
        <v>93</v>
      </c>
      <c r="AD9" s="13"/>
    </row>
    <row r="10" spans="2:34" x14ac:dyDescent="0.25">
      <c r="B10" s="1" t="s">
        <v>22</v>
      </c>
      <c r="C10" s="1">
        <v>4.3</v>
      </c>
      <c r="D10" s="1">
        <v>2.2999999999999998</v>
      </c>
      <c r="E10" s="2">
        <f t="shared" si="0"/>
        <v>5.2439024390243905</v>
      </c>
      <c r="F10" s="2">
        <f t="shared" si="0"/>
        <v>2.8048780487804881</v>
      </c>
      <c r="G10" s="1">
        <v>4</v>
      </c>
      <c r="H10" s="10">
        <f t="shared" si="1"/>
        <v>14.708506841165974</v>
      </c>
      <c r="I10" s="49">
        <f t="shared" si="2"/>
        <v>3</v>
      </c>
      <c r="J10" s="49"/>
      <c r="K10" s="13"/>
      <c r="O10" s="47" t="s">
        <v>99</v>
      </c>
      <c r="P10" s="47" t="s">
        <v>100</v>
      </c>
      <c r="X10" s="13"/>
    </row>
    <row r="11" spans="2:34" x14ac:dyDescent="0.25">
      <c r="B11" s="1" t="s">
        <v>23</v>
      </c>
      <c r="C11" s="1">
        <v>4.3</v>
      </c>
      <c r="D11" s="1">
        <v>2.2999999999999998</v>
      </c>
      <c r="E11" s="2">
        <f t="shared" si="0"/>
        <v>5.2439024390243905</v>
      </c>
      <c r="F11" s="2">
        <f t="shared" si="0"/>
        <v>2.8048780487804881</v>
      </c>
      <c r="G11" s="1">
        <v>4</v>
      </c>
      <c r="H11" s="10">
        <f t="shared" si="1"/>
        <v>14.708506841165974</v>
      </c>
      <c r="I11" s="49">
        <f t="shared" si="2"/>
        <v>3</v>
      </c>
      <c r="J11" s="49"/>
      <c r="K11" s="13"/>
      <c r="O11" s="47"/>
      <c r="P11" s="47"/>
      <c r="Q11" s="13"/>
      <c r="R11" s="13"/>
      <c r="X11" s="13"/>
      <c r="AA11" s="1" t="s">
        <v>98</v>
      </c>
      <c r="AB11" s="35" t="s">
        <v>91</v>
      </c>
      <c r="AC11" s="1" t="s">
        <v>90</v>
      </c>
    </row>
    <row r="12" spans="2:34" x14ac:dyDescent="0.25">
      <c r="B12" s="1" t="s">
        <v>24</v>
      </c>
      <c r="C12" s="1">
        <v>4.3</v>
      </c>
      <c r="D12" s="1">
        <v>2.5</v>
      </c>
      <c r="E12" s="2">
        <f t="shared" si="0"/>
        <v>5.2439024390243905</v>
      </c>
      <c r="F12" s="2">
        <f t="shared" si="0"/>
        <v>3.0487804878048785</v>
      </c>
      <c r="G12" s="1">
        <v>4</v>
      </c>
      <c r="H12" s="10">
        <f t="shared" si="1"/>
        <v>15.987507436049974</v>
      </c>
      <c r="I12" s="49">
        <f t="shared" si="2"/>
        <v>4</v>
      </c>
      <c r="J12" s="49"/>
      <c r="K12" s="13"/>
      <c r="O12" s="36" t="s">
        <v>101</v>
      </c>
      <c r="P12" s="45">
        <f>SUM(I3,I5,I6,I7,I8)</f>
        <v>26</v>
      </c>
      <c r="Q12" s="13"/>
      <c r="R12" s="13"/>
      <c r="X12" s="13"/>
      <c r="AB12" s="35" t="s">
        <v>92</v>
      </c>
      <c r="AC12" s="1">
        <f>2*3</f>
        <v>6</v>
      </c>
    </row>
    <row r="13" spans="2:34" x14ac:dyDescent="0.25">
      <c r="B13" s="1" t="s">
        <v>25</v>
      </c>
      <c r="C13" s="1">
        <v>4.3</v>
      </c>
      <c r="D13" s="1">
        <v>2.5</v>
      </c>
      <c r="E13" s="2">
        <f t="shared" si="0"/>
        <v>5.2439024390243905</v>
      </c>
      <c r="F13" s="2">
        <f t="shared" si="0"/>
        <v>3.0487804878048785</v>
      </c>
      <c r="G13" s="1">
        <v>4</v>
      </c>
      <c r="H13" s="10">
        <f t="shared" si="1"/>
        <v>15.987507436049974</v>
      </c>
      <c r="I13" s="49">
        <f t="shared" si="2"/>
        <v>4</v>
      </c>
      <c r="J13" s="49"/>
      <c r="K13" s="13"/>
      <c r="O13" s="1" t="s">
        <v>102</v>
      </c>
      <c r="P13" s="38">
        <f>SUM(I9,I10,I11,I12,I13,I14)</f>
        <v>24</v>
      </c>
      <c r="Q13" s="13"/>
      <c r="R13" s="13"/>
      <c r="X13" s="13"/>
      <c r="AB13" s="37" t="s">
        <v>93</v>
      </c>
    </row>
    <row r="14" spans="2:34" x14ac:dyDescent="0.25">
      <c r="B14" s="1" t="s">
        <v>26</v>
      </c>
      <c r="C14" s="1">
        <v>4.3</v>
      </c>
      <c r="D14" s="1">
        <v>2.5</v>
      </c>
      <c r="E14" s="2">
        <f t="shared" si="0"/>
        <v>5.2439024390243905</v>
      </c>
      <c r="F14" s="2">
        <f t="shared" si="0"/>
        <v>3.0487804878048785</v>
      </c>
      <c r="G14" s="1">
        <v>4</v>
      </c>
      <c r="H14" s="10">
        <f t="shared" si="1"/>
        <v>15.987507436049974</v>
      </c>
      <c r="I14" s="49">
        <f t="shared" si="2"/>
        <v>4</v>
      </c>
      <c r="J14" s="49"/>
      <c r="K14" s="13"/>
      <c r="O14" s="1" t="s">
        <v>103</v>
      </c>
      <c r="P14" s="38">
        <f>SUM(I22,I23,I24,I31)</f>
        <v>18</v>
      </c>
      <c r="Q14" s="13"/>
      <c r="R14" s="13"/>
      <c r="X14" s="13"/>
    </row>
    <row r="15" spans="2:34" x14ac:dyDescent="0.25">
      <c r="B15" s="1" t="s">
        <v>1</v>
      </c>
      <c r="C15" s="1">
        <v>2</v>
      </c>
      <c r="D15" s="1">
        <v>2.7</v>
      </c>
      <c r="E15" s="2">
        <f t="shared" si="0"/>
        <v>2.4390243902439028</v>
      </c>
      <c r="F15" s="2">
        <f t="shared" si="0"/>
        <v>3.292682926829269</v>
      </c>
      <c r="G15" s="1">
        <v>4</v>
      </c>
      <c r="H15" s="10">
        <f t="shared" si="1"/>
        <v>8.0309339678762672</v>
      </c>
      <c r="I15" s="49" t="s">
        <v>41</v>
      </c>
      <c r="J15" s="49"/>
      <c r="K15" s="13"/>
      <c r="O15" s="1" t="s">
        <v>104</v>
      </c>
      <c r="P15" s="38">
        <f>SUM(I25,I26,I27,I28,I29)</f>
        <v>24</v>
      </c>
      <c r="Q15" s="13"/>
      <c r="R15" s="13"/>
      <c r="X15" s="13"/>
      <c r="AA15" s="11" t="s">
        <v>101</v>
      </c>
      <c r="AB15" s="53" t="s">
        <v>86</v>
      </c>
      <c r="AC15" s="1" t="s">
        <v>90</v>
      </c>
    </row>
    <row r="16" spans="2:34" x14ac:dyDescent="0.25">
      <c r="B16" s="1" t="s">
        <v>1</v>
      </c>
      <c r="C16" s="1">
        <v>2</v>
      </c>
      <c r="D16" s="1">
        <v>2.7</v>
      </c>
      <c r="E16" s="2">
        <f t="shared" si="0"/>
        <v>2.4390243902439028</v>
      </c>
      <c r="F16" s="2">
        <f t="shared" si="0"/>
        <v>3.292682926829269</v>
      </c>
      <c r="G16" s="1">
        <v>4</v>
      </c>
      <c r="H16" s="14">
        <f t="shared" si="1"/>
        <v>8.0309339678762672</v>
      </c>
      <c r="I16" s="49" t="s">
        <v>41</v>
      </c>
      <c r="J16" s="49"/>
      <c r="K16" s="13"/>
      <c r="X16" s="13"/>
      <c r="AB16" s="35" t="s">
        <v>88</v>
      </c>
      <c r="AC16" s="38">
        <f>P12</f>
        <v>26</v>
      </c>
    </row>
    <row r="17" spans="2:31" x14ac:dyDescent="0.25">
      <c r="H17" s="15" t="s">
        <v>44</v>
      </c>
      <c r="I17" s="50">
        <f>SUM(I5:I14,I3)</f>
        <v>50</v>
      </c>
      <c r="J17" s="50"/>
      <c r="K17" s="13"/>
      <c r="X17" s="13"/>
      <c r="AB17" s="37" t="s">
        <v>89</v>
      </c>
    </row>
    <row r="18" spans="2:31" x14ac:dyDescent="0.25">
      <c r="X18" s="13"/>
    </row>
    <row r="19" spans="2:31" x14ac:dyDescent="0.25">
      <c r="J19" s="13"/>
      <c r="K19" s="13"/>
      <c r="L19" s="13"/>
      <c r="X19" s="13"/>
      <c r="AA19" s="1" t="s">
        <v>102</v>
      </c>
      <c r="AB19" s="35" t="s">
        <v>86</v>
      </c>
      <c r="AC19" s="1" t="s">
        <v>90</v>
      </c>
    </row>
    <row r="20" spans="2:31" x14ac:dyDescent="0.25">
      <c r="B20" s="19" t="s">
        <v>28</v>
      </c>
      <c r="C20" s="19"/>
      <c r="D20" s="19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X20" s="13"/>
      <c r="AB20" s="35" t="s">
        <v>88</v>
      </c>
      <c r="AC20" s="38">
        <f>P13</f>
        <v>24</v>
      </c>
    </row>
    <row r="21" spans="2:31" x14ac:dyDescent="0.25">
      <c r="B21" s="1" t="s">
        <v>0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9" t="s">
        <v>9</v>
      </c>
      <c r="I21" s="52" t="s">
        <v>42</v>
      </c>
      <c r="J21" s="52"/>
      <c r="K21" s="13"/>
      <c r="L21" s="13"/>
      <c r="M21" s="13"/>
      <c r="N21" s="13"/>
      <c r="O21" s="13"/>
      <c r="P21" s="13"/>
      <c r="Q21" s="13"/>
      <c r="R21" s="13"/>
      <c r="S21" s="13"/>
      <c r="T21" s="13"/>
      <c r="X21" s="13"/>
      <c r="AB21" s="37" t="s">
        <v>89</v>
      </c>
    </row>
    <row r="22" spans="2:31" x14ac:dyDescent="0.25">
      <c r="B22" s="1" t="s">
        <v>30</v>
      </c>
      <c r="C22" s="1">
        <v>2.9</v>
      </c>
      <c r="D22" s="1">
        <v>5.2</v>
      </c>
      <c r="E22" s="2">
        <f t="shared" ref="E22:F33" si="3">C22*$N$6</f>
        <v>3.536585365853659</v>
      </c>
      <c r="F22" s="2">
        <f t="shared" si="3"/>
        <v>6.3414634146341475</v>
      </c>
      <c r="G22" s="1">
        <v>3</v>
      </c>
      <c r="H22" s="10">
        <f>E22*F22</f>
        <v>22.4271267102915</v>
      </c>
      <c r="I22" s="49">
        <f>ROUNDUP(H22/5,0)</f>
        <v>5</v>
      </c>
      <c r="J22" s="49"/>
      <c r="K22" s="13"/>
      <c r="L22" s="13"/>
      <c r="M22" s="13"/>
      <c r="N22" s="13"/>
      <c r="O22" s="13"/>
      <c r="P22" s="13"/>
      <c r="Q22" s="13"/>
      <c r="R22" s="13"/>
      <c r="S22" s="13"/>
      <c r="T22" s="13"/>
      <c r="X22" s="13"/>
    </row>
    <row r="23" spans="2:31" x14ac:dyDescent="0.25">
      <c r="B23" s="1" t="s">
        <v>31</v>
      </c>
      <c r="C23" s="1">
        <v>3.1</v>
      </c>
      <c r="D23" s="1">
        <v>5.2</v>
      </c>
      <c r="E23" s="2">
        <f t="shared" si="3"/>
        <v>3.7804878048780495</v>
      </c>
      <c r="F23" s="2">
        <f t="shared" si="3"/>
        <v>6.3414634146341475</v>
      </c>
      <c r="G23" s="1">
        <v>3</v>
      </c>
      <c r="H23" s="10">
        <f t="shared" ref="H23:H33" si="4">E23*F23</f>
        <v>23.973825104104709</v>
      </c>
      <c r="I23" s="49">
        <f t="shared" ref="I23:I31" si="5">ROUNDUP(H23/5,0)</f>
        <v>5</v>
      </c>
      <c r="J23" s="49"/>
      <c r="K23" s="13" t="s">
        <v>43</v>
      </c>
      <c r="L23" s="13"/>
      <c r="M23" s="13"/>
      <c r="N23" s="13"/>
      <c r="O23" s="13"/>
      <c r="P23" s="13"/>
      <c r="Q23" s="13"/>
      <c r="R23" s="13"/>
      <c r="S23" s="13"/>
      <c r="T23" s="13"/>
      <c r="X23" s="13"/>
      <c r="AA23" s="1" t="s">
        <v>103</v>
      </c>
      <c r="AB23" s="35" t="s">
        <v>86</v>
      </c>
      <c r="AC23" s="1" t="s">
        <v>90</v>
      </c>
    </row>
    <row r="24" spans="2:31" x14ac:dyDescent="0.25">
      <c r="B24" s="1" t="s">
        <v>32</v>
      </c>
      <c r="C24" s="1">
        <v>3.1</v>
      </c>
      <c r="D24" s="1">
        <v>5.2</v>
      </c>
      <c r="E24" s="2">
        <f t="shared" si="3"/>
        <v>3.7804878048780495</v>
      </c>
      <c r="F24" s="2">
        <f t="shared" si="3"/>
        <v>6.3414634146341475</v>
      </c>
      <c r="G24" s="1">
        <v>3</v>
      </c>
      <c r="H24" s="10">
        <f t="shared" si="4"/>
        <v>23.973825104104709</v>
      </c>
      <c r="I24" s="49">
        <f t="shared" si="5"/>
        <v>5</v>
      </c>
      <c r="J24" s="49"/>
      <c r="K24" s="13"/>
      <c r="L24" s="13"/>
      <c r="M24" s="13"/>
      <c r="N24" s="13"/>
      <c r="O24" s="13"/>
      <c r="P24" s="13"/>
      <c r="Q24" s="13"/>
      <c r="R24" s="13"/>
      <c r="S24" s="13"/>
      <c r="T24" s="13"/>
      <c r="X24" s="13"/>
      <c r="AB24" s="35" t="s">
        <v>88</v>
      </c>
      <c r="AC24" s="38">
        <f>P14</f>
        <v>18</v>
      </c>
    </row>
    <row r="25" spans="2:31" x14ac:dyDescent="0.25">
      <c r="B25" s="1" t="s">
        <v>33</v>
      </c>
      <c r="C25" s="1">
        <v>4.3</v>
      </c>
      <c r="D25" s="1">
        <v>2.7</v>
      </c>
      <c r="E25" s="2">
        <f t="shared" si="3"/>
        <v>5.2439024390243905</v>
      </c>
      <c r="F25" s="2">
        <f t="shared" si="3"/>
        <v>3.292682926829269</v>
      </c>
      <c r="G25" s="1">
        <v>3</v>
      </c>
      <c r="H25" s="10">
        <f t="shared" si="4"/>
        <v>17.266508030933974</v>
      </c>
      <c r="I25" s="49">
        <f t="shared" si="5"/>
        <v>4</v>
      </c>
      <c r="J25" s="49"/>
      <c r="K25" s="13"/>
      <c r="L25" s="13"/>
      <c r="M25" s="13"/>
      <c r="N25" s="13"/>
      <c r="O25" s="13"/>
      <c r="P25" s="13"/>
      <c r="Q25" s="13"/>
      <c r="R25" s="13"/>
      <c r="S25" s="13"/>
      <c r="T25" s="13"/>
      <c r="AB25" s="37" t="s">
        <v>89</v>
      </c>
    </row>
    <row r="26" spans="2:31" x14ac:dyDescent="0.25">
      <c r="B26" s="1" t="s">
        <v>34</v>
      </c>
      <c r="C26" s="1">
        <v>4.3</v>
      </c>
      <c r="D26" s="1">
        <v>2.7</v>
      </c>
      <c r="E26" s="2">
        <f t="shared" si="3"/>
        <v>5.2439024390243905</v>
      </c>
      <c r="F26" s="2">
        <f t="shared" si="3"/>
        <v>3.292682926829269</v>
      </c>
      <c r="G26" s="1">
        <v>3</v>
      </c>
      <c r="H26" s="10">
        <f t="shared" si="4"/>
        <v>17.266508030933974</v>
      </c>
      <c r="I26" s="49">
        <f t="shared" si="5"/>
        <v>4</v>
      </c>
      <c r="J26" s="49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2:31" x14ac:dyDescent="0.25">
      <c r="B27" s="1" t="s">
        <v>35</v>
      </c>
      <c r="C27" s="1">
        <v>4.3</v>
      </c>
      <c r="D27" s="1">
        <v>2.9</v>
      </c>
      <c r="E27" s="2">
        <f t="shared" si="3"/>
        <v>5.2439024390243905</v>
      </c>
      <c r="F27" s="2">
        <f t="shared" si="3"/>
        <v>3.536585365853659</v>
      </c>
      <c r="G27" s="1">
        <v>3</v>
      </c>
      <c r="H27" s="10">
        <f t="shared" si="4"/>
        <v>18.54550862581797</v>
      </c>
      <c r="I27" s="49">
        <f t="shared" si="5"/>
        <v>4</v>
      </c>
      <c r="J27" s="49"/>
      <c r="K27" s="13"/>
      <c r="L27" s="13"/>
      <c r="M27" s="13"/>
      <c r="N27" s="13"/>
      <c r="O27" s="13"/>
      <c r="P27" s="13"/>
      <c r="Q27" s="13"/>
      <c r="R27" s="13"/>
      <c r="S27" s="13"/>
      <c r="T27" s="13"/>
      <c r="AA27" s="1" t="s">
        <v>104</v>
      </c>
      <c r="AB27" s="35" t="s">
        <v>86</v>
      </c>
      <c r="AC27" s="1" t="s">
        <v>90</v>
      </c>
    </row>
    <row r="28" spans="2:31" x14ac:dyDescent="0.25">
      <c r="B28" s="1" t="s">
        <v>36</v>
      </c>
      <c r="C28" s="1">
        <v>4.3</v>
      </c>
      <c r="D28" s="1">
        <v>2.9</v>
      </c>
      <c r="E28" s="2">
        <f t="shared" si="3"/>
        <v>5.2439024390243905</v>
      </c>
      <c r="F28" s="2">
        <f t="shared" si="3"/>
        <v>3.536585365853659</v>
      </c>
      <c r="G28" s="1">
        <v>3</v>
      </c>
      <c r="H28" s="10">
        <f t="shared" si="4"/>
        <v>18.54550862581797</v>
      </c>
      <c r="I28" s="49">
        <f t="shared" si="5"/>
        <v>4</v>
      </c>
      <c r="J28" s="49"/>
      <c r="K28" s="13"/>
      <c r="L28" s="13"/>
      <c r="AB28" s="35" t="s">
        <v>88</v>
      </c>
      <c r="AC28" s="38">
        <f>P15</f>
        <v>24</v>
      </c>
    </row>
    <row r="29" spans="2:31" x14ac:dyDescent="0.25">
      <c r="B29" s="1" t="s">
        <v>37</v>
      </c>
      <c r="C29" s="1">
        <v>6.7</v>
      </c>
      <c r="D29" s="1">
        <v>3.6</v>
      </c>
      <c r="E29" s="2">
        <f t="shared" si="3"/>
        <v>8.1707317073170742</v>
      </c>
      <c r="F29" s="2">
        <f t="shared" si="3"/>
        <v>4.3902439024390256</v>
      </c>
      <c r="G29" s="1">
        <v>3</v>
      </c>
      <c r="H29" s="10">
        <f t="shared" si="4"/>
        <v>35.871505056513996</v>
      </c>
      <c r="I29" s="49">
        <f t="shared" si="5"/>
        <v>8</v>
      </c>
      <c r="J29" s="49"/>
      <c r="K29" s="13"/>
      <c r="L29" s="13"/>
      <c r="AB29" s="39" t="s">
        <v>89</v>
      </c>
    </row>
    <row r="30" spans="2:31" x14ac:dyDescent="0.25">
      <c r="B30" s="1" t="s">
        <v>38</v>
      </c>
      <c r="C30" s="1">
        <v>1.7</v>
      </c>
      <c r="D30" s="1">
        <v>3.6</v>
      </c>
      <c r="E30" s="2">
        <f t="shared" si="3"/>
        <v>2.0731707317073171</v>
      </c>
      <c r="F30" s="2">
        <f t="shared" si="3"/>
        <v>4.3902439024390256</v>
      </c>
      <c r="G30" s="1">
        <v>3</v>
      </c>
      <c r="H30" s="10">
        <f t="shared" si="4"/>
        <v>9.1017251635931018</v>
      </c>
      <c r="I30" s="49" t="s">
        <v>41</v>
      </c>
      <c r="J30" s="49"/>
      <c r="K30" s="13"/>
      <c r="L30" s="13"/>
      <c r="Z30" s="13"/>
      <c r="AA30" s="13"/>
      <c r="AB30" s="13"/>
      <c r="AC30" s="13"/>
      <c r="AD30" s="13"/>
      <c r="AE30" s="13"/>
    </row>
    <row r="31" spans="2:31" x14ac:dyDescent="0.25">
      <c r="B31" s="1" t="s">
        <v>39</v>
      </c>
      <c r="C31" s="1">
        <v>3.1</v>
      </c>
      <c r="D31" s="1">
        <v>2.9</v>
      </c>
      <c r="E31" s="2">
        <f t="shared" si="3"/>
        <v>3.7804878048780495</v>
      </c>
      <c r="F31" s="2">
        <f t="shared" si="3"/>
        <v>3.536585365853659</v>
      </c>
      <c r="G31" s="1">
        <v>3</v>
      </c>
      <c r="H31" s="10">
        <f t="shared" si="4"/>
        <v>13.370017846519932</v>
      </c>
      <c r="I31" s="49">
        <f t="shared" si="5"/>
        <v>3</v>
      </c>
      <c r="J31" s="49"/>
      <c r="K31" s="13"/>
      <c r="L31" s="13"/>
      <c r="Z31" s="13"/>
      <c r="AA31" s="1" t="s">
        <v>94</v>
      </c>
      <c r="AB31" s="40" t="s">
        <v>111</v>
      </c>
      <c r="AC31" s="13"/>
      <c r="AD31" s="13"/>
      <c r="AE31" s="13"/>
    </row>
    <row r="32" spans="2:31" x14ac:dyDescent="0.25">
      <c r="B32" s="1" t="s">
        <v>1</v>
      </c>
      <c r="C32" s="1">
        <v>2</v>
      </c>
      <c r="D32" s="1">
        <v>2.7</v>
      </c>
      <c r="E32" s="2">
        <f t="shared" si="3"/>
        <v>2.4390243902439028</v>
      </c>
      <c r="F32" s="2">
        <f t="shared" si="3"/>
        <v>3.292682926829269</v>
      </c>
      <c r="G32" s="1">
        <v>3</v>
      </c>
      <c r="H32" s="10">
        <f t="shared" si="4"/>
        <v>8.0309339678762672</v>
      </c>
      <c r="I32" s="49" t="s">
        <v>41</v>
      </c>
      <c r="J32" s="49"/>
      <c r="K32" s="13"/>
      <c r="L32" s="13"/>
      <c r="Z32" s="13"/>
      <c r="AA32" s="13"/>
      <c r="AB32" s="40" t="s">
        <v>112</v>
      </c>
      <c r="AC32" s="13"/>
      <c r="AD32" s="13"/>
      <c r="AE32" s="13"/>
    </row>
    <row r="33" spans="2:31" x14ac:dyDescent="0.25">
      <c r="B33" s="1" t="s">
        <v>1</v>
      </c>
      <c r="C33" s="1">
        <v>2</v>
      </c>
      <c r="D33" s="1">
        <v>2.7</v>
      </c>
      <c r="E33" s="2">
        <f t="shared" si="3"/>
        <v>2.4390243902439028</v>
      </c>
      <c r="F33" s="2">
        <f t="shared" si="3"/>
        <v>3.292682926829269</v>
      </c>
      <c r="G33" s="1">
        <v>3</v>
      </c>
      <c r="H33" s="14">
        <f t="shared" si="4"/>
        <v>8.0309339678762672</v>
      </c>
      <c r="I33" s="49" t="s">
        <v>41</v>
      </c>
      <c r="J33" s="49"/>
      <c r="K33" s="13"/>
      <c r="L33" s="13"/>
      <c r="Z33" s="13"/>
      <c r="AB33" s="41" t="s">
        <v>93</v>
      </c>
      <c r="AC33" s="13"/>
      <c r="AD33" s="13"/>
      <c r="AE33" s="13"/>
    </row>
    <row r="34" spans="2:31" x14ac:dyDescent="0.25">
      <c r="H34" s="15" t="s">
        <v>44</v>
      </c>
      <c r="I34" s="50">
        <f>SUM(I22:I29,I31)</f>
        <v>42</v>
      </c>
      <c r="J34" s="50"/>
      <c r="K34" s="13"/>
      <c r="L34" s="13"/>
      <c r="Z34" s="13"/>
      <c r="AA34" s="13"/>
      <c r="AB34" s="13"/>
      <c r="AC34" s="13"/>
      <c r="AD34" s="13"/>
      <c r="AE34" s="13"/>
    </row>
    <row r="35" spans="2:31" x14ac:dyDescent="0.25">
      <c r="J35" s="13"/>
      <c r="K35" s="13"/>
      <c r="L35" s="13"/>
      <c r="Z35" s="13"/>
      <c r="AA35" s="13"/>
      <c r="AB35" s="13"/>
      <c r="AC35" s="13"/>
      <c r="AD35" s="13"/>
      <c r="AE35" s="13"/>
    </row>
    <row r="38" spans="2:31" x14ac:dyDescent="0.25">
      <c r="AB38" t="s">
        <v>110</v>
      </c>
      <c r="AC38">
        <v>0.2</v>
      </c>
    </row>
    <row r="44" spans="2:31" x14ac:dyDescent="0.25">
      <c r="AB44" s="42" t="s">
        <v>95</v>
      </c>
      <c r="AC44" s="42"/>
    </row>
    <row r="45" spans="2:31" x14ac:dyDescent="0.25">
      <c r="AB45" s="40" t="s">
        <v>86</v>
      </c>
      <c r="AC45" s="43">
        <f>COUNTIF(AB7:AB36,"*2U Switch CAT7*")</f>
        <v>4</v>
      </c>
    </row>
    <row r="46" spans="2:31" x14ac:dyDescent="0.25">
      <c r="D46" s="21" t="s">
        <v>68</v>
      </c>
      <c r="E46" s="21"/>
      <c r="F46" s="21"/>
      <c r="G46" s="21"/>
      <c r="H46" s="21"/>
      <c r="I46" s="21"/>
      <c r="J46" s="21"/>
      <c r="K46" s="21"/>
      <c r="L46" s="21"/>
      <c r="P46" s="21" t="s">
        <v>71</v>
      </c>
      <c r="Q46" s="21"/>
      <c r="R46" s="21"/>
      <c r="S46" s="21"/>
      <c r="T46" s="21"/>
      <c r="U46" s="21"/>
      <c r="V46" s="21"/>
      <c r="W46" s="21"/>
      <c r="X46" s="21"/>
      <c r="AB46" s="40" t="s">
        <v>91</v>
      </c>
      <c r="AC46" s="43">
        <v>2</v>
      </c>
    </row>
    <row r="47" spans="2:31" x14ac:dyDescent="0.25">
      <c r="AB47" s="40" t="s">
        <v>88</v>
      </c>
      <c r="AC47" s="43">
        <v>4</v>
      </c>
    </row>
    <row r="48" spans="2:31" x14ac:dyDescent="0.25">
      <c r="AB48" s="40" t="s">
        <v>92</v>
      </c>
      <c r="AC48" s="43">
        <v>2</v>
      </c>
    </row>
    <row r="49" spans="3:29" x14ac:dyDescent="0.25">
      <c r="C49" s="13"/>
      <c r="D49" s="21" t="s">
        <v>46</v>
      </c>
      <c r="E49" s="21"/>
      <c r="F49" s="21"/>
      <c r="G49" s="21"/>
      <c r="H49" s="13"/>
      <c r="I49" s="13"/>
      <c r="J49" s="27" t="s">
        <v>67</v>
      </c>
      <c r="K49" s="28"/>
      <c r="L49" s="29"/>
      <c r="M49" s="13"/>
      <c r="N49" s="13"/>
      <c r="P49" s="21" t="s">
        <v>46</v>
      </c>
      <c r="Q49" s="21"/>
      <c r="R49" s="21"/>
      <c r="S49" s="21"/>
      <c r="T49" s="13"/>
      <c r="U49" s="13"/>
      <c r="V49" s="27" t="s">
        <v>115</v>
      </c>
      <c r="W49" s="28"/>
      <c r="X49" s="29"/>
      <c r="AB49" s="40" t="s">
        <v>111</v>
      </c>
      <c r="AC49" s="43">
        <v>1</v>
      </c>
    </row>
    <row r="50" spans="3:29" x14ac:dyDescent="0.25">
      <c r="C50" s="13"/>
      <c r="D50" s="23" t="s">
        <v>69</v>
      </c>
      <c r="E50" s="22" t="s">
        <v>45</v>
      </c>
      <c r="F50" s="23" t="s">
        <v>52</v>
      </c>
      <c r="G50" s="22" t="s">
        <v>70</v>
      </c>
      <c r="I50" s="13"/>
      <c r="J50" s="30"/>
      <c r="K50" s="31"/>
      <c r="L50" s="32"/>
      <c r="M50" s="13"/>
      <c r="N50" s="13"/>
      <c r="P50" s="23" t="s">
        <v>69</v>
      </c>
      <c r="Q50" s="22" t="s">
        <v>45</v>
      </c>
      <c r="R50" s="23" t="s">
        <v>52</v>
      </c>
      <c r="S50" s="22" t="s">
        <v>70</v>
      </c>
      <c r="U50" s="13"/>
      <c r="V50" s="30"/>
      <c r="W50" s="31"/>
      <c r="X50" s="32"/>
      <c r="AB50" s="40" t="s">
        <v>112</v>
      </c>
      <c r="AC50" s="43">
        <v>1</v>
      </c>
    </row>
    <row r="51" spans="3:29" x14ac:dyDescent="0.25">
      <c r="C51" s="13"/>
      <c r="D51" s="23"/>
      <c r="E51" s="22"/>
      <c r="F51" s="23"/>
      <c r="G51" s="22"/>
      <c r="I51" s="13"/>
      <c r="J51" s="24">
        <f>SUM(H94,G59,G66,G73,H105,H113,H122,H131,H143,H152,H161,H171,H181,H191)</f>
        <v>706.59999999999991</v>
      </c>
      <c r="K51" s="25"/>
      <c r="L51" s="26"/>
      <c r="M51" s="13"/>
      <c r="N51" s="13"/>
      <c r="P51" s="23"/>
      <c r="Q51" s="22"/>
      <c r="R51" s="23"/>
      <c r="S51" s="22"/>
      <c r="U51" s="13"/>
      <c r="V51" s="24">
        <f>SUM(S59,S66,S73,T85,T97,T109,T120,T131,T142,T153,T168,T179)</f>
        <v>608</v>
      </c>
      <c r="W51" s="25"/>
      <c r="X51" s="26"/>
      <c r="AB51" s="41" t="s">
        <v>89</v>
      </c>
      <c r="AC51" s="43">
        <v>5</v>
      </c>
    </row>
    <row r="52" spans="3:29" x14ac:dyDescent="0.25">
      <c r="C52" s="13"/>
      <c r="D52" s="16">
        <v>9.4</v>
      </c>
      <c r="E52" s="16">
        <v>1</v>
      </c>
      <c r="F52" s="16">
        <v>2</v>
      </c>
      <c r="G52" s="17">
        <f>(D52+E52)*F52</f>
        <v>20.8</v>
      </c>
      <c r="H52" s="13"/>
      <c r="I52" s="13"/>
      <c r="J52" s="13"/>
      <c r="K52" s="13"/>
      <c r="L52" s="13"/>
      <c r="M52" s="13"/>
      <c r="N52" s="13"/>
      <c r="P52" s="16">
        <v>0</v>
      </c>
      <c r="Q52" s="16">
        <v>0</v>
      </c>
      <c r="R52" s="16">
        <v>0</v>
      </c>
      <c r="S52" s="17">
        <f>(P52+Q52)*R52</f>
        <v>0</v>
      </c>
      <c r="T52" s="13"/>
      <c r="U52" s="13"/>
      <c r="V52" s="13"/>
      <c r="W52" s="13"/>
      <c r="X52" s="13"/>
      <c r="AB52" s="41" t="s">
        <v>93</v>
      </c>
      <c r="AC52" s="43">
        <v>1</v>
      </c>
    </row>
    <row r="53" spans="3:29" x14ac:dyDescent="0.25">
      <c r="C53" s="13"/>
      <c r="H53" s="13"/>
      <c r="I53" s="13"/>
      <c r="J53" s="13"/>
      <c r="K53" s="13"/>
      <c r="L53" s="13"/>
      <c r="M53" s="13"/>
      <c r="N53" s="13"/>
      <c r="O53" s="13"/>
      <c r="T53" s="13"/>
      <c r="U53" s="13"/>
      <c r="V53" s="13"/>
      <c r="W53" s="13"/>
      <c r="X53" s="13"/>
      <c r="AB53" s="11" t="s">
        <v>90</v>
      </c>
      <c r="AC53" s="44">
        <f>SUM(AC8,AC12,AC16,AC20,AC24,AC28)</f>
        <v>104</v>
      </c>
    </row>
    <row r="54" spans="3:29" x14ac:dyDescent="0.25">
      <c r="C54" s="13"/>
      <c r="H54" s="13"/>
      <c r="I54" s="13"/>
      <c r="J54" s="13"/>
      <c r="K54" s="13"/>
      <c r="L54" s="13"/>
      <c r="M54" s="13"/>
      <c r="N54" s="13"/>
      <c r="O54" s="13"/>
      <c r="T54" s="13"/>
      <c r="U54" s="13"/>
      <c r="V54" s="13"/>
      <c r="W54" s="13"/>
      <c r="X54" s="13"/>
      <c r="AB54" s="11" t="s">
        <v>96</v>
      </c>
      <c r="AC54" s="44">
        <f>SUM(AC20,AC16,AC24,AC28)</f>
        <v>92</v>
      </c>
    </row>
    <row r="55" spans="3:29" x14ac:dyDescent="0.25">
      <c r="C55" s="13"/>
      <c r="H55" s="13"/>
      <c r="I55" s="13"/>
      <c r="J55" s="27" t="s">
        <v>72</v>
      </c>
      <c r="K55" s="28"/>
      <c r="L55" s="29"/>
      <c r="M55" s="13"/>
      <c r="N55" s="13"/>
      <c r="T55" s="13"/>
      <c r="U55" s="13"/>
      <c r="V55" s="27" t="s">
        <v>116</v>
      </c>
      <c r="W55" s="28"/>
      <c r="X55" s="29"/>
      <c r="AB55" s="48" t="s">
        <v>108</v>
      </c>
      <c r="AC55" s="44">
        <f>SUM(J51,V51)+(SUM(J51,V51)*AC38)</f>
        <v>1577.52</v>
      </c>
    </row>
    <row r="56" spans="3:29" x14ac:dyDescent="0.25">
      <c r="D56" s="21" t="s">
        <v>47</v>
      </c>
      <c r="E56" s="21"/>
      <c r="F56" s="21"/>
      <c r="G56" s="21"/>
      <c r="H56" s="13"/>
      <c r="I56" s="13"/>
      <c r="J56" s="30"/>
      <c r="K56" s="31"/>
      <c r="L56" s="32"/>
      <c r="M56" s="13"/>
      <c r="N56" s="13"/>
      <c r="P56" s="21" t="s">
        <v>47</v>
      </c>
      <c r="Q56" s="21"/>
      <c r="R56" s="21"/>
      <c r="S56" s="21"/>
      <c r="T56" s="13"/>
      <c r="U56" s="13"/>
      <c r="V56" s="30"/>
      <c r="W56" s="31"/>
      <c r="X56" s="32"/>
      <c r="AA56" s="13"/>
      <c r="AB56" s="11" t="s">
        <v>109</v>
      </c>
      <c r="AC56" s="44">
        <f>J57 + (J57*AC38)</f>
        <v>24.96</v>
      </c>
    </row>
    <row r="57" spans="3:29" x14ac:dyDescent="0.25">
      <c r="D57" s="23" t="s">
        <v>69</v>
      </c>
      <c r="E57" s="22" t="s">
        <v>45</v>
      </c>
      <c r="F57" s="23" t="s">
        <v>52</v>
      </c>
      <c r="G57" s="22" t="s">
        <v>70</v>
      </c>
      <c r="H57" s="13"/>
      <c r="I57" s="13"/>
      <c r="J57" s="24">
        <f>G52</f>
        <v>20.8</v>
      </c>
      <c r="K57" s="25"/>
      <c r="L57" s="26"/>
      <c r="M57" s="13"/>
      <c r="N57" s="13"/>
      <c r="P57" s="23" t="s">
        <v>69</v>
      </c>
      <c r="Q57" s="22" t="s">
        <v>45</v>
      </c>
      <c r="R57" s="23" t="s">
        <v>52</v>
      </c>
      <c r="S57" s="22" t="s">
        <v>70</v>
      </c>
      <c r="T57" s="13"/>
      <c r="U57" s="13"/>
      <c r="V57" s="24">
        <f>S52</f>
        <v>0</v>
      </c>
      <c r="W57" s="25"/>
      <c r="X57" s="26"/>
    </row>
    <row r="58" spans="3:29" x14ac:dyDescent="0.25">
      <c r="D58" s="23"/>
      <c r="E58" s="22"/>
      <c r="F58" s="23"/>
      <c r="G58" s="22"/>
      <c r="H58" s="13"/>
      <c r="J58" s="13"/>
      <c r="L58" s="13"/>
      <c r="M58" s="13"/>
      <c r="N58" s="13"/>
      <c r="O58" s="13"/>
      <c r="P58" s="23"/>
      <c r="Q58" s="22"/>
      <c r="R58" s="23"/>
      <c r="S58" s="22"/>
      <c r="T58" s="13"/>
      <c r="V58" s="13"/>
      <c r="X58" s="13"/>
    </row>
    <row r="59" spans="3:29" x14ac:dyDescent="0.25">
      <c r="D59" s="16">
        <v>0.5</v>
      </c>
      <c r="E59" s="16">
        <v>0</v>
      </c>
      <c r="F59" s="16">
        <v>3</v>
      </c>
      <c r="G59" s="17">
        <f>(D59+E59)*F59</f>
        <v>1.5</v>
      </c>
      <c r="M59" s="13"/>
      <c r="N59" s="13"/>
      <c r="O59" s="13"/>
      <c r="P59" s="16">
        <v>0.5</v>
      </c>
      <c r="Q59" s="16">
        <v>4.5</v>
      </c>
      <c r="R59" s="16">
        <v>3</v>
      </c>
      <c r="S59" s="17">
        <f>(P59+Q59)*R59</f>
        <v>15</v>
      </c>
    </row>
    <row r="60" spans="3:29" x14ac:dyDescent="0.25">
      <c r="M60" s="13"/>
      <c r="N60" s="13"/>
      <c r="O60" s="13"/>
    </row>
    <row r="61" spans="3:29" x14ac:dyDescent="0.25">
      <c r="M61" s="13"/>
      <c r="N61" s="13"/>
      <c r="O61" s="13"/>
    </row>
    <row r="62" spans="3:29" x14ac:dyDescent="0.25">
      <c r="M62" s="13"/>
      <c r="N62" s="13"/>
      <c r="O62" s="13"/>
    </row>
    <row r="63" spans="3:29" x14ac:dyDescent="0.25">
      <c r="D63" s="21" t="s">
        <v>49</v>
      </c>
      <c r="E63" s="21"/>
      <c r="F63" s="21"/>
      <c r="G63" s="21"/>
      <c r="M63" s="13"/>
      <c r="N63" s="13"/>
      <c r="O63" s="13"/>
      <c r="P63" s="21" t="s">
        <v>74</v>
      </c>
      <c r="Q63" s="21"/>
      <c r="R63" s="21"/>
      <c r="S63" s="21"/>
    </row>
    <row r="64" spans="3:29" x14ac:dyDescent="0.25">
      <c r="D64" s="23" t="s">
        <v>69</v>
      </c>
      <c r="E64" s="22" t="s">
        <v>45</v>
      </c>
      <c r="F64" s="23" t="s">
        <v>52</v>
      </c>
      <c r="G64" s="22" t="s">
        <v>70</v>
      </c>
      <c r="M64" s="13"/>
      <c r="N64" s="13"/>
      <c r="O64" s="13"/>
      <c r="P64" s="23" t="s">
        <v>69</v>
      </c>
      <c r="Q64" s="22" t="s">
        <v>45</v>
      </c>
      <c r="R64" s="23" t="s">
        <v>52</v>
      </c>
      <c r="S64" s="22" t="s">
        <v>70</v>
      </c>
    </row>
    <row r="65" spans="4:27" x14ac:dyDescent="0.25">
      <c r="D65" s="23"/>
      <c r="E65" s="22"/>
      <c r="F65" s="23"/>
      <c r="G65" s="22"/>
      <c r="M65" s="13"/>
      <c r="N65" s="13"/>
      <c r="O65" s="13"/>
      <c r="P65" s="23"/>
      <c r="Q65" s="22"/>
      <c r="R65" s="23"/>
      <c r="S65" s="22"/>
    </row>
    <row r="66" spans="4:27" x14ac:dyDescent="0.25">
      <c r="D66" s="16">
        <v>15</v>
      </c>
      <c r="E66" s="16">
        <v>1.5</v>
      </c>
      <c r="F66" s="16">
        <v>3</v>
      </c>
      <c r="G66" s="17">
        <f>(D66+E66)*F66</f>
        <v>49.5</v>
      </c>
      <c r="M66" s="13"/>
      <c r="N66" s="13"/>
      <c r="O66" s="13"/>
      <c r="P66" s="16">
        <v>27.4</v>
      </c>
      <c r="Q66" s="16">
        <v>2</v>
      </c>
      <c r="R66" s="16">
        <v>3</v>
      </c>
      <c r="S66" s="17">
        <f>(P66+Q66)*R66</f>
        <v>88.199999999999989</v>
      </c>
    </row>
    <row r="67" spans="4:27" x14ac:dyDescent="0.25">
      <c r="M67" s="13"/>
      <c r="N67" s="13"/>
      <c r="O67" s="13"/>
    </row>
    <row r="68" spans="4:27" x14ac:dyDescent="0.25">
      <c r="M68" s="13"/>
      <c r="N68" s="13"/>
      <c r="O68" s="13"/>
    </row>
    <row r="70" spans="4:27" x14ac:dyDescent="0.25">
      <c r="D70" s="21" t="s">
        <v>50</v>
      </c>
      <c r="E70" s="21"/>
      <c r="F70" s="21"/>
      <c r="G70" s="21"/>
      <c r="P70" s="21" t="s">
        <v>73</v>
      </c>
      <c r="Q70" s="21"/>
      <c r="R70" s="21"/>
      <c r="S70" s="21"/>
    </row>
    <row r="71" spans="4:27" x14ac:dyDescent="0.25">
      <c r="D71" s="23" t="s">
        <v>69</v>
      </c>
      <c r="E71" s="22" t="s">
        <v>45</v>
      </c>
      <c r="F71" s="23" t="s">
        <v>52</v>
      </c>
      <c r="G71" s="22" t="s">
        <v>70</v>
      </c>
      <c r="P71" s="23" t="s">
        <v>69</v>
      </c>
      <c r="Q71" s="22" t="s">
        <v>45</v>
      </c>
      <c r="R71" s="23" t="s">
        <v>52</v>
      </c>
      <c r="S71" s="22" t="s">
        <v>70</v>
      </c>
    </row>
    <row r="72" spans="4:27" x14ac:dyDescent="0.25">
      <c r="D72" s="23"/>
      <c r="E72" s="22"/>
      <c r="F72" s="23"/>
      <c r="G72" s="22"/>
      <c r="P72" s="23"/>
      <c r="Q72" s="22"/>
      <c r="R72" s="23"/>
      <c r="S72" s="22"/>
    </row>
    <row r="73" spans="4:27" x14ac:dyDescent="0.25">
      <c r="D73" s="16">
        <v>38.5</v>
      </c>
      <c r="E73" s="16">
        <v>1.5</v>
      </c>
      <c r="F73" s="16">
        <v>3</v>
      </c>
      <c r="G73" s="17">
        <f>(D73+E73)*F73</f>
        <v>120</v>
      </c>
      <c r="P73" s="16">
        <v>20.100000000000001</v>
      </c>
      <c r="Q73" s="16">
        <v>2</v>
      </c>
      <c r="R73" s="16">
        <v>3</v>
      </c>
      <c r="S73" s="17">
        <f>(P73+Q73)*R73</f>
        <v>66.300000000000011</v>
      </c>
    </row>
    <row r="77" spans="4:27" x14ac:dyDescent="0.25">
      <c r="D77" s="21" t="s">
        <v>54</v>
      </c>
      <c r="E77" s="21"/>
      <c r="F77" s="21"/>
      <c r="G77" s="21"/>
      <c r="H77" s="21"/>
      <c r="K77" s="12" t="s">
        <v>113</v>
      </c>
      <c r="L77" s="12" t="s">
        <v>114</v>
      </c>
      <c r="P77" s="21" t="s">
        <v>75</v>
      </c>
      <c r="Q77" s="21"/>
      <c r="R77" s="21"/>
      <c r="S77" s="21"/>
      <c r="T77" s="21"/>
      <c r="Z77" s="12" t="s">
        <v>113</v>
      </c>
      <c r="AA77" s="12" t="s">
        <v>114</v>
      </c>
    </row>
    <row r="78" spans="4:27" x14ac:dyDescent="0.25">
      <c r="D78" s="22" t="s">
        <v>51</v>
      </c>
      <c r="E78" s="22" t="s">
        <v>48</v>
      </c>
      <c r="F78" s="22" t="s">
        <v>55</v>
      </c>
      <c r="G78" s="22" t="s">
        <v>52</v>
      </c>
      <c r="H78" s="22" t="s">
        <v>53</v>
      </c>
      <c r="K78" s="16" t="s">
        <v>15</v>
      </c>
      <c r="L78" s="16">
        <f>H94</f>
        <v>139.4</v>
      </c>
      <c r="P78" s="22" t="s">
        <v>51</v>
      </c>
      <c r="Q78" s="22" t="s">
        <v>48</v>
      </c>
      <c r="R78" s="22" t="s">
        <v>55</v>
      </c>
      <c r="S78" s="22" t="s">
        <v>52</v>
      </c>
      <c r="T78" s="22" t="s">
        <v>53</v>
      </c>
      <c r="Z78" s="16" t="s">
        <v>30</v>
      </c>
      <c r="AA78" s="16">
        <f>T85</f>
        <v>53.9</v>
      </c>
    </row>
    <row r="79" spans="4:27" x14ac:dyDescent="0.25">
      <c r="D79" s="22"/>
      <c r="E79" s="22"/>
      <c r="F79" s="22"/>
      <c r="G79" s="22"/>
      <c r="H79" s="22"/>
      <c r="K79" s="16" t="s">
        <v>17</v>
      </c>
      <c r="L79" s="16">
        <f>H105</f>
        <v>53.400000000000006</v>
      </c>
      <c r="P79" s="22"/>
      <c r="Q79" s="22"/>
      <c r="R79" s="22"/>
      <c r="S79" s="22"/>
      <c r="T79" s="22"/>
      <c r="Z79" s="16" t="s">
        <v>31</v>
      </c>
      <c r="AA79" s="16">
        <f>T97</f>
        <v>23.300000000000004</v>
      </c>
    </row>
    <row r="80" spans="4:27" x14ac:dyDescent="0.25">
      <c r="D80" s="16">
        <v>1</v>
      </c>
      <c r="E80" s="16">
        <v>1.8</v>
      </c>
      <c r="F80" s="16">
        <v>2.5</v>
      </c>
      <c r="G80" s="16">
        <v>1</v>
      </c>
      <c r="H80" s="16">
        <f>(E80+F80)*G80</f>
        <v>4.3</v>
      </c>
      <c r="K80" s="16" t="s">
        <v>18</v>
      </c>
      <c r="L80" s="16">
        <f>H113</f>
        <v>31.8</v>
      </c>
      <c r="P80" s="16">
        <v>1</v>
      </c>
      <c r="Q80" s="16">
        <v>5.4</v>
      </c>
      <c r="R80" s="16">
        <v>2.5</v>
      </c>
      <c r="S80" s="16">
        <v>1</v>
      </c>
      <c r="T80" s="16">
        <f>(Q80+R80)*S80</f>
        <v>7.9</v>
      </c>
      <c r="Z80" s="16" t="s">
        <v>32</v>
      </c>
      <c r="AA80" s="16">
        <f>T109</f>
        <v>45.899999999999991</v>
      </c>
    </row>
    <row r="81" spans="4:28" x14ac:dyDescent="0.25">
      <c r="D81" s="16">
        <v>2</v>
      </c>
      <c r="E81" s="16">
        <v>4.2</v>
      </c>
      <c r="F81" s="16">
        <v>2.5</v>
      </c>
      <c r="G81" s="16">
        <v>1</v>
      </c>
      <c r="H81" s="16">
        <f t="shared" ref="H81:H93" si="6">(E81+F81)*G81</f>
        <v>6.7</v>
      </c>
      <c r="K81" s="16" t="s">
        <v>19</v>
      </c>
      <c r="L81" s="16">
        <f>H122</f>
        <v>22.299999999999997</v>
      </c>
      <c r="P81" s="16">
        <v>2</v>
      </c>
      <c r="Q81" s="16">
        <v>7.9</v>
      </c>
      <c r="R81" s="16">
        <v>2.5</v>
      </c>
      <c r="S81" s="16">
        <v>1</v>
      </c>
      <c r="T81" s="16">
        <f t="shared" ref="T81:T84" si="7">(Q81+R81)*S81</f>
        <v>10.4</v>
      </c>
      <c r="Z81" s="16" t="s">
        <v>33</v>
      </c>
      <c r="AA81" s="16">
        <f>T120</f>
        <v>41</v>
      </c>
    </row>
    <row r="82" spans="4:28" x14ac:dyDescent="0.25">
      <c r="D82" s="16">
        <v>3</v>
      </c>
      <c r="E82" s="16">
        <v>7.2</v>
      </c>
      <c r="F82" s="16">
        <v>2.5</v>
      </c>
      <c r="G82" s="16">
        <v>1</v>
      </c>
      <c r="H82" s="16">
        <f t="shared" si="6"/>
        <v>9.6999999999999993</v>
      </c>
      <c r="K82" s="16" t="s">
        <v>20</v>
      </c>
      <c r="L82" s="16">
        <f>H131</f>
        <v>7.7</v>
      </c>
      <c r="P82" s="16">
        <v>3</v>
      </c>
      <c r="Q82" s="16">
        <v>6.1</v>
      </c>
      <c r="R82" s="16">
        <v>2.5</v>
      </c>
      <c r="S82" s="16">
        <v>1</v>
      </c>
      <c r="T82" s="16">
        <f t="shared" si="7"/>
        <v>8.6</v>
      </c>
      <c r="Z82" s="16" t="s">
        <v>34</v>
      </c>
      <c r="AA82" s="16">
        <f>T131</f>
        <v>25.4</v>
      </c>
    </row>
    <row r="83" spans="4:28" x14ac:dyDescent="0.25">
      <c r="D83" s="16">
        <v>4</v>
      </c>
      <c r="E83" s="16">
        <v>10.7</v>
      </c>
      <c r="F83" s="16">
        <v>2.5</v>
      </c>
      <c r="G83" s="16">
        <v>1</v>
      </c>
      <c r="H83" s="16">
        <f t="shared" si="6"/>
        <v>13.2</v>
      </c>
      <c r="K83" s="16" t="s">
        <v>21</v>
      </c>
      <c r="L83" s="16">
        <f>H143</f>
        <v>84</v>
      </c>
      <c r="P83" s="16">
        <v>4</v>
      </c>
      <c r="Q83" s="16">
        <v>9.6</v>
      </c>
      <c r="R83" s="16">
        <v>2.5</v>
      </c>
      <c r="S83" s="16">
        <v>1</v>
      </c>
      <c r="T83" s="16">
        <f t="shared" si="7"/>
        <v>12.1</v>
      </c>
      <c r="Z83" s="16" t="s">
        <v>35</v>
      </c>
      <c r="AA83" s="16">
        <f>T142</f>
        <v>15.2</v>
      </c>
    </row>
    <row r="84" spans="4:28" x14ac:dyDescent="0.25">
      <c r="D84" s="16">
        <v>5</v>
      </c>
      <c r="E84" s="16">
        <v>1.3</v>
      </c>
      <c r="F84" s="16">
        <v>2.5</v>
      </c>
      <c r="G84" s="16">
        <v>1</v>
      </c>
      <c r="H84" s="16">
        <f t="shared" si="6"/>
        <v>3.8</v>
      </c>
      <c r="K84" s="16" t="s">
        <v>22</v>
      </c>
      <c r="L84" s="16">
        <f>H152</f>
        <v>26.8</v>
      </c>
      <c r="P84" s="16">
        <v>5</v>
      </c>
      <c r="Q84" s="16">
        <v>12.4</v>
      </c>
      <c r="R84" s="16">
        <v>2.5</v>
      </c>
      <c r="S84" s="16">
        <v>1</v>
      </c>
      <c r="T84" s="16">
        <f t="shared" si="7"/>
        <v>14.9</v>
      </c>
      <c r="Z84" s="16" t="s">
        <v>36</v>
      </c>
      <c r="AA84" s="16">
        <f>T153</f>
        <v>40.299999999999997</v>
      </c>
    </row>
    <row r="85" spans="4:28" x14ac:dyDescent="0.25">
      <c r="D85" s="16">
        <v>6</v>
      </c>
      <c r="E85" s="16">
        <v>3.3</v>
      </c>
      <c r="F85" s="16">
        <v>2.5</v>
      </c>
      <c r="G85" s="16">
        <v>1</v>
      </c>
      <c r="H85" s="16">
        <f t="shared" si="6"/>
        <v>5.8</v>
      </c>
      <c r="K85" s="16" t="s">
        <v>23</v>
      </c>
      <c r="L85" s="16">
        <f>H161</f>
        <v>20.8</v>
      </c>
      <c r="P85" s="13"/>
      <c r="Q85" s="13"/>
      <c r="R85" s="13"/>
      <c r="S85" s="16" t="s">
        <v>44</v>
      </c>
      <c r="T85" s="16">
        <f>SUM(T80:T84)</f>
        <v>53.9</v>
      </c>
      <c r="U85" s="13"/>
      <c r="Z85" s="16" t="s">
        <v>37</v>
      </c>
      <c r="AA85" s="16">
        <f>T168</f>
        <v>132</v>
      </c>
    </row>
    <row r="86" spans="4:28" x14ac:dyDescent="0.25">
      <c r="D86" s="16">
        <v>7</v>
      </c>
      <c r="E86" s="16">
        <v>7</v>
      </c>
      <c r="F86" s="16">
        <v>2.5</v>
      </c>
      <c r="G86" s="16">
        <v>1</v>
      </c>
      <c r="H86" s="16">
        <f t="shared" si="6"/>
        <v>9.5</v>
      </c>
      <c r="K86" s="16" t="s">
        <v>24</v>
      </c>
      <c r="L86" s="16">
        <f>H171</f>
        <v>29.1</v>
      </c>
      <c r="P86" s="13"/>
      <c r="Q86" s="13"/>
      <c r="R86" s="13"/>
      <c r="S86" s="13"/>
      <c r="T86" s="13"/>
      <c r="U86" s="13"/>
      <c r="Z86" s="16" t="s">
        <v>39</v>
      </c>
      <c r="AA86" s="16">
        <f>T179</f>
        <v>61.5</v>
      </c>
    </row>
    <row r="87" spans="4:28" x14ac:dyDescent="0.25">
      <c r="D87" s="16">
        <v>8</v>
      </c>
      <c r="E87" s="16">
        <v>8.6</v>
      </c>
      <c r="F87" s="16">
        <v>2.5</v>
      </c>
      <c r="G87" s="16">
        <v>1</v>
      </c>
      <c r="H87" s="16">
        <f t="shared" si="6"/>
        <v>11.1</v>
      </c>
      <c r="K87" s="16" t="s">
        <v>25</v>
      </c>
      <c r="L87" s="16">
        <f>H181</f>
        <v>47.9</v>
      </c>
      <c r="P87" s="13"/>
      <c r="Q87" s="13"/>
      <c r="R87" s="13"/>
      <c r="S87" s="13"/>
      <c r="T87" s="13"/>
      <c r="U87" s="13"/>
      <c r="Y87" s="13"/>
      <c r="Z87" s="13"/>
      <c r="AA87" s="13"/>
      <c r="AB87" s="13"/>
    </row>
    <row r="88" spans="4:28" x14ac:dyDescent="0.25">
      <c r="D88" s="16">
        <v>9</v>
      </c>
      <c r="E88" s="16">
        <v>10</v>
      </c>
      <c r="F88" s="16">
        <v>2.5</v>
      </c>
      <c r="G88" s="16">
        <v>1</v>
      </c>
      <c r="H88" s="16">
        <f t="shared" si="6"/>
        <v>12.5</v>
      </c>
      <c r="K88" s="16" t="s">
        <v>26</v>
      </c>
      <c r="L88" s="16">
        <f>H191</f>
        <v>72.400000000000006</v>
      </c>
      <c r="P88" s="13"/>
      <c r="Q88" s="13"/>
      <c r="R88" s="13"/>
      <c r="S88" s="13"/>
      <c r="T88" s="13"/>
      <c r="U88" s="13"/>
      <c r="Y88" s="13"/>
      <c r="Z88" s="13"/>
      <c r="AA88" s="13"/>
      <c r="AB88" s="13"/>
    </row>
    <row r="89" spans="4:28" x14ac:dyDescent="0.25">
      <c r="D89" s="16">
        <v>10</v>
      </c>
      <c r="E89" s="16">
        <v>5.4</v>
      </c>
      <c r="F89" s="16">
        <v>2.5</v>
      </c>
      <c r="G89" s="16">
        <v>1</v>
      </c>
      <c r="H89" s="16">
        <f t="shared" si="6"/>
        <v>7.9</v>
      </c>
      <c r="P89" s="21" t="s">
        <v>76</v>
      </c>
      <c r="Q89" s="21"/>
      <c r="R89" s="21"/>
      <c r="S89" s="21"/>
      <c r="T89" s="21"/>
      <c r="U89" s="13"/>
    </row>
    <row r="90" spans="4:28" x14ac:dyDescent="0.25">
      <c r="D90" s="16">
        <v>11</v>
      </c>
      <c r="E90" s="16">
        <v>7.4</v>
      </c>
      <c r="F90" s="16">
        <v>2.5</v>
      </c>
      <c r="G90" s="16">
        <v>1</v>
      </c>
      <c r="H90" s="16">
        <f t="shared" si="6"/>
        <v>9.9</v>
      </c>
      <c r="P90" s="22" t="s">
        <v>51</v>
      </c>
      <c r="Q90" s="22" t="s">
        <v>48</v>
      </c>
      <c r="R90" s="22" t="s">
        <v>55</v>
      </c>
      <c r="S90" s="22" t="s">
        <v>52</v>
      </c>
      <c r="T90" s="22" t="s">
        <v>53</v>
      </c>
      <c r="U90" s="13"/>
    </row>
    <row r="91" spans="4:28" x14ac:dyDescent="0.25">
      <c r="D91" s="16">
        <v>12</v>
      </c>
      <c r="E91" s="16">
        <v>9.5</v>
      </c>
      <c r="F91" s="16">
        <v>2.5</v>
      </c>
      <c r="G91" s="16">
        <v>1</v>
      </c>
      <c r="H91" s="16">
        <f t="shared" si="6"/>
        <v>12</v>
      </c>
      <c r="P91" s="22"/>
      <c r="Q91" s="22"/>
      <c r="R91" s="22"/>
      <c r="S91" s="22"/>
      <c r="T91" s="22"/>
      <c r="U91" s="13"/>
    </row>
    <row r="92" spans="4:28" x14ac:dyDescent="0.25">
      <c r="D92" s="16">
        <v>13</v>
      </c>
      <c r="E92" s="16">
        <v>12.5</v>
      </c>
      <c r="F92" s="16">
        <v>2.5</v>
      </c>
      <c r="G92" s="16">
        <v>1</v>
      </c>
      <c r="H92" s="16">
        <f t="shared" si="6"/>
        <v>15</v>
      </c>
      <c r="P92" s="16">
        <v>1</v>
      </c>
      <c r="Q92" s="16">
        <v>1.6</v>
      </c>
      <c r="R92" s="16">
        <v>0.5</v>
      </c>
      <c r="S92" s="16">
        <v>1</v>
      </c>
      <c r="T92" s="16">
        <f>(Q92+R92)*S92</f>
        <v>2.1</v>
      </c>
      <c r="U92" s="13"/>
    </row>
    <row r="93" spans="4:28" x14ac:dyDescent="0.25">
      <c r="D93" s="16">
        <v>14</v>
      </c>
      <c r="E93" s="16">
        <v>15.5</v>
      </c>
      <c r="F93" s="16">
        <v>2.5</v>
      </c>
      <c r="G93" s="16">
        <v>1</v>
      </c>
      <c r="H93" s="16">
        <f t="shared" si="6"/>
        <v>18</v>
      </c>
      <c r="P93" s="16">
        <v>2</v>
      </c>
      <c r="Q93" s="16">
        <v>4.7</v>
      </c>
      <c r="R93" s="16">
        <v>0.5</v>
      </c>
      <c r="S93" s="16">
        <v>1</v>
      </c>
      <c r="T93" s="16">
        <f t="shared" ref="T93:T96" si="8">(Q93+R93)*S93</f>
        <v>5.2</v>
      </c>
      <c r="U93" s="13"/>
    </row>
    <row r="94" spans="4:28" x14ac:dyDescent="0.25">
      <c r="G94" s="16" t="s">
        <v>44</v>
      </c>
      <c r="H94" s="16">
        <f>SUM(H80:H93)</f>
        <v>139.4</v>
      </c>
      <c r="P94" s="16">
        <v>3</v>
      </c>
      <c r="Q94" s="16">
        <v>7.4</v>
      </c>
      <c r="R94" s="16">
        <v>0.5</v>
      </c>
      <c r="S94" s="16">
        <v>1</v>
      </c>
      <c r="T94" s="16">
        <f t="shared" si="8"/>
        <v>7.9</v>
      </c>
    </row>
    <row r="95" spans="4:28" x14ac:dyDescent="0.25">
      <c r="P95" s="16">
        <v>4</v>
      </c>
      <c r="Q95" s="16">
        <v>2.2000000000000002</v>
      </c>
      <c r="R95" s="16">
        <v>0.5</v>
      </c>
      <c r="S95" s="16">
        <v>1</v>
      </c>
      <c r="T95" s="16">
        <f t="shared" si="8"/>
        <v>2.7</v>
      </c>
    </row>
    <row r="96" spans="4:28" x14ac:dyDescent="0.25">
      <c r="P96" s="16">
        <v>5</v>
      </c>
      <c r="Q96" s="16">
        <v>4.9000000000000004</v>
      </c>
      <c r="R96" s="16">
        <v>0.5</v>
      </c>
      <c r="S96" s="16">
        <v>1</v>
      </c>
      <c r="T96" s="16">
        <f t="shared" si="8"/>
        <v>5.4</v>
      </c>
    </row>
    <row r="97" spans="4:21" x14ac:dyDescent="0.25">
      <c r="P97" s="13"/>
      <c r="Q97" s="13"/>
      <c r="R97" s="13"/>
      <c r="S97" s="16" t="s">
        <v>44</v>
      </c>
      <c r="T97" s="16">
        <f>SUM(T92:T96)</f>
        <v>23.300000000000004</v>
      </c>
      <c r="U97" s="13"/>
    </row>
    <row r="98" spans="4:21" x14ac:dyDescent="0.25">
      <c r="D98" s="21" t="s">
        <v>56</v>
      </c>
      <c r="E98" s="21"/>
      <c r="F98" s="21"/>
      <c r="G98" s="21"/>
      <c r="H98" s="21"/>
      <c r="P98" s="13"/>
      <c r="Q98" s="13"/>
      <c r="R98" s="13"/>
      <c r="S98" s="13"/>
      <c r="T98" s="13"/>
      <c r="U98" s="13"/>
    </row>
    <row r="99" spans="4:21" x14ac:dyDescent="0.25">
      <c r="D99" s="22" t="s">
        <v>51</v>
      </c>
      <c r="E99" s="22" t="s">
        <v>48</v>
      </c>
      <c r="F99" s="22" t="s">
        <v>55</v>
      </c>
      <c r="G99" s="22" t="s">
        <v>52</v>
      </c>
      <c r="H99" s="22" t="s">
        <v>53</v>
      </c>
      <c r="P99" s="13"/>
      <c r="Q99" s="13"/>
      <c r="R99" s="13"/>
      <c r="S99" s="13"/>
      <c r="T99" s="13"/>
      <c r="U99" s="13"/>
    </row>
    <row r="100" spans="4:21" x14ac:dyDescent="0.25">
      <c r="D100" s="22"/>
      <c r="E100" s="22"/>
      <c r="F100" s="22"/>
      <c r="G100" s="22"/>
      <c r="H100" s="22"/>
      <c r="P100" s="13"/>
      <c r="Q100" s="13"/>
      <c r="R100" s="13"/>
      <c r="S100" s="13"/>
      <c r="T100" s="13"/>
      <c r="U100" s="13"/>
    </row>
    <row r="101" spans="4:21" x14ac:dyDescent="0.25">
      <c r="D101" s="16">
        <v>1</v>
      </c>
      <c r="E101" s="16">
        <v>9.9</v>
      </c>
      <c r="F101" s="16">
        <v>2.5</v>
      </c>
      <c r="G101" s="16">
        <v>1</v>
      </c>
      <c r="H101" s="16">
        <f>(E101+F101)*G101</f>
        <v>12.4</v>
      </c>
      <c r="P101" s="21" t="s">
        <v>77</v>
      </c>
      <c r="Q101" s="21"/>
      <c r="R101" s="21"/>
      <c r="S101" s="21"/>
      <c r="T101" s="21"/>
      <c r="U101" s="13"/>
    </row>
    <row r="102" spans="4:21" x14ac:dyDescent="0.25">
      <c r="D102" s="16">
        <v>2</v>
      </c>
      <c r="E102" s="16">
        <v>13.8</v>
      </c>
      <c r="F102" s="16">
        <v>2.5</v>
      </c>
      <c r="G102" s="16">
        <v>1</v>
      </c>
      <c r="H102" s="16">
        <f t="shared" ref="H102:H103" si="9">(E102+F102)*G102</f>
        <v>16.3</v>
      </c>
      <c r="P102" s="22" t="s">
        <v>51</v>
      </c>
      <c r="Q102" s="22" t="s">
        <v>48</v>
      </c>
      <c r="R102" s="22" t="s">
        <v>55</v>
      </c>
      <c r="S102" s="22" t="s">
        <v>52</v>
      </c>
      <c r="T102" s="22" t="s">
        <v>53</v>
      </c>
      <c r="U102" s="13"/>
    </row>
    <row r="103" spans="4:21" x14ac:dyDescent="0.25">
      <c r="D103" s="16">
        <v>3</v>
      </c>
      <c r="E103" s="16">
        <v>10.5</v>
      </c>
      <c r="F103" s="16">
        <v>2.5</v>
      </c>
      <c r="G103" s="16">
        <v>1</v>
      </c>
      <c r="H103" s="16">
        <f t="shared" si="9"/>
        <v>13</v>
      </c>
      <c r="P103" s="22"/>
      <c r="Q103" s="22"/>
      <c r="R103" s="22"/>
      <c r="S103" s="22"/>
      <c r="T103" s="22"/>
      <c r="U103" s="13"/>
    </row>
    <row r="104" spans="4:21" x14ac:dyDescent="0.25">
      <c r="D104" s="16" t="s">
        <v>66</v>
      </c>
      <c r="E104" s="16">
        <v>9.1999999999999993</v>
      </c>
      <c r="F104" s="16">
        <v>2.5</v>
      </c>
      <c r="G104" s="16">
        <v>1</v>
      </c>
      <c r="H104" s="16">
        <f t="shared" ref="H104" si="10">(E104+F104)*G104</f>
        <v>11.7</v>
      </c>
      <c r="P104" s="16">
        <v>1</v>
      </c>
      <c r="Q104" s="16">
        <v>2.9</v>
      </c>
      <c r="R104" s="16">
        <v>2.5</v>
      </c>
      <c r="S104" s="16">
        <v>1</v>
      </c>
      <c r="T104" s="16">
        <f>(Q104+R104)*S104</f>
        <v>5.4</v>
      </c>
      <c r="U104" s="13"/>
    </row>
    <row r="105" spans="4:21" x14ac:dyDescent="0.25">
      <c r="G105" s="16" t="s">
        <v>44</v>
      </c>
      <c r="H105" s="16">
        <f>SUM(H101:H104)</f>
        <v>53.400000000000006</v>
      </c>
      <c r="P105" s="16">
        <v>2</v>
      </c>
      <c r="Q105" s="16">
        <v>6.2</v>
      </c>
      <c r="R105" s="16">
        <v>2.5</v>
      </c>
      <c r="S105" s="16">
        <v>1</v>
      </c>
      <c r="T105" s="16">
        <f t="shared" ref="T105:T108" si="11">(Q105+R105)*S105</f>
        <v>8.6999999999999993</v>
      </c>
      <c r="U105" s="13"/>
    </row>
    <row r="106" spans="4:21" x14ac:dyDescent="0.25">
      <c r="P106" s="16">
        <v>3</v>
      </c>
      <c r="Q106" s="16">
        <v>8.6999999999999993</v>
      </c>
      <c r="R106" s="16">
        <v>2.5</v>
      </c>
      <c r="S106" s="16">
        <v>1</v>
      </c>
      <c r="T106" s="16">
        <f t="shared" si="11"/>
        <v>11.2</v>
      </c>
      <c r="U106" s="13"/>
    </row>
    <row r="107" spans="4:21" x14ac:dyDescent="0.25">
      <c r="D107" s="21" t="s">
        <v>57</v>
      </c>
      <c r="E107" s="21"/>
      <c r="F107" s="21"/>
      <c r="G107" s="21"/>
      <c r="H107" s="21"/>
      <c r="P107" s="16">
        <v>4</v>
      </c>
      <c r="Q107" s="16">
        <v>6.4</v>
      </c>
      <c r="R107" s="16">
        <v>2.5</v>
      </c>
      <c r="S107" s="16">
        <v>1</v>
      </c>
      <c r="T107" s="16">
        <f t="shared" si="11"/>
        <v>8.9</v>
      </c>
      <c r="U107" s="13"/>
    </row>
    <row r="108" spans="4:21" x14ac:dyDescent="0.25">
      <c r="D108" s="22" t="s">
        <v>51</v>
      </c>
      <c r="E108" s="22" t="s">
        <v>48</v>
      </c>
      <c r="F108" s="22" t="s">
        <v>55</v>
      </c>
      <c r="G108" s="22" t="s">
        <v>52</v>
      </c>
      <c r="H108" s="22" t="s">
        <v>53</v>
      </c>
      <c r="P108" s="16">
        <v>5</v>
      </c>
      <c r="Q108" s="16">
        <v>9.1999999999999993</v>
      </c>
      <c r="R108" s="16">
        <v>2.5</v>
      </c>
      <c r="S108" s="16">
        <v>1</v>
      </c>
      <c r="T108" s="16">
        <f t="shared" si="11"/>
        <v>11.7</v>
      </c>
      <c r="U108" s="13"/>
    </row>
    <row r="109" spans="4:21" x14ac:dyDescent="0.25">
      <c r="D109" s="22"/>
      <c r="E109" s="22"/>
      <c r="F109" s="22"/>
      <c r="G109" s="22"/>
      <c r="H109" s="22"/>
      <c r="P109" s="13"/>
      <c r="Q109" s="13"/>
      <c r="R109" s="13"/>
      <c r="S109" s="16" t="s">
        <v>44</v>
      </c>
      <c r="T109" s="16">
        <f>SUM(T104:T108)</f>
        <v>45.899999999999991</v>
      </c>
      <c r="U109" s="13"/>
    </row>
    <row r="110" spans="4:21" x14ac:dyDescent="0.25">
      <c r="D110" s="16">
        <v>1</v>
      </c>
      <c r="E110" s="16">
        <v>6.7</v>
      </c>
      <c r="F110" s="16">
        <v>2.5</v>
      </c>
      <c r="G110" s="16">
        <v>1</v>
      </c>
      <c r="H110" s="16">
        <f>(E110+F110)*G110</f>
        <v>9.1999999999999993</v>
      </c>
      <c r="P110" s="13"/>
      <c r="Q110" s="13"/>
      <c r="R110" s="13"/>
      <c r="S110" s="13"/>
      <c r="T110" s="13"/>
      <c r="U110" s="13"/>
    </row>
    <row r="111" spans="4:21" x14ac:dyDescent="0.25">
      <c r="D111" s="16">
        <v>2</v>
      </c>
      <c r="E111" s="16">
        <v>9.9</v>
      </c>
      <c r="F111" s="16">
        <v>2.5</v>
      </c>
      <c r="G111" s="16">
        <v>1</v>
      </c>
      <c r="H111" s="16">
        <f t="shared" ref="H111:H112" si="12">(E111+F111)*G111</f>
        <v>12.4</v>
      </c>
      <c r="P111" s="13"/>
      <c r="Q111" s="13"/>
      <c r="R111" s="13"/>
      <c r="S111" s="13"/>
      <c r="T111" s="13"/>
      <c r="U111" s="13"/>
    </row>
    <row r="112" spans="4:21" x14ac:dyDescent="0.25">
      <c r="D112" s="16">
        <v>3</v>
      </c>
      <c r="E112" s="16">
        <v>7.7</v>
      </c>
      <c r="F112" s="16">
        <v>2.5</v>
      </c>
      <c r="G112" s="16">
        <v>1</v>
      </c>
      <c r="H112" s="16">
        <f t="shared" si="12"/>
        <v>10.199999999999999</v>
      </c>
      <c r="P112" s="13"/>
      <c r="Q112" s="13"/>
      <c r="R112" s="13"/>
      <c r="S112" s="13"/>
      <c r="T112" s="13"/>
      <c r="U112" s="13"/>
    </row>
    <row r="113" spans="4:21" x14ac:dyDescent="0.25">
      <c r="G113" s="16" t="s">
        <v>44</v>
      </c>
      <c r="H113" s="16">
        <f>SUM(H110:H112)</f>
        <v>31.8</v>
      </c>
      <c r="P113" s="21" t="s">
        <v>78</v>
      </c>
      <c r="Q113" s="21"/>
      <c r="R113" s="21"/>
      <c r="S113" s="21"/>
      <c r="T113" s="21"/>
      <c r="U113" s="13"/>
    </row>
    <row r="114" spans="4:21" x14ac:dyDescent="0.25">
      <c r="P114" s="22" t="s">
        <v>51</v>
      </c>
      <c r="Q114" s="22" t="s">
        <v>48</v>
      </c>
      <c r="R114" s="22" t="s">
        <v>55</v>
      </c>
      <c r="S114" s="22" t="s">
        <v>52</v>
      </c>
      <c r="T114" s="22" t="s">
        <v>53</v>
      </c>
      <c r="U114" s="13"/>
    </row>
    <row r="115" spans="4:21" x14ac:dyDescent="0.25">
      <c r="P115" s="22"/>
      <c r="Q115" s="22"/>
      <c r="R115" s="22"/>
      <c r="S115" s="22"/>
      <c r="T115" s="22"/>
      <c r="U115" s="13"/>
    </row>
    <row r="116" spans="4:21" x14ac:dyDescent="0.25">
      <c r="D116" s="21" t="s">
        <v>58</v>
      </c>
      <c r="E116" s="21"/>
      <c r="F116" s="21"/>
      <c r="G116" s="21"/>
      <c r="H116" s="21"/>
      <c r="P116" s="16">
        <v>1</v>
      </c>
      <c r="Q116" s="16">
        <v>4.7</v>
      </c>
      <c r="R116" s="16">
        <v>2.5</v>
      </c>
      <c r="S116" s="16">
        <v>1</v>
      </c>
      <c r="T116" s="16">
        <f>(Q116+R116)*S116</f>
        <v>7.2</v>
      </c>
      <c r="U116" s="13"/>
    </row>
    <row r="117" spans="4:21" x14ac:dyDescent="0.25">
      <c r="D117" s="22" t="s">
        <v>51</v>
      </c>
      <c r="E117" s="22" t="s">
        <v>48</v>
      </c>
      <c r="F117" s="22" t="s">
        <v>55</v>
      </c>
      <c r="G117" s="22" t="s">
        <v>52</v>
      </c>
      <c r="H117" s="22" t="s">
        <v>53</v>
      </c>
      <c r="P117" s="16">
        <v>2</v>
      </c>
      <c r="Q117" s="16">
        <v>8.1999999999999993</v>
      </c>
      <c r="R117" s="16">
        <v>2.5</v>
      </c>
      <c r="S117" s="16">
        <v>1</v>
      </c>
      <c r="T117" s="16">
        <f t="shared" ref="T117:T119" si="13">(Q117+R117)*S117</f>
        <v>10.7</v>
      </c>
      <c r="U117" s="13"/>
    </row>
    <row r="118" spans="4:21" x14ac:dyDescent="0.25">
      <c r="D118" s="22"/>
      <c r="E118" s="22"/>
      <c r="F118" s="22"/>
      <c r="G118" s="22"/>
      <c r="H118" s="22"/>
      <c r="P118" s="16">
        <v>3</v>
      </c>
      <c r="Q118" s="16">
        <v>11.1</v>
      </c>
      <c r="R118" s="16">
        <v>2.5</v>
      </c>
      <c r="S118" s="16">
        <v>1</v>
      </c>
      <c r="T118" s="16">
        <f t="shared" si="13"/>
        <v>13.6</v>
      </c>
      <c r="U118" s="13"/>
    </row>
    <row r="119" spans="4:21" x14ac:dyDescent="0.25">
      <c r="D119" s="16">
        <v>1</v>
      </c>
      <c r="E119" s="16">
        <v>3.5</v>
      </c>
      <c r="F119" s="16">
        <v>2.5</v>
      </c>
      <c r="G119" s="16">
        <v>1</v>
      </c>
      <c r="H119" s="16">
        <f>(E119+F119)*G119</f>
        <v>6</v>
      </c>
      <c r="P119" s="16">
        <v>4</v>
      </c>
      <c r="Q119" s="16">
        <v>7</v>
      </c>
      <c r="R119" s="16">
        <v>2.5</v>
      </c>
      <c r="S119" s="16">
        <v>1</v>
      </c>
      <c r="T119" s="16">
        <f t="shared" si="13"/>
        <v>9.5</v>
      </c>
      <c r="U119" s="13"/>
    </row>
    <row r="120" spans="4:21" x14ac:dyDescent="0.25">
      <c r="D120" s="16">
        <v>2</v>
      </c>
      <c r="E120" s="16">
        <v>7.2</v>
      </c>
      <c r="F120" s="16">
        <v>2.5</v>
      </c>
      <c r="G120" s="16">
        <v>1</v>
      </c>
      <c r="H120" s="16">
        <f t="shared" ref="H120:H121" si="14">(E120+F120)*G120</f>
        <v>9.6999999999999993</v>
      </c>
      <c r="P120" s="13"/>
      <c r="Q120" s="13"/>
      <c r="R120" s="13"/>
      <c r="S120" s="16" t="s">
        <v>44</v>
      </c>
      <c r="T120" s="16">
        <f>SUM(T116:T119)</f>
        <v>41</v>
      </c>
      <c r="U120" s="13"/>
    </row>
    <row r="121" spans="4:21" x14ac:dyDescent="0.25">
      <c r="D121" s="16">
        <v>3</v>
      </c>
      <c r="E121" s="16">
        <v>4.0999999999999996</v>
      </c>
      <c r="F121" s="16">
        <v>2.5</v>
      </c>
      <c r="G121" s="16">
        <v>1</v>
      </c>
      <c r="H121" s="16">
        <f t="shared" si="14"/>
        <v>6.6</v>
      </c>
      <c r="P121" s="13"/>
      <c r="Q121" s="13"/>
      <c r="R121" s="13"/>
      <c r="S121" s="13"/>
      <c r="T121" s="13"/>
      <c r="U121" s="13"/>
    </row>
    <row r="122" spans="4:21" x14ac:dyDescent="0.25">
      <c r="G122" s="16" t="s">
        <v>44</v>
      </c>
      <c r="H122" s="16">
        <f>SUM(H119:H121)</f>
        <v>22.299999999999997</v>
      </c>
      <c r="P122" s="13"/>
      <c r="Q122" s="13"/>
      <c r="R122" s="13"/>
      <c r="S122" s="13"/>
      <c r="T122" s="13"/>
      <c r="U122" s="13"/>
    </row>
    <row r="123" spans="4:21" x14ac:dyDescent="0.25">
      <c r="P123" s="13"/>
      <c r="Q123" s="13"/>
      <c r="R123" s="13"/>
      <c r="S123" s="13"/>
      <c r="T123" s="13"/>
      <c r="U123" s="13"/>
    </row>
    <row r="124" spans="4:21" x14ac:dyDescent="0.25">
      <c r="P124" s="21" t="s">
        <v>79</v>
      </c>
      <c r="Q124" s="21"/>
      <c r="R124" s="21"/>
      <c r="S124" s="21"/>
      <c r="T124" s="21"/>
      <c r="U124" s="13"/>
    </row>
    <row r="125" spans="4:21" x14ac:dyDescent="0.25">
      <c r="D125" s="21" t="s">
        <v>59</v>
      </c>
      <c r="E125" s="21"/>
      <c r="F125" s="21"/>
      <c r="G125" s="21"/>
      <c r="H125" s="21"/>
      <c r="P125" s="22" t="s">
        <v>51</v>
      </c>
      <c r="Q125" s="22" t="s">
        <v>48</v>
      </c>
      <c r="R125" s="22" t="s">
        <v>55</v>
      </c>
      <c r="S125" s="22" t="s">
        <v>52</v>
      </c>
      <c r="T125" s="22" t="s">
        <v>53</v>
      </c>
      <c r="U125" s="13"/>
    </row>
    <row r="126" spans="4:21" x14ac:dyDescent="0.25">
      <c r="D126" s="22" t="s">
        <v>51</v>
      </c>
      <c r="E126" s="22" t="s">
        <v>48</v>
      </c>
      <c r="F126" s="22" t="s">
        <v>55</v>
      </c>
      <c r="G126" s="22" t="s">
        <v>52</v>
      </c>
      <c r="H126" s="22" t="s">
        <v>53</v>
      </c>
      <c r="P126" s="22"/>
      <c r="Q126" s="22"/>
      <c r="R126" s="22"/>
      <c r="S126" s="22"/>
      <c r="T126" s="22"/>
      <c r="U126" s="13"/>
    </row>
    <row r="127" spans="4:21" x14ac:dyDescent="0.25">
      <c r="D127" s="22"/>
      <c r="E127" s="22"/>
      <c r="F127" s="22"/>
      <c r="G127" s="22"/>
      <c r="H127" s="22"/>
      <c r="P127" s="16">
        <v>1</v>
      </c>
      <c r="Q127" s="16">
        <v>1.5</v>
      </c>
      <c r="R127" s="16">
        <v>2.5</v>
      </c>
      <c r="S127" s="16">
        <v>1</v>
      </c>
      <c r="T127" s="16">
        <f>(Q127+R127)*S127</f>
        <v>4</v>
      </c>
      <c r="U127" s="13"/>
    </row>
    <row r="128" spans="4:21" x14ac:dyDescent="0.25">
      <c r="D128" s="16">
        <v>1</v>
      </c>
      <c r="E128" s="16">
        <v>0.4</v>
      </c>
      <c r="F128" s="16">
        <v>0.5</v>
      </c>
      <c r="G128" s="16">
        <v>1</v>
      </c>
      <c r="H128" s="16">
        <f>(E128+F128)*G128</f>
        <v>0.9</v>
      </c>
      <c r="P128" s="16">
        <v>2</v>
      </c>
      <c r="Q128" s="16">
        <v>4.5999999999999996</v>
      </c>
      <c r="R128" s="16">
        <v>2.5</v>
      </c>
      <c r="S128" s="16">
        <v>1</v>
      </c>
      <c r="T128" s="16">
        <f t="shared" ref="T128:T130" si="15">(Q128+R128)*S128</f>
        <v>7.1</v>
      </c>
      <c r="U128" s="13"/>
    </row>
    <row r="129" spans="4:21" x14ac:dyDescent="0.25">
      <c r="D129" s="16">
        <v>2</v>
      </c>
      <c r="E129" s="16">
        <v>3.6</v>
      </c>
      <c r="F129" s="16">
        <v>0.5</v>
      </c>
      <c r="G129" s="16">
        <v>1</v>
      </c>
      <c r="H129" s="16">
        <f t="shared" ref="H129:H130" si="16">(E129+F129)*G129</f>
        <v>4.0999999999999996</v>
      </c>
      <c r="P129" s="16">
        <v>3</v>
      </c>
      <c r="Q129" s="16">
        <v>2.9</v>
      </c>
      <c r="R129" s="16">
        <v>2.5</v>
      </c>
      <c r="S129" s="16">
        <v>1</v>
      </c>
      <c r="T129" s="16">
        <f t="shared" si="15"/>
        <v>5.4</v>
      </c>
      <c r="U129" s="13"/>
    </row>
    <row r="130" spans="4:21" x14ac:dyDescent="0.25">
      <c r="D130" s="16">
        <v>3</v>
      </c>
      <c r="E130" s="16">
        <v>2.2000000000000002</v>
      </c>
      <c r="F130" s="16">
        <v>0.5</v>
      </c>
      <c r="G130" s="16">
        <v>1</v>
      </c>
      <c r="H130" s="16">
        <f t="shared" si="16"/>
        <v>2.7</v>
      </c>
      <c r="P130" s="16">
        <v>4</v>
      </c>
      <c r="Q130" s="16">
        <v>6.4</v>
      </c>
      <c r="R130" s="16">
        <v>2.5</v>
      </c>
      <c r="S130" s="16">
        <v>1</v>
      </c>
      <c r="T130" s="16">
        <f t="shared" si="15"/>
        <v>8.9</v>
      </c>
      <c r="U130" s="13"/>
    </row>
    <row r="131" spans="4:21" x14ac:dyDescent="0.25">
      <c r="G131" s="16" t="s">
        <v>44</v>
      </c>
      <c r="H131" s="16">
        <f>SUM(H128:H130)</f>
        <v>7.7</v>
      </c>
      <c r="P131" s="13"/>
      <c r="Q131" s="13"/>
      <c r="R131" s="13"/>
      <c r="S131" s="16" t="s">
        <v>44</v>
      </c>
      <c r="T131" s="16">
        <f>SUM(T127:T130)</f>
        <v>25.4</v>
      </c>
      <c r="U131" s="13"/>
    </row>
    <row r="132" spans="4:21" x14ac:dyDescent="0.25">
      <c r="P132" s="13"/>
      <c r="Q132" s="13"/>
      <c r="R132" s="13"/>
      <c r="S132" s="13"/>
      <c r="T132" s="13"/>
      <c r="U132" s="13"/>
    </row>
    <row r="133" spans="4:21" x14ac:dyDescent="0.25">
      <c r="P133" s="13"/>
      <c r="Q133" s="13"/>
      <c r="R133" s="13"/>
      <c r="S133" s="13"/>
      <c r="T133" s="13"/>
      <c r="U133" s="13"/>
    </row>
    <row r="134" spans="4:21" x14ac:dyDescent="0.25">
      <c r="D134" s="21" t="s">
        <v>60</v>
      </c>
      <c r="E134" s="21"/>
      <c r="F134" s="21"/>
      <c r="G134" s="21"/>
      <c r="H134" s="21"/>
      <c r="P134" s="13"/>
      <c r="Q134" s="13"/>
      <c r="R134" s="13"/>
      <c r="S134" s="13"/>
      <c r="T134" s="13"/>
      <c r="U134" s="13"/>
    </row>
    <row r="135" spans="4:21" x14ac:dyDescent="0.25">
      <c r="D135" s="22" t="s">
        <v>51</v>
      </c>
      <c r="E135" s="22" t="s">
        <v>48</v>
      </c>
      <c r="F135" s="22" t="s">
        <v>55</v>
      </c>
      <c r="G135" s="22" t="s">
        <v>52</v>
      </c>
      <c r="H135" s="22" t="s">
        <v>53</v>
      </c>
      <c r="P135" s="21" t="s">
        <v>80</v>
      </c>
      <c r="Q135" s="21"/>
      <c r="R135" s="21"/>
      <c r="S135" s="21"/>
      <c r="T135" s="21"/>
      <c r="U135" s="13"/>
    </row>
    <row r="136" spans="4:21" x14ac:dyDescent="0.25">
      <c r="D136" s="22"/>
      <c r="E136" s="22"/>
      <c r="F136" s="22"/>
      <c r="G136" s="22"/>
      <c r="H136" s="22"/>
      <c r="P136" s="22" t="s">
        <v>51</v>
      </c>
      <c r="Q136" s="22" t="s">
        <v>48</v>
      </c>
      <c r="R136" s="22" t="s">
        <v>55</v>
      </c>
      <c r="S136" s="22" t="s">
        <v>52</v>
      </c>
      <c r="T136" s="22" t="s">
        <v>53</v>
      </c>
      <c r="U136" s="13"/>
    </row>
    <row r="137" spans="4:21" x14ac:dyDescent="0.25">
      <c r="D137" s="16">
        <v>1</v>
      </c>
      <c r="E137" s="16">
        <v>16.8</v>
      </c>
      <c r="F137" s="16">
        <v>2.5</v>
      </c>
      <c r="G137" s="16">
        <v>1</v>
      </c>
      <c r="H137" s="16">
        <f>(E137+F137)*G137</f>
        <v>19.3</v>
      </c>
      <c r="P137" s="22"/>
      <c r="Q137" s="22"/>
      <c r="R137" s="22"/>
      <c r="S137" s="22"/>
      <c r="T137" s="22"/>
      <c r="U137" s="13"/>
    </row>
    <row r="138" spans="4:21" x14ac:dyDescent="0.25">
      <c r="D138" s="16">
        <v>2</v>
      </c>
      <c r="E138" s="16">
        <v>12.5</v>
      </c>
      <c r="F138" s="16">
        <v>2.5</v>
      </c>
      <c r="G138" s="16">
        <v>1</v>
      </c>
      <c r="H138" s="16">
        <f t="shared" ref="H138:H139" si="17">(E138+F138)*G138</f>
        <v>15</v>
      </c>
      <c r="P138" s="16">
        <v>1</v>
      </c>
      <c r="Q138" s="16">
        <v>0.9</v>
      </c>
      <c r="R138" s="16">
        <v>0.5</v>
      </c>
      <c r="S138" s="16">
        <v>1</v>
      </c>
      <c r="T138" s="16">
        <f>(Q138+R138)*S138</f>
        <v>1.4</v>
      </c>
      <c r="U138" s="13"/>
    </row>
    <row r="139" spans="4:21" x14ac:dyDescent="0.25">
      <c r="D139" s="16">
        <v>3</v>
      </c>
      <c r="E139" s="16">
        <v>9.5</v>
      </c>
      <c r="F139" s="16">
        <v>2.5</v>
      </c>
      <c r="G139" s="16">
        <v>1</v>
      </c>
      <c r="H139" s="16">
        <f t="shared" si="17"/>
        <v>12</v>
      </c>
      <c r="P139" s="16">
        <v>2</v>
      </c>
      <c r="Q139" s="16">
        <v>3.8</v>
      </c>
      <c r="R139" s="16">
        <v>0.5</v>
      </c>
      <c r="S139" s="16">
        <v>1</v>
      </c>
      <c r="T139" s="16">
        <f t="shared" ref="T139:T141" si="18">(Q139+R139)*S139</f>
        <v>4.3</v>
      </c>
      <c r="U139" s="13"/>
    </row>
    <row r="140" spans="4:21" x14ac:dyDescent="0.25">
      <c r="D140" s="16">
        <v>4</v>
      </c>
      <c r="E140" s="16">
        <v>6.5</v>
      </c>
      <c r="F140" s="16">
        <v>2.5</v>
      </c>
      <c r="G140" s="16">
        <v>1</v>
      </c>
      <c r="H140" s="16">
        <f>(E140+F140)*G140</f>
        <v>9</v>
      </c>
      <c r="P140" s="16">
        <v>3</v>
      </c>
      <c r="Q140" s="16">
        <v>2.4</v>
      </c>
      <c r="R140" s="16">
        <v>0.5</v>
      </c>
      <c r="S140" s="16">
        <v>1</v>
      </c>
      <c r="T140" s="16">
        <f t="shared" si="18"/>
        <v>2.9</v>
      </c>
      <c r="U140" s="13"/>
    </row>
    <row r="141" spans="4:21" x14ac:dyDescent="0.25">
      <c r="D141" s="16">
        <v>5</v>
      </c>
      <c r="E141" s="16">
        <v>10.5</v>
      </c>
      <c r="F141" s="16">
        <v>2.5</v>
      </c>
      <c r="G141" s="16">
        <v>1</v>
      </c>
      <c r="H141" s="16">
        <f t="shared" ref="H141:H142" si="19">(E141+F141)*G141</f>
        <v>13</v>
      </c>
      <c r="P141" s="16">
        <v>4</v>
      </c>
      <c r="Q141" s="16">
        <v>6.1</v>
      </c>
      <c r="R141" s="16">
        <v>0.5</v>
      </c>
      <c r="S141" s="16">
        <v>1</v>
      </c>
      <c r="T141" s="16">
        <f t="shared" si="18"/>
        <v>6.6</v>
      </c>
      <c r="U141" s="13"/>
    </row>
    <row r="142" spans="4:21" x14ac:dyDescent="0.25">
      <c r="D142" s="16">
        <v>6</v>
      </c>
      <c r="E142" s="16">
        <v>13.2</v>
      </c>
      <c r="F142" s="16">
        <v>2.5</v>
      </c>
      <c r="G142" s="16">
        <v>1</v>
      </c>
      <c r="H142" s="16">
        <f t="shared" si="19"/>
        <v>15.7</v>
      </c>
      <c r="P142" s="13"/>
      <c r="Q142" s="13"/>
      <c r="R142" s="13"/>
      <c r="S142" s="16" t="s">
        <v>44</v>
      </c>
      <c r="T142" s="16">
        <f>SUM(T138:T141)</f>
        <v>15.2</v>
      </c>
      <c r="U142" s="13"/>
    </row>
    <row r="143" spans="4:21" x14ac:dyDescent="0.25">
      <c r="G143" s="16" t="s">
        <v>44</v>
      </c>
      <c r="H143" s="16">
        <f>SUM(H137:H142)</f>
        <v>84</v>
      </c>
      <c r="P143" s="13"/>
      <c r="Q143" s="13"/>
      <c r="R143" s="13"/>
      <c r="S143" s="13"/>
      <c r="T143" s="13"/>
      <c r="U143" s="13"/>
    </row>
    <row r="144" spans="4:21" x14ac:dyDescent="0.25">
      <c r="P144" s="13"/>
      <c r="Q144" s="13"/>
      <c r="R144" s="13"/>
      <c r="S144" s="13"/>
      <c r="T144" s="13"/>
      <c r="U144" s="13"/>
    </row>
    <row r="145" spans="3:21" x14ac:dyDescent="0.25">
      <c r="C145" s="13"/>
      <c r="P145" s="13"/>
      <c r="Q145" s="13"/>
      <c r="R145" s="13"/>
      <c r="S145" s="13"/>
      <c r="T145" s="13"/>
      <c r="U145" s="13"/>
    </row>
    <row r="146" spans="3:21" x14ac:dyDescent="0.25">
      <c r="C146" s="13"/>
      <c r="D146" s="21" t="s">
        <v>61</v>
      </c>
      <c r="E146" s="21"/>
      <c r="F146" s="21"/>
      <c r="G146" s="21"/>
      <c r="H146" s="21"/>
      <c r="P146" s="21" t="s">
        <v>81</v>
      </c>
      <c r="Q146" s="21"/>
      <c r="R146" s="21"/>
      <c r="S146" s="21"/>
      <c r="T146" s="21"/>
      <c r="U146" s="13"/>
    </row>
    <row r="147" spans="3:21" x14ac:dyDescent="0.25">
      <c r="C147" s="13"/>
      <c r="D147" s="22" t="s">
        <v>51</v>
      </c>
      <c r="E147" s="22" t="s">
        <v>48</v>
      </c>
      <c r="F147" s="22" t="s">
        <v>55</v>
      </c>
      <c r="G147" s="22" t="s">
        <v>52</v>
      </c>
      <c r="H147" s="22" t="s">
        <v>53</v>
      </c>
      <c r="P147" s="22" t="s">
        <v>51</v>
      </c>
      <c r="Q147" s="22" t="s">
        <v>48</v>
      </c>
      <c r="R147" s="22" t="s">
        <v>55</v>
      </c>
      <c r="S147" s="22" t="s">
        <v>52</v>
      </c>
      <c r="T147" s="22" t="s">
        <v>53</v>
      </c>
      <c r="U147" s="13"/>
    </row>
    <row r="148" spans="3:21" x14ac:dyDescent="0.25">
      <c r="D148" s="22"/>
      <c r="E148" s="22"/>
      <c r="F148" s="22"/>
      <c r="G148" s="22"/>
      <c r="H148" s="22"/>
      <c r="P148" s="22"/>
      <c r="Q148" s="22"/>
      <c r="R148" s="22"/>
      <c r="S148" s="22"/>
      <c r="T148" s="22"/>
      <c r="U148" s="13"/>
    </row>
    <row r="149" spans="3:21" x14ac:dyDescent="0.25">
      <c r="D149" s="16">
        <v>1</v>
      </c>
      <c r="E149" s="16">
        <v>6.7</v>
      </c>
      <c r="F149" s="16">
        <v>2.5</v>
      </c>
      <c r="G149" s="16">
        <v>1</v>
      </c>
      <c r="H149" s="16">
        <f>(E149+F149)*G149</f>
        <v>9.1999999999999993</v>
      </c>
      <c r="P149" s="16">
        <v>1</v>
      </c>
      <c r="Q149" s="16">
        <v>6.6</v>
      </c>
      <c r="R149" s="16">
        <v>2.5</v>
      </c>
      <c r="S149" s="16">
        <v>1</v>
      </c>
      <c r="T149" s="16">
        <f>(Q149+R149)*S149</f>
        <v>9.1</v>
      </c>
      <c r="U149" s="13"/>
    </row>
    <row r="150" spans="3:21" x14ac:dyDescent="0.25">
      <c r="D150" s="16">
        <v>2</v>
      </c>
      <c r="E150" s="16">
        <v>4.3</v>
      </c>
      <c r="F150" s="16">
        <v>2.5</v>
      </c>
      <c r="G150" s="16">
        <v>1</v>
      </c>
      <c r="H150" s="16">
        <f t="shared" ref="H150:H151" si="20">(E150+F150)*G150</f>
        <v>6.8</v>
      </c>
      <c r="P150" s="16">
        <v>2</v>
      </c>
      <c r="Q150" s="16">
        <v>4.3</v>
      </c>
      <c r="R150" s="16">
        <v>2.5</v>
      </c>
      <c r="S150" s="16">
        <v>1</v>
      </c>
      <c r="T150" s="16">
        <f t="shared" ref="T150:T152" si="21">(Q150+R150)*S150</f>
        <v>6.8</v>
      </c>
      <c r="U150" s="13"/>
    </row>
    <row r="151" spans="3:21" x14ac:dyDescent="0.25">
      <c r="D151" s="16">
        <v>3</v>
      </c>
      <c r="E151" s="16">
        <v>8.3000000000000007</v>
      </c>
      <c r="F151" s="16">
        <v>2.5</v>
      </c>
      <c r="G151" s="16">
        <v>1</v>
      </c>
      <c r="H151" s="16">
        <f t="shared" si="20"/>
        <v>10.8</v>
      </c>
      <c r="P151" s="16">
        <v>3</v>
      </c>
      <c r="Q151" s="16">
        <v>8.1999999999999993</v>
      </c>
      <c r="R151" s="16">
        <v>2.5</v>
      </c>
      <c r="S151" s="16">
        <v>1</v>
      </c>
      <c r="T151" s="16">
        <f t="shared" si="21"/>
        <v>10.7</v>
      </c>
      <c r="U151" s="13"/>
    </row>
    <row r="152" spans="3:21" x14ac:dyDescent="0.25">
      <c r="D152" s="13"/>
      <c r="E152" s="13"/>
      <c r="F152" s="13"/>
      <c r="G152" s="16" t="s">
        <v>44</v>
      </c>
      <c r="H152" s="16">
        <f>SUM(H149:H151)</f>
        <v>26.8</v>
      </c>
      <c r="P152" s="16">
        <v>4</v>
      </c>
      <c r="Q152" s="16">
        <v>11.2</v>
      </c>
      <c r="R152" s="16">
        <v>2.5</v>
      </c>
      <c r="S152" s="16">
        <v>1</v>
      </c>
      <c r="T152" s="16">
        <f t="shared" si="21"/>
        <v>13.7</v>
      </c>
      <c r="U152" s="13"/>
    </row>
    <row r="153" spans="3:21" x14ac:dyDescent="0.25">
      <c r="D153" s="13"/>
      <c r="E153" s="13"/>
      <c r="F153" s="13"/>
      <c r="G153" s="13"/>
      <c r="H153" s="13"/>
      <c r="P153" s="13"/>
      <c r="Q153" s="13"/>
      <c r="R153" s="13"/>
      <c r="S153" s="16" t="s">
        <v>44</v>
      </c>
      <c r="T153" s="16">
        <f>SUM(T149:T152)</f>
        <v>40.299999999999997</v>
      </c>
      <c r="U153" s="13"/>
    </row>
    <row r="154" spans="3:21" x14ac:dyDescent="0.25">
      <c r="D154" s="13"/>
      <c r="E154" s="13"/>
      <c r="F154" s="13"/>
      <c r="G154" s="13"/>
      <c r="H154" s="13"/>
      <c r="P154" s="13"/>
      <c r="Q154" s="13"/>
      <c r="R154" s="13"/>
      <c r="S154" s="13"/>
      <c r="T154" s="13"/>
      <c r="U154" s="13"/>
    </row>
    <row r="155" spans="3:21" x14ac:dyDescent="0.25">
      <c r="D155" s="21" t="s">
        <v>62</v>
      </c>
      <c r="E155" s="21"/>
      <c r="F155" s="21"/>
      <c r="G155" s="21"/>
      <c r="H155" s="21"/>
      <c r="P155" s="13"/>
      <c r="Q155" s="13"/>
      <c r="R155" s="13"/>
      <c r="S155" s="13"/>
      <c r="T155" s="13"/>
      <c r="U155" s="13"/>
    </row>
    <row r="156" spans="3:21" x14ac:dyDescent="0.25">
      <c r="D156" s="22" t="s">
        <v>51</v>
      </c>
      <c r="E156" s="22" t="s">
        <v>48</v>
      </c>
      <c r="F156" s="22" t="s">
        <v>55</v>
      </c>
      <c r="G156" s="22" t="s">
        <v>52</v>
      </c>
      <c r="H156" s="22" t="s">
        <v>53</v>
      </c>
      <c r="P156" s="13"/>
      <c r="Q156" s="13"/>
      <c r="R156" s="13"/>
      <c r="S156" s="13"/>
      <c r="T156" s="13"/>
      <c r="U156" s="13"/>
    </row>
    <row r="157" spans="3:21" x14ac:dyDescent="0.25">
      <c r="D157" s="22"/>
      <c r="E157" s="22"/>
      <c r="F157" s="22"/>
      <c r="G157" s="22"/>
      <c r="H157" s="22"/>
      <c r="P157" s="21" t="s">
        <v>82</v>
      </c>
      <c r="Q157" s="21"/>
      <c r="R157" s="21"/>
      <c r="S157" s="21"/>
      <c r="T157" s="21"/>
      <c r="U157" s="13"/>
    </row>
    <row r="158" spans="3:21" x14ac:dyDescent="0.25">
      <c r="D158" s="16">
        <v>1</v>
      </c>
      <c r="E158" s="16">
        <v>6.7</v>
      </c>
      <c r="F158" s="16">
        <v>0.5</v>
      </c>
      <c r="G158" s="16">
        <v>1</v>
      </c>
      <c r="H158" s="16">
        <f>(E158+F158)*G158</f>
        <v>7.2</v>
      </c>
      <c r="P158" s="22" t="s">
        <v>51</v>
      </c>
      <c r="Q158" s="22" t="s">
        <v>48</v>
      </c>
      <c r="R158" s="22" t="s">
        <v>55</v>
      </c>
      <c r="S158" s="22" t="s">
        <v>52</v>
      </c>
      <c r="T158" s="22" t="s">
        <v>53</v>
      </c>
      <c r="U158" s="13"/>
    </row>
    <row r="159" spans="3:21" x14ac:dyDescent="0.25">
      <c r="D159" s="16">
        <v>2</v>
      </c>
      <c r="E159" s="16">
        <v>4.3</v>
      </c>
      <c r="F159" s="16">
        <v>0.5</v>
      </c>
      <c r="G159" s="16">
        <v>1</v>
      </c>
      <c r="H159" s="16">
        <f t="shared" ref="H159:H160" si="22">(E159+F159)*G159</f>
        <v>4.8</v>
      </c>
      <c r="P159" s="22"/>
      <c r="Q159" s="22"/>
      <c r="R159" s="22"/>
      <c r="S159" s="22"/>
      <c r="T159" s="22"/>
      <c r="U159" s="13"/>
    </row>
    <row r="160" spans="3:21" x14ac:dyDescent="0.25">
      <c r="D160" s="16">
        <v>3</v>
      </c>
      <c r="E160" s="16">
        <v>8.3000000000000007</v>
      </c>
      <c r="F160" s="16">
        <v>0.5</v>
      </c>
      <c r="G160" s="16">
        <v>1</v>
      </c>
      <c r="H160" s="16">
        <f t="shared" si="22"/>
        <v>8.8000000000000007</v>
      </c>
      <c r="P160" s="16">
        <v>1</v>
      </c>
      <c r="Q160" s="16">
        <v>9</v>
      </c>
      <c r="R160" s="16">
        <v>2.5</v>
      </c>
      <c r="S160" s="16">
        <v>1</v>
      </c>
      <c r="T160" s="16">
        <f>(Q160+R160)*S160</f>
        <v>11.5</v>
      </c>
      <c r="U160" s="13"/>
    </row>
    <row r="161" spans="4:21" x14ac:dyDescent="0.25">
      <c r="G161" s="16" t="s">
        <v>44</v>
      </c>
      <c r="H161" s="16">
        <f>SUM(H158:H160)</f>
        <v>20.8</v>
      </c>
      <c r="P161" s="16">
        <v>2</v>
      </c>
      <c r="Q161" s="16">
        <v>10.9</v>
      </c>
      <c r="R161" s="16">
        <v>2.5</v>
      </c>
      <c r="S161" s="16">
        <v>1</v>
      </c>
      <c r="T161" s="16">
        <f t="shared" ref="T161:T163" si="23">(Q161+R161)*S161</f>
        <v>13.4</v>
      </c>
      <c r="U161" s="13"/>
    </row>
    <row r="162" spans="4:21" x14ac:dyDescent="0.25">
      <c r="P162" s="16">
        <v>3</v>
      </c>
      <c r="Q162" s="16">
        <v>12.8</v>
      </c>
      <c r="R162" s="16">
        <v>2.5</v>
      </c>
      <c r="S162" s="16">
        <v>1</v>
      </c>
      <c r="T162" s="16">
        <f t="shared" si="23"/>
        <v>15.3</v>
      </c>
      <c r="U162" s="13"/>
    </row>
    <row r="163" spans="4:21" x14ac:dyDescent="0.25">
      <c r="D163" s="13"/>
      <c r="E163" s="13"/>
      <c r="F163" s="13"/>
      <c r="G163" s="13"/>
      <c r="H163" s="13"/>
      <c r="P163" s="16">
        <v>4</v>
      </c>
      <c r="Q163" s="16">
        <v>10</v>
      </c>
      <c r="R163" s="16">
        <v>2.5</v>
      </c>
      <c r="S163" s="16">
        <v>1</v>
      </c>
      <c r="T163" s="16">
        <f t="shared" si="23"/>
        <v>12.5</v>
      </c>
      <c r="U163" s="13"/>
    </row>
    <row r="164" spans="4:21" x14ac:dyDescent="0.25">
      <c r="D164" s="21" t="s">
        <v>63</v>
      </c>
      <c r="E164" s="21"/>
      <c r="F164" s="21"/>
      <c r="G164" s="21"/>
      <c r="H164" s="21"/>
      <c r="P164" s="16">
        <v>5</v>
      </c>
      <c r="Q164" s="16">
        <v>13.5</v>
      </c>
      <c r="R164" s="16">
        <v>2.5</v>
      </c>
      <c r="S164" s="16">
        <v>1</v>
      </c>
      <c r="T164" s="16">
        <f>(Q164+R164)*S164</f>
        <v>16</v>
      </c>
      <c r="U164" s="13"/>
    </row>
    <row r="165" spans="4:21" x14ac:dyDescent="0.25">
      <c r="D165" s="22" t="s">
        <v>51</v>
      </c>
      <c r="E165" s="22" t="s">
        <v>48</v>
      </c>
      <c r="F165" s="22" t="s">
        <v>55</v>
      </c>
      <c r="G165" s="22" t="s">
        <v>52</v>
      </c>
      <c r="H165" s="22" t="s">
        <v>53</v>
      </c>
      <c r="P165" s="16">
        <v>6</v>
      </c>
      <c r="Q165" s="16">
        <v>15.9</v>
      </c>
      <c r="R165" s="16">
        <v>2.5</v>
      </c>
      <c r="S165" s="16">
        <v>1</v>
      </c>
      <c r="T165" s="16">
        <f t="shared" ref="T165:T167" si="24">(Q165+R165)*S165</f>
        <v>18.399999999999999</v>
      </c>
      <c r="U165" s="13"/>
    </row>
    <row r="166" spans="4:21" x14ac:dyDescent="0.25">
      <c r="D166" s="22"/>
      <c r="E166" s="22"/>
      <c r="F166" s="22"/>
      <c r="G166" s="22"/>
      <c r="H166" s="22"/>
      <c r="P166" s="16">
        <v>7</v>
      </c>
      <c r="Q166" s="16">
        <v>18.100000000000001</v>
      </c>
      <c r="R166" s="16">
        <v>2.5</v>
      </c>
      <c r="S166" s="16">
        <v>1</v>
      </c>
      <c r="T166" s="16">
        <f t="shared" si="24"/>
        <v>20.6</v>
      </c>
      <c r="U166" s="13"/>
    </row>
    <row r="167" spans="4:21" x14ac:dyDescent="0.25">
      <c r="D167" s="16">
        <v>1</v>
      </c>
      <c r="E167" s="16">
        <v>5.7</v>
      </c>
      <c r="F167" s="16">
        <v>2.5</v>
      </c>
      <c r="G167" s="16">
        <v>1</v>
      </c>
      <c r="H167" s="16">
        <f>(E167+F167)*G167</f>
        <v>8.1999999999999993</v>
      </c>
      <c r="P167" s="16">
        <v>8</v>
      </c>
      <c r="Q167" s="16">
        <v>21.8</v>
      </c>
      <c r="R167" s="16">
        <v>2.5</v>
      </c>
      <c r="S167" s="16">
        <v>1</v>
      </c>
      <c r="T167" s="16">
        <f t="shared" si="24"/>
        <v>24.3</v>
      </c>
      <c r="U167" s="13"/>
    </row>
    <row r="168" spans="4:21" x14ac:dyDescent="0.25">
      <c r="D168" s="16">
        <v>2</v>
      </c>
      <c r="E168" s="16">
        <v>4.0999999999999996</v>
      </c>
      <c r="F168" s="16">
        <v>2.5</v>
      </c>
      <c r="G168" s="16">
        <v>1</v>
      </c>
      <c r="H168" s="16">
        <f t="shared" ref="H168:H169" si="25">(E168+F168)*G168</f>
        <v>6.6</v>
      </c>
      <c r="P168" s="13"/>
      <c r="Q168" s="13"/>
      <c r="R168" s="13"/>
      <c r="S168" s="16" t="s">
        <v>44</v>
      </c>
      <c r="T168" s="16">
        <f>SUM(T160:T167)</f>
        <v>132</v>
      </c>
      <c r="U168" s="13"/>
    </row>
    <row r="169" spans="4:21" x14ac:dyDescent="0.25">
      <c r="D169" s="16">
        <v>3</v>
      </c>
      <c r="E169" s="16">
        <v>7.9</v>
      </c>
      <c r="F169" s="16">
        <v>2.5</v>
      </c>
      <c r="G169" s="16">
        <v>1</v>
      </c>
      <c r="H169" s="16">
        <f t="shared" si="25"/>
        <v>10.4</v>
      </c>
      <c r="P169" s="13"/>
      <c r="Q169" s="13"/>
      <c r="R169" s="13"/>
      <c r="U169" s="13"/>
    </row>
    <row r="170" spans="4:21" x14ac:dyDescent="0.25">
      <c r="D170" s="16">
        <v>4</v>
      </c>
      <c r="E170" s="16">
        <v>9.6</v>
      </c>
      <c r="F170" s="16">
        <v>2.5</v>
      </c>
      <c r="G170" s="16">
        <v>1</v>
      </c>
      <c r="H170" s="16">
        <f t="shared" ref="H170" si="26">(E170+F170)*G170</f>
        <v>12.1</v>
      </c>
      <c r="P170" s="13"/>
      <c r="Q170" s="13"/>
      <c r="R170" s="13"/>
      <c r="S170" s="13"/>
      <c r="T170" s="13"/>
      <c r="U170" s="13"/>
    </row>
    <row r="171" spans="4:21" x14ac:dyDescent="0.25">
      <c r="G171" s="16" t="s">
        <v>44</v>
      </c>
      <c r="H171" s="16">
        <f>SUM(H168:H170)</f>
        <v>29.1</v>
      </c>
      <c r="P171" s="13"/>
      <c r="Q171" s="13"/>
      <c r="R171" s="13"/>
      <c r="S171" s="13"/>
      <c r="T171" s="13"/>
      <c r="U171" s="13"/>
    </row>
    <row r="172" spans="4:21" x14ac:dyDescent="0.25">
      <c r="P172" s="21" t="s">
        <v>83</v>
      </c>
      <c r="Q172" s="21"/>
      <c r="R172" s="21"/>
      <c r="S172" s="21"/>
      <c r="T172" s="21"/>
      <c r="U172" s="13"/>
    </row>
    <row r="173" spans="4:21" x14ac:dyDescent="0.25">
      <c r="P173" s="22" t="s">
        <v>51</v>
      </c>
      <c r="Q173" s="22" t="s">
        <v>48</v>
      </c>
      <c r="R173" s="22" t="s">
        <v>55</v>
      </c>
      <c r="S173" s="22" t="s">
        <v>52</v>
      </c>
      <c r="T173" s="22" t="s">
        <v>53</v>
      </c>
      <c r="U173" s="13"/>
    </row>
    <row r="174" spans="4:21" x14ac:dyDescent="0.25">
      <c r="D174" s="21" t="s">
        <v>64</v>
      </c>
      <c r="E174" s="21"/>
      <c r="F174" s="21"/>
      <c r="G174" s="21"/>
      <c r="H174" s="21"/>
      <c r="P174" s="22"/>
      <c r="Q174" s="22"/>
      <c r="R174" s="22"/>
      <c r="S174" s="22"/>
      <c r="T174" s="22"/>
      <c r="U174" s="13"/>
    </row>
    <row r="175" spans="4:21" x14ac:dyDescent="0.25">
      <c r="D175" s="22" t="s">
        <v>51</v>
      </c>
      <c r="E175" s="22" t="s">
        <v>48</v>
      </c>
      <c r="F175" s="22" t="s">
        <v>55</v>
      </c>
      <c r="G175" s="22" t="s">
        <v>52</v>
      </c>
      <c r="H175" s="22" t="s">
        <v>53</v>
      </c>
      <c r="P175" s="16">
        <v>1</v>
      </c>
      <c r="Q175" s="16">
        <v>11.2</v>
      </c>
      <c r="R175" s="16">
        <v>2.5</v>
      </c>
      <c r="S175" s="16">
        <v>1</v>
      </c>
      <c r="T175" s="16">
        <f>(Q175+R175)*S175</f>
        <v>13.7</v>
      </c>
      <c r="U175" s="13"/>
    </row>
    <row r="176" spans="4:21" x14ac:dyDescent="0.25">
      <c r="D176" s="22"/>
      <c r="E176" s="22"/>
      <c r="F176" s="22"/>
      <c r="G176" s="22"/>
      <c r="H176" s="22"/>
      <c r="P176" s="16">
        <v>2</v>
      </c>
      <c r="Q176" s="16">
        <v>15</v>
      </c>
      <c r="R176" s="16">
        <v>2.5</v>
      </c>
      <c r="S176" s="16">
        <v>1</v>
      </c>
      <c r="T176" s="16">
        <f t="shared" ref="T176:T178" si="27">(Q176+R176)*S176</f>
        <v>17.5</v>
      </c>
      <c r="U176" s="13"/>
    </row>
    <row r="177" spans="4:21" x14ac:dyDescent="0.25">
      <c r="D177" s="16">
        <v>1</v>
      </c>
      <c r="E177" s="16">
        <v>7.9</v>
      </c>
      <c r="F177" s="16">
        <v>2.5</v>
      </c>
      <c r="G177" s="16">
        <v>1</v>
      </c>
      <c r="H177" s="16">
        <f>(E177+F177)*G177</f>
        <v>10.4</v>
      </c>
      <c r="P177" s="16">
        <v>3</v>
      </c>
      <c r="Q177" s="16">
        <v>14.1</v>
      </c>
      <c r="R177" s="16">
        <v>2.5</v>
      </c>
      <c r="S177" s="16">
        <v>1</v>
      </c>
      <c r="T177" s="16">
        <f t="shared" si="27"/>
        <v>16.600000000000001</v>
      </c>
      <c r="U177" s="13"/>
    </row>
    <row r="178" spans="4:21" x14ac:dyDescent="0.25">
      <c r="D178" s="16">
        <v>2</v>
      </c>
      <c r="E178" s="16">
        <v>10</v>
      </c>
      <c r="F178" s="16">
        <v>2.5</v>
      </c>
      <c r="G178" s="16">
        <v>1</v>
      </c>
      <c r="H178" s="16">
        <f t="shared" ref="H178:H180" si="28">(E178+F178)*G178</f>
        <v>12.5</v>
      </c>
      <c r="P178" s="16" t="s">
        <v>66</v>
      </c>
      <c r="Q178" s="16">
        <v>11.2</v>
      </c>
      <c r="R178" s="16">
        <v>2.5</v>
      </c>
      <c r="S178" s="16">
        <v>1</v>
      </c>
      <c r="T178" s="16">
        <f t="shared" si="27"/>
        <v>13.7</v>
      </c>
      <c r="U178" s="13"/>
    </row>
    <row r="179" spans="4:21" x14ac:dyDescent="0.25">
      <c r="D179" s="16">
        <v>3</v>
      </c>
      <c r="E179" s="16">
        <v>8.1</v>
      </c>
      <c r="F179" s="16">
        <v>2.5</v>
      </c>
      <c r="G179" s="16">
        <v>1</v>
      </c>
      <c r="H179" s="16">
        <f t="shared" si="28"/>
        <v>10.6</v>
      </c>
      <c r="P179" s="13"/>
      <c r="Q179" s="13"/>
      <c r="R179" s="13"/>
      <c r="S179" s="16" t="s">
        <v>44</v>
      </c>
      <c r="T179" s="16">
        <f>SUM(T175:T178)</f>
        <v>61.5</v>
      </c>
      <c r="U179" s="13"/>
    </row>
    <row r="180" spans="4:21" x14ac:dyDescent="0.25">
      <c r="D180" s="16">
        <v>4</v>
      </c>
      <c r="E180" s="16">
        <v>11.9</v>
      </c>
      <c r="F180" s="16">
        <v>2.5</v>
      </c>
      <c r="G180" s="16">
        <v>1</v>
      </c>
      <c r="H180" s="16">
        <f t="shared" si="28"/>
        <v>14.4</v>
      </c>
      <c r="P180" s="13"/>
      <c r="Q180" s="13"/>
      <c r="R180" s="13"/>
      <c r="S180" s="13"/>
      <c r="T180" s="13"/>
      <c r="U180" s="13"/>
    </row>
    <row r="181" spans="4:21" x14ac:dyDescent="0.25">
      <c r="G181" s="16" t="s">
        <v>44</v>
      </c>
      <c r="H181" s="16">
        <f>SUM(H177:H180)</f>
        <v>47.9</v>
      </c>
      <c r="P181" s="13"/>
      <c r="Q181" s="13"/>
      <c r="R181" s="13"/>
      <c r="S181" s="13"/>
      <c r="T181" s="13"/>
      <c r="U181" s="13"/>
    </row>
    <row r="184" spans="4:21" x14ac:dyDescent="0.25">
      <c r="D184" s="21" t="s">
        <v>65</v>
      </c>
      <c r="E184" s="21"/>
      <c r="F184" s="21"/>
      <c r="G184" s="21"/>
      <c r="H184" s="21"/>
    </row>
    <row r="185" spans="4:21" x14ac:dyDescent="0.25">
      <c r="D185" s="22" t="s">
        <v>51</v>
      </c>
      <c r="E185" s="22" t="s">
        <v>48</v>
      </c>
      <c r="F185" s="22" t="s">
        <v>55</v>
      </c>
      <c r="G185" s="22" t="s">
        <v>52</v>
      </c>
      <c r="H185" s="22" t="s">
        <v>53</v>
      </c>
    </row>
    <row r="186" spans="4:21" x14ac:dyDescent="0.25">
      <c r="D186" s="22"/>
      <c r="E186" s="22"/>
      <c r="F186" s="22"/>
      <c r="G186" s="22"/>
      <c r="H186" s="22"/>
    </row>
    <row r="187" spans="4:21" x14ac:dyDescent="0.25">
      <c r="D187" s="16">
        <v>1</v>
      </c>
      <c r="E187" s="16">
        <v>17.899999999999999</v>
      </c>
      <c r="F187" s="16">
        <v>2.5</v>
      </c>
      <c r="G187" s="16">
        <v>1</v>
      </c>
      <c r="H187" s="16">
        <f>(E187+F187)*G187</f>
        <v>20.399999999999999</v>
      </c>
    </row>
    <row r="188" spans="4:21" x14ac:dyDescent="0.25">
      <c r="D188" s="16">
        <v>2</v>
      </c>
      <c r="E188" s="16">
        <v>14.4</v>
      </c>
      <c r="F188" s="16">
        <v>2.5</v>
      </c>
      <c r="G188" s="16">
        <v>1</v>
      </c>
      <c r="H188" s="16">
        <f t="shared" ref="H188:H190" si="29">(E188+F188)*G188</f>
        <v>16.899999999999999</v>
      </c>
    </row>
    <row r="189" spans="4:21" x14ac:dyDescent="0.25">
      <c r="D189" s="16">
        <v>3</v>
      </c>
      <c r="E189" s="16">
        <v>14</v>
      </c>
      <c r="F189" s="16">
        <v>2.5</v>
      </c>
      <c r="G189" s="16">
        <v>1</v>
      </c>
      <c r="H189" s="16">
        <f t="shared" si="29"/>
        <v>16.5</v>
      </c>
    </row>
    <row r="190" spans="4:21" x14ac:dyDescent="0.25">
      <c r="D190" s="16">
        <v>4</v>
      </c>
      <c r="E190" s="16">
        <v>16.100000000000001</v>
      </c>
      <c r="F190" s="16">
        <v>2.5</v>
      </c>
      <c r="G190" s="16">
        <v>1</v>
      </c>
      <c r="H190" s="16">
        <f t="shared" si="29"/>
        <v>18.600000000000001</v>
      </c>
    </row>
    <row r="191" spans="4:21" x14ac:dyDescent="0.25">
      <c r="G191" s="16" t="s">
        <v>44</v>
      </c>
      <c r="H191" s="16">
        <f>SUM(H187:H190)</f>
        <v>72.400000000000006</v>
      </c>
    </row>
  </sheetData>
  <mergeCells count="207">
    <mergeCell ref="I33:J33"/>
    <mergeCell ref="I34:J34"/>
    <mergeCell ref="I3:J3"/>
    <mergeCell ref="I2:J2"/>
    <mergeCell ref="I4:J4"/>
    <mergeCell ref="I5:J5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B1:D1"/>
    <mergeCell ref="L2:M2"/>
    <mergeCell ref="B20:D20"/>
    <mergeCell ref="O10:O11"/>
    <mergeCell ref="P10:P11"/>
    <mergeCell ref="I17:J17"/>
    <mergeCell ref="I21:J21"/>
    <mergeCell ref="I22:J22"/>
    <mergeCell ref="I23:J23"/>
    <mergeCell ref="I24:J24"/>
    <mergeCell ref="I25:J25"/>
    <mergeCell ref="I26:J26"/>
    <mergeCell ref="I27:J27"/>
    <mergeCell ref="AB44:AC44"/>
    <mergeCell ref="P172:T172"/>
    <mergeCell ref="P173:P174"/>
    <mergeCell ref="Q173:Q174"/>
    <mergeCell ref="R173:R174"/>
    <mergeCell ref="S173:S174"/>
    <mergeCell ref="T173:T174"/>
    <mergeCell ref="P157:T157"/>
    <mergeCell ref="P158:P159"/>
    <mergeCell ref="Q158:Q159"/>
    <mergeCell ref="R158:R159"/>
    <mergeCell ref="S158:S159"/>
    <mergeCell ref="T158:T159"/>
    <mergeCell ref="P146:T146"/>
    <mergeCell ref="P147:P148"/>
    <mergeCell ref="Q147:Q148"/>
    <mergeCell ref="R147:R148"/>
    <mergeCell ref="S147:S148"/>
    <mergeCell ref="T147:T148"/>
    <mergeCell ref="P135:T135"/>
    <mergeCell ref="P136:P137"/>
    <mergeCell ref="Q136:Q137"/>
    <mergeCell ref="R136:R137"/>
    <mergeCell ref="S136:S137"/>
    <mergeCell ref="T136:T137"/>
    <mergeCell ref="P124:T124"/>
    <mergeCell ref="P125:P126"/>
    <mergeCell ref="Q125:Q126"/>
    <mergeCell ref="R125:R126"/>
    <mergeCell ref="S125:S126"/>
    <mergeCell ref="T125:T126"/>
    <mergeCell ref="P113:T113"/>
    <mergeCell ref="P114:P115"/>
    <mergeCell ref="Q114:Q115"/>
    <mergeCell ref="R114:R115"/>
    <mergeCell ref="S114:S115"/>
    <mergeCell ref="T114:T115"/>
    <mergeCell ref="P101:T101"/>
    <mergeCell ref="P102:P103"/>
    <mergeCell ref="Q102:Q103"/>
    <mergeCell ref="R102:R103"/>
    <mergeCell ref="S102:S103"/>
    <mergeCell ref="T102:T103"/>
    <mergeCell ref="P89:T89"/>
    <mergeCell ref="P90:P91"/>
    <mergeCell ref="Q90:Q91"/>
    <mergeCell ref="R90:R91"/>
    <mergeCell ref="S90:S91"/>
    <mergeCell ref="T90:T91"/>
    <mergeCell ref="P77:T77"/>
    <mergeCell ref="P78:P79"/>
    <mergeCell ref="Q78:Q79"/>
    <mergeCell ref="R78:R79"/>
    <mergeCell ref="S78:S79"/>
    <mergeCell ref="T78:T79"/>
    <mergeCell ref="P70:S70"/>
    <mergeCell ref="P71:P72"/>
    <mergeCell ref="Q71:Q72"/>
    <mergeCell ref="R71:R72"/>
    <mergeCell ref="S71:S72"/>
    <mergeCell ref="P63:S63"/>
    <mergeCell ref="P64:P65"/>
    <mergeCell ref="Q64:Q65"/>
    <mergeCell ref="R64:R65"/>
    <mergeCell ref="S64:S65"/>
    <mergeCell ref="P57:P58"/>
    <mergeCell ref="Q57:Q58"/>
    <mergeCell ref="R57:R58"/>
    <mergeCell ref="S57:S58"/>
    <mergeCell ref="V57:X57"/>
    <mergeCell ref="P46:X46"/>
    <mergeCell ref="P49:S49"/>
    <mergeCell ref="V49:X50"/>
    <mergeCell ref="P50:P51"/>
    <mergeCell ref="Q50:Q51"/>
    <mergeCell ref="R50:R51"/>
    <mergeCell ref="S50:S51"/>
    <mergeCell ref="V51:X51"/>
    <mergeCell ref="AB6:AC6"/>
    <mergeCell ref="J55:L56"/>
    <mergeCell ref="V55:X56"/>
    <mergeCell ref="P56:S56"/>
    <mergeCell ref="I28:J28"/>
    <mergeCell ref="I29:J29"/>
    <mergeCell ref="I31:J31"/>
    <mergeCell ref="I30:J30"/>
    <mergeCell ref="I32:J32"/>
    <mergeCell ref="D71:D72"/>
    <mergeCell ref="E71:E72"/>
    <mergeCell ref="F71:F72"/>
    <mergeCell ref="G71:G72"/>
    <mergeCell ref="D63:G63"/>
    <mergeCell ref="D64:D65"/>
    <mergeCell ref="E64:E65"/>
    <mergeCell ref="F64:F65"/>
    <mergeCell ref="G64:G65"/>
    <mergeCell ref="D70:G70"/>
    <mergeCell ref="D46:L46"/>
    <mergeCell ref="E50:E51"/>
    <mergeCell ref="D57:D58"/>
    <mergeCell ref="F57:F58"/>
    <mergeCell ref="J51:L51"/>
    <mergeCell ref="J49:L50"/>
    <mergeCell ref="E57:E58"/>
    <mergeCell ref="G57:G58"/>
    <mergeCell ref="D49:G49"/>
    <mergeCell ref="D50:D51"/>
    <mergeCell ref="F50:F51"/>
    <mergeCell ref="G50:G51"/>
    <mergeCell ref="D56:G56"/>
    <mergeCell ref="J57:L57"/>
    <mergeCell ref="D184:H184"/>
    <mergeCell ref="D185:D186"/>
    <mergeCell ref="E185:E186"/>
    <mergeCell ref="F185:F186"/>
    <mergeCell ref="G185:G186"/>
    <mergeCell ref="H185:H186"/>
    <mergeCell ref="D174:H174"/>
    <mergeCell ref="D175:D176"/>
    <mergeCell ref="E175:E176"/>
    <mergeCell ref="F175:F176"/>
    <mergeCell ref="G175:G176"/>
    <mergeCell ref="H175:H176"/>
    <mergeCell ref="D164:H164"/>
    <mergeCell ref="D165:D166"/>
    <mergeCell ref="E165:E166"/>
    <mergeCell ref="F165:F166"/>
    <mergeCell ref="G165:G166"/>
    <mergeCell ref="H165:H166"/>
    <mergeCell ref="D155:H155"/>
    <mergeCell ref="D156:D157"/>
    <mergeCell ref="E156:E157"/>
    <mergeCell ref="F156:F157"/>
    <mergeCell ref="G156:G157"/>
    <mergeCell ref="H156:H157"/>
    <mergeCell ref="D146:H146"/>
    <mergeCell ref="D147:D148"/>
    <mergeCell ref="E147:E148"/>
    <mergeCell ref="F147:F148"/>
    <mergeCell ref="G147:G148"/>
    <mergeCell ref="H147:H148"/>
    <mergeCell ref="D134:H134"/>
    <mergeCell ref="D135:D136"/>
    <mergeCell ref="E135:E136"/>
    <mergeCell ref="F135:F136"/>
    <mergeCell ref="G135:G136"/>
    <mergeCell ref="H135:H136"/>
    <mergeCell ref="D125:H125"/>
    <mergeCell ref="D126:D127"/>
    <mergeCell ref="E126:E127"/>
    <mergeCell ref="F126:F127"/>
    <mergeCell ref="G126:G127"/>
    <mergeCell ref="H126:H127"/>
    <mergeCell ref="D116:H116"/>
    <mergeCell ref="D117:D118"/>
    <mergeCell ref="E117:E118"/>
    <mergeCell ref="F117:F118"/>
    <mergeCell ref="G117:G118"/>
    <mergeCell ref="H117:H118"/>
    <mergeCell ref="D107:H107"/>
    <mergeCell ref="D108:D109"/>
    <mergeCell ref="E108:E109"/>
    <mergeCell ref="F108:F109"/>
    <mergeCell ref="G108:G109"/>
    <mergeCell ref="H108:H109"/>
    <mergeCell ref="D98:H98"/>
    <mergeCell ref="D99:D100"/>
    <mergeCell ref="E99:E100"/>
    <mergeCell ref="F99:F100"/>
    <mergeCell ref="G99:G100"/>
    <mergeCell ref="H99:H100"/>
    <mergeCell ref="D77:H77"/>
    <mergeCell ref="D78:D79"/>
    <mergeCell ref="E78:E79"/>
    <mergeCell ref="F78:F79"/>
    <mergeCell ref="G78:G79"/>
    <mergeCell ref="H78:H79"/>
  </mergeCells>
  <phoneticPr fontId="4" type="noConversion"/>
  <hyperlinks>
    <hyperlink ref="L2" r:id="rId1" xr:uid="{3D927553-B5D4-4267-A132-61ED183D56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Matias</dc:creator>
  <cp:lastModifiedBy>ProxyOne</cp:lastModifiedBy>
  <dcterms:created xsi:type="dcterms:W3CDTF">2022-03-10T12:06:01Z</dcterms:created>
  <dcterms:modified xsi:type="dcterms:W3CDTF">2022-03-20T19:52:11Z</dcterms:modified>
</cp:coreProperties>
</file>