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RCOMP_G2\doc\sprint2\1151399\"/>
    </mc:Choice>
  </mc:AlternateContent>
  <xr:revisionPtr revIDLastSave="0" documentId="13_ncr:1_{3B1DE66C-C6BA-4327-94B6-4F99C08776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omma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2" l="1"/>
  <c r="U28" i="2" s="1"/>
  <c r="Y6" i="2"/>
  <c r="AA6" i="2" s="1"/>
  <c r="U24" i="2" s="1"/>
  <c r="Y5" i="2"/>
  <c r="AA5" i="2" s="1"/>
  <c r="U21" i="2" s="1"/>
  <c r="Y4" i="2"/>
  <c r="AA4" i="2" s="1"/>
  <c r="U18" i="2" s="1"/>
  <c r="Y3" i="2"/>
  <c r="AA3" i="2" s="1"/>
  <c r="U15" i="2" s="1"/>
  <c r="Y2" i="2"/>
  <c r="AA2" i="2" s="1"/>
  <c r="U12" i="2" s="1"/>
  <c r="AE16" i="2"/>
  <c r="AE15" i="2"/>
  <c r="AE14" i="2"/>
  <c r="AE13" i="2"/>
  <c r="AE12" i="2"/>
  <c r="S14" i="2"/>
  <c r="N18" i="2"/>
  <c r="I31" i="2"/>
  <c r="I28" i="2"/>
  <c r="G29" i="2"/>
  <c r="I29" i="2" s="1"/>
  <c r="G26" i="2"/>
  <c r="I26" i="2" s="1"/>
  <c r="AA7" i="2"/>
  <c r="U27" i="2" s="1"/>
  <c r="U33" i="2"/>
  <c r="U32" i="2"/>
  <c r="U31" i="2"/>
  <c r="S31" i="2"/>
  <c r="S58" i="2"/>
  <c r="S85" i="2"/>
  <c r="N97" i="2"/>
  <c r="N85" i="2"/>
  <c r="N58" i="2"/>
  <c r="N43" i="2"/>
  <c r="N31" i="2"/>
  <c r="AA8" i="2"/>
  <c r="U30" i="2" s="1"/>
  <c r="AB3" i="2"/>
  <c r="U16" i="2" s="1"/>
  <c r="AC3" i="2"/>
  <c r="U17" i="2" s="1"/>
  <c r="AB4" i="2"/>
  <c r="U19" i="2" s="1"/>
  <c r="AC4" i="2"/>
  <c r="U20" i="2" s="1"/>
  <c r="AB5" i="2"/>
  <c r="U22" i="2" s="1"/>
  <c r="AC5" i="2"/>
  <c r="U23" i="2" s="1"/>
  <c r="AB6" i="2"/>
  <c r="U25" i="2" s="1"/>
  <c r="AC6" i="2"/>
  <c r="U26" i="2" s="1"/>
  <c r="AC7" i="2"/>
  <c r="U29" i="2" s="1"/>
  <c r="AB2" i="2"/>
  <c r="U13" i="2" s="1"/>
  <c r="AC2" i="2"/>
  <c r="U14" i="2" s="1"/>
  <c r="N100" i="2"/>
  <c r="L98" i="2"/>
  <c r="N98" i="2" s="1"/>
  <c r="L94" i="2"/>
  <c r="N94" i="2" s="1"/>
  <c r="N93" i="2"/>
  <c r="L91" i="2"/>
  <c r="N91" i="2" s="1"/>
  <c r="L89" i="2"/>
  <c r="N89" i="2" s="1"/>
  <c r="L74" i="2"/>
  <c r="N74" i="2" s="1"/>
  <c r="L71" i="2"/>
  <c r="N71" i="2" s="1"/>
  <c r="L68" i="2"/>
  <c r="N68" i="2" s="1"/>
  <c r="L65" i="2"/>
  <c r="N65" i="2" s="1"/>
  <c r="S88" i="2"/>
  <c r="S81" i="2"/>
  <c r="S76" i="2"/>
  <c r="S73" i="2"/>
  <c r="S70" i="2"/>
  <c r="S67" i="2"/>
  <c r="S64" i="2"/>
  <c r="S61" i="2"/>
  <c r="S51" i="2"/>
  <c r="S46" i="2"/>
  <c r="S43" i="2"/>
  <c r="S39" i="2"/>
  <c r="S34" i="2"/>
  <c r="S27" i="2"/>
  <c r="N46" i="2"/>
  <c r="N34" i="2"/>
  <c r="N88" i="2"/>
  <c r="N81" i="2"/>
  <c r="N67" i="2"/>
  <c r="N70" i="2"/>
  <c r="N73" i="2"/>
  <c r="N76" i="2"/>
  <c r="N64" i="2"/>
  <c r="N61" i="2"/>
  <c r="N51" i="2"/>
  <c r="N39" i="2"/>
  <c r="N27" i="2"/>
  <c r="Q86" i="2"/>
  <c r="S86" i="2" s="1"/>
  <c r="L86" i="2"/>
  <c r="N86" i="2" s="1"/>
  <c r="Q82" i="2"/>
  <c r="S82" i="2" s="1"/>
  <c r="L82" i="2"/>
  <c r="N82" i="2" s="1"/>
  <c r="Q79" i="2"/>
  <c r="S79" i="2" s="1"/>
  <c r="L79" i="2"/>
  <c r="N79" i="2" s="1"/>
  <c r="Q77" i="2"/>
  <c r="S77" i="2" s="1"/>
  <c r="L77" i="2"/>
  <c r="N77" i="2" s="1"/>
  <c r="Q44" i="2"/>
  <c r="S44" i="2" s="1"/>
  <c r="L44" i="2"/>
  <c r="N44" i="2" s="1"/>
  <c r="Q40" i="2"/>
  <c r="S40" i="2" s="1"/>
  <c r="L40" i="2"/>
  <c r="N40" i="2" s="1"/>
  <c r="Q37" i="2"/>
  <c r="S37" i="2" s="1"/>
  <c r="L37" i="2"/>
  <c r="N37" i="2" s="1"/>
  <c r="Q35" i="2"/>
  <c r="S35" i="2" s="1"/>
  <c r="L35" i="2"/>
  <c r="N35" i="2" s="1"/>
  <c r="Q65" i="2"/>
  <c r="S65" i="2" s="1"/>
  <c r="Q68" i="2"/>
  <c r="S68" i="2" s="1"/>
  <c r="Q71" i="2"/>
  <c r="S71" i="2" s="1"/>
  <c r="Q74" i="2"/>
  <c r="S74" i="2" s="1"/>
  <c r="Q62" i="2"/>
  <c r="S62" i="2" s="1"/>
  <c r="Q59" i="2"/>
  <c r="S59" i="2" s="1"/>
  <c r="Q55" i="2"/>
  <c r="S55" i="2" s="1"/>
  <c r="Q52" i="2"/>
  <c r="S52" i="2" s="1"/>
  <c r="Q49" i="2"/>
  <c r="S49" i="2" s="1"/>
  <c r="Q47" i="2"/>
  <c r="S47" i="2" s="1"/>
  <c r="Q32" i="2"/>
  <c r="S32" i="2" s="1"/>
  <c r="Q28" i="2"/>
  <c r="S28" i="2" s="1"/>
  <c r="Q25" i="2"/>
  <c r="S25" i="2" s="1"/>
  <c r="Q23" i="2"/>
  <c r="S23" i="2" s="1"/>
  <c r="L62" i="2"/>
  <c r="N62" i="2" s="1"/>
  <c r="L59" i="2"/>
  <c r="N59" i="2" s="1"/>
  <c r="L55" i="2"/>
  <c r="N55" i="2" s="1"/>
  <c r="L52" i="2"/>
  <c r="N52" i="2" s="1"/>
  <c r="L49" i="2"/>
  <c r="N49" i="2" s="1"/>
  <c r="L47" i="2"/>
  <c r="N47" i="2" s="1"/>
  <c r="L32" i="2"/>
  <c r="N32" i="2" s="1"/>
  <c r="L28" i="2"/>
  <c r="N28" i="2" s="1"/>
  <c r="L25" i="2"/>
  <c r="N25" i="2" s="1"/>
  <c r="L23" i="2"/>
  <c r="N23" i="2" s="1"/>
  <c r="Q21" i="2"/>
  <c r="S21" i="2" s="1"/>
  <c r="Q19" i="2"/>
  <c r="S19" i="2" s="1"/>
  <c r="Q17" i="2"/>
  <c r="S17" i="2" s="1"/>
  <c r="Q15" i="2"/>
  <c r="S15" i="2" s="1"/>
  <c r="Q12" i="2"/>
  <c r="S12" i="2" s="1"/>
  <c r="Q10" i="2"/>
  <c r="S10" i="2" s="1"/>
  <c r="Q8" i="2"/>
  <c r="S8" i="2" s="1"/>
  <c r="Q6" i="2"/>
  <c r="S6" i="2" s="1"/>
  <c r="Q4" i="2"/>
  <c r="S4" i="2" s="1"/>
  <c r="Q2" i="2"/>
  <c r="S2" i="2" s="1"/>
  <c r="L6" i="2"/>
  <c r="N6" i="2" s="1"/>
  <c r="L8" i="2"/>
  <c r="N8" i="2" s="1"/>
  <c r="L10" i="2"/>
  <c r="N10" i="2" s="1"/>
  <c r="L12" i="2"/>
  <c r="N12" i="2" s="1"/>
  <c r="L14" i="2"/>
  <c r="N14" i="2" s="1"/>
  <c r="L16" i="2"/>
  <c r="N16" i="2" s="1"/>
  <c r="L19" i="2"/>
  <c r="N19" i="2" s="1"/>
  <c r="L21" i="2"/>
  <c r="N21" i="2" s="1"/>
  <c r="L4" i="2"/>
  <c r="N4" i="2" s="1"/>
  <c r="L2" i="2"/>
  <c r="N2" i="2" s="1"/>
  <c r="G24" i="2"/>
  <c r="I24" i="2" s="1"/>
  <c r="G22" i="2"/>
  <c r="I22" i="2" s="1"/>
  <c r="G34" i="2"/>
  <c r="I34" i="2" s="1"/>
  <c r="G32" i="2"/>
  <c r="I32" i="2" s="1"/>
  <c r="G8" i="2"/>
  <c r="I8" i="2" s="1"/>
  <c r="G10" i="2"/>
  <c r="I10" i="2" s="1"/>
  <c r="G12" i="2"/>
  <c r="I12" i="2" s="1"/>
  <c r="G14" i="2"/>
  <c r="I14" i="2" s="1"/>
  <c r="G16" i="2"/>
  <c r="I16" i="2" s="1"/>
  <c r="G18" i="2"/>
  <c r="I18" i="2" s="1"/>
  <c r="G20" i="2"/>
  <c r="I20" i="2" s="1"/>
  <c r="G6" i="2"/>
  <c r="I6" i="2" s="1"/>
  <c r="G4" i="2"/>
  <c r="I4" i="2" s="1"/>
  <c r="G2" i="2"/>
  <c r="I2" i="2" s="1"/>
  <c r="D13" i="2"/>
  <c r="C13" i="2" s="1"/>
  <c r="D15" i="2"/>
  <c r="C15" i="2" s="1"/>
  <c r="D17" i="2"/>
  <c r="C17" i="2" s="1"/>
  <c r="D19" i="2"/>
  <c r="C19" i="2" s="1"/>
  <c r="D21" i="2"/>
  <c r="C21" i="2" s="1"/>
  <c r="D23" i="2"/>
  <c r="C23" i="2" s="1"/>
  <c r="D25" i="2"/>
  <c r="C25" i="2" s="1"/>
  <c r="D27" i="2"/>
  <c r="C27" i="2" s="1"/>
  <c r="D29" i="2"/>
  <c r="C29" i="2" s="1"/>
  <c r="D31" i="2"/>
  <c r="C31" i="2" s="1"/>
  <c r="D33" i="2"/>
  <c r="C33" i="2" s="1"/>
  <c r="D35" i="2"/>
  <c r="C35" i="2" s="1"/>
  <c r="D37" i="2"/>
  <c r="C37" i="2" s="1"/>
  <c r="D39" i="2"/>
  <c r="C39" i="2" s="1"/>
  <c r="D41" i="2"/>
  <c r="C41" i="2" s="1"/>
  <c r="D43" i="2"/>
  <c r="C43" i="2" s="1"/>
  <c r="D45" i="2"/>
  <c r="C45" i="2" s="1"/>
  <c r="D47" i="2"/>
  <c r="C47" i="2" s="1"/>
  <c r="D49" i="2"/>
  <c r="C49" i="2" s="1"/>
  <c r="D51" i="2"/>
  <c r="C51" i="2" s="1"/>
  <c r="D11" i="2"/>
  <c r="C11" i="2" s="1"/>
  <c r="D9" i="2"/>
  <c r="C9" i="2" s="1"/>
  <c r="D7" i="2"/>
  <c r="C7" i="2" s="1"/>
  <c r="D5" i="2"/>
  <c r="C5" i="2" s="1"/>
  <c r="D3" i="2"/>
  <c r="C3" i="2" s="1"/>
  <c r="D53" i="2"/>
  <c r="C53" i="2" s="1"/>
</calcChain>
</file>

<file path=xl/sharedStrings.xml><?xml version="1.0" encoding="utf-8"?>
<sst xmlns="http://schemas.openxmlformats.org/spreadsheetml/2006/main" count="824" uniqueCount="205">
  <si>
    <t>From</t>
  </si>
  <si>
    <t>To</t>
  </si>
  <si>
    <t>Port</t>
  </si>
  <si>
    <t>MC</t>
  </si>
  <si>
    <t>FastEthernet</t>
  </si>
  <si>
    <t>9/1</t>
  </si>
  <si>
    <t>ICB1</t>
  </si>
  <si>
    <t>0/1</t>
  </si>
  <si>
    <t>HCB1F0</t>
  </si>
  <si>
    <t>CP1.0.4</t>
  </si>
  <si>
    <t>CP1.0.3</t>
  </si>
  <si>
    <t>CP1.0.9</t>
  </si>
  <si>
    <t>CP1.0.8</t>
  </si>
  <si>
    <t>CP1.0.10</t>
  </si>
  <si>
    <t>PC1.0.3</t>
  </si>
  <si>
    <t>PC1.0.4</t>
  </si>
  <si>
    <t>PC1.0.8</t>
  </si>
  <si>
    <t>PC1.0.9</t>
  </si>
  <si>
    <t>PC1.0.10</t>
  </si>
  <si>
    <t>1/1</t>
  </si>
  <si>
    <t>3/1</t>
  </si>
  <si>
    <t>Switch</t>
  </si>
  <si>
    <t>2/1</t>
  </si>
  <si>
    <t>4/1</t>
  </si>
  <si>
    <t>5/1</t>
  </si>
  <si>
    <t>6/1</t>
  </si>
  <si>
    <t>APB1F0</t>
  </si>
  <si>
    <t>GigabitEthernet</t>
  </si>
  <si>
    <t>Connector Type</t>
  </si>
  <si>
    <t>Floor 0 Connections</t>
  </si>
  <si>
    <t>Floor 1 Connections</t>
  </si>
  <si>
    <t>HCB1F1</t>
  </si>
  <si>
    <t>CP1.1.2</t>
  </si>
  <si>
    <t>CP1.1.3</t>
  </si>
  <si>
    <t>CP1.1.4</t>
  </si>
  <si>
    <t>CP1.1.14</t>
  </si>
  <si>
    <t>APB1F1</t>
  </si>
  <si>
    <t>APB1F01</t>
  </si>
  <si>
    <t>0</t>
  </si>
  <si>
    <t>PC1.1.4</t>
  </si>
  <si>
    <t>PC1.1.2</t>
  </si>
  <si>
    <t>PC1.1.3</t>
  </si>
  <si>
    <t>PC1.1.14</t>
  </si>
  <si>
    <t>PCAPB1F1</t>
  </si>
  <si>
    <t>Wireless</t>
  </si>
  <si>
    <t>PCAPB1F0</t>
  </si>
  <si>
    <t>VLAN Name</t>
  </si>
  <si>
    <t>B1WF</t>
  </si>
  <si>
    <t>B1F0</t>
  </si>
  <si>
    <t>B1F1</t>
  </si>
  <si>
    <t>B1DMZ</t>
  </si>
  <si>
    <t>B1VIP</t>
  </si>
  <si>
    <t>B1BBC</t>
  </si>
  <si>
    <t>Devices And Port</t>
  </si>
  <si>
    <t>0/3/0</t>
  </si>
  <si>
    <t>7/1</t>
  </si>
  <si>
    <t>0/1/0</t>
  </si>
  <si>
    <t>IPCP1.0.3</t>
  </si>
  <si>
    <t>IPCP1.0.4</t>
  </si>
  <si>
    <t>IPCP1.0.8</t>
  </si>
  <si>
    <t>IPCP1.0.9</t>
  </si>
  <si>
    <t>IPCP1.0.10</t>
  </si>
  <si>
    <t>IPCP1.1.2</t>
  </si>
  <si>
    <t>IPCP1.1.3</t>
  </si>
  <si>
    <t>IPCP1.1.4</t>
  </si>
  <si>
    <t>IPCP1.1.14</t>
  </si>
  <si>
    <t>IC</t>
  </si>
  <si>
    <t>All CPs</t>
  </si>
  <si>
    <t>vlan 500</t>
  </si>
  <si>
    <t>vlan 501</t>
  </si>
  <si>
    <t>vlan 502</t>
  </si>
  <si>
    <t>vlan 503</t>
  </si>
  <si>
    <t>vlan 504</t>
  </si>
  <si>
    <t>vlan 495</t>
  </si>
  <si>
    <t>vlan 496</t>
  </si>
  <si>
    <t>vlan 497</t>
  </si>
  <si>
    <t>vlan 498</t>
  </si>
  <si>
    <t>vlan 499</t>
  </si>
  <si>
    <t>vlan 505</t>
  </si>
  <si>
    <t>vlan 506</t>
  </si>
  <si>
    <t>vlan 507</t>
  </si>
  <si>
    <t>vlan 508</t>
  </si>
  <si>
    <t>vlan 509</t>
  </si>
  <si>
    <t>vlan 510</t>
  </si>
  <si>
    <t>vlan 511</t>
  </si>
  <si>
    <t>vlan 512</t>
  </si>
  <si>
    <t>vlan 513</t>
  </si>
  <si>
    <t>vlan 514</t>
  </si>
  <si>
    <t>vlan 515</t>
  </si>
  <si>
    <t>vlan 516</t>
  </si>
  <si>
    <t>vlan 517</t>
  </si>
  <si>
    <t>vlan 518</t>
  </si>
  <si>
    <t>vlan 519</t>
  </si>
  <si>
    <t>vlan 520</t>
  </si>
  <si>
    <t>Building</t>
  </si>
  <si>
    <t>Name</t>
  </si>
  <si>
    <t>Equipment</t>
  </si>
  <si>
    <t>Trunk Command</t>
  </si>
  <si>
    <t>8/1</t>
  </si>
  <si>
    <t>Port Number</t>
  </si>
  <si>
    <t>switchport mode trunk</t>
  </si>
  <si>
    <t>switchport mode access</t>
  </si>
  <si>
    <t>switchport access vlan 497</t>
  </si>
  <si>
    <t>Port Number/Vlan</t>
  </si>
  <si>
    <t>enable</t>
  </si>
  <si>
    <t>configure terminal</t>
  </si>
  <si>
    <t>vtp mode client</t>
  </si>
  <si>
    <t>exit</t>
  </si>
  <si>
    <t>VLAN name</t>
  </si>
  <si>
    <t>VLAN number</t>
  </si>
  <si>
    <t>172.18.185.129</t>
  </si>
  <si>
    <t>Default Router IP</t>
  </si>
  <si>
    <t>172.18.185.1</t>
  </si>
  <si>
    <t>172.18.184.1</t>
  </si>
  <si>
    <t>172.18.184.129</t>
  </si>
  <si>
    <t>172.18.185.193</t>
  </si>
  <si>
    <t>172.18.190.1</t>
  </si>
  <si>
    <t>Mask</t>
  </si>
  <si>
    <t>255.255.255.192</t>
  </si>
  <si>
    <t>255.255.255.128</t>
  </si>
  <si>
    <t>255.255.254.0</t>
  </si>
  <si>
    <t>Sub-interface
(Main interface is GigabitEthernet0/1/0)</t>
  </si>
  <si>
    <t>Commands:</t>
  </si>
  <si>
    <t>config terminal</t>
  </si>
  <si>
    <t>Formulas:</t>
  </si>
  <si>
    <t>Distribution</t>
  </si>
  <si>
    <t>GigabitEthernet0/1/0</t>
  </si>
  <si>
    <t>no shutdown</t>
  </si>
  <si>
    <t>interface GigabitEthernet0/3/0</t>
  </si>
  <si>
    <t>show ip interface brief</t>
  </si>
  <si>
    <t>no switchport access vlan</t>
  </si>
  <si>
    <t>PC</t>
  </si>
  <si>
    <t>DHCP Assigned Address</t>
  </si>
  <si>
    <t>172.18.185.131</t>
  </si>
  <si>
    <t>172.18.185.132</t>
  </si>
  <si>
    <t>172.18.185.133</t>
  </si>
  <si>
    <t>172.18.185.134</t>
  </si>
  <si>
    <t>172.18.185.130</t>
  </si>
  <si>
    <t>172.18.185.2</t>
  </si>
  <si>
    <t>172.18.185.3</t>
  </si>
  <si>
    <t>172.18.185.4</t>
  </si>
  <si>
    <t>172.18.185.5</t>
  </si>
  <si>
    <t>172.18.184.3</t>
  </si>
  <si>
    <t>172.18.184.2</t>
  </si>
  <si>
    <t>Command Config VLANs</t>
  </si>
  <si>
    <t>VLAN Assignment to Ports Command</t>
  </si>
  <si>
    <t>VTP
(do this for every Switch except the server)</t>
  </si>
  <si>
    <t>172.18.185.194</t>
  </si>
  <si>
    <t>172.18.185.195</t>
  </si>
  <si>
    <t>172.18.185.196</t>
  </si>
  <si>
    <t>172.18.185.197</t>
  </si>
  <si>
    <t>172.18.185.198</t>
  </si>
  <si>
    <t>172.18.185.199</t>
  </si>
  <si>
    <t>?</t>
  </si>
  <si>
    <t>172.18.185.202</t>
  </si>
  <si>
    <t>172.18.185.200</t>
  </si>
  <si>
    <t>GigabitEthernet0/3/0.1</t>
  </si>
  <si>
    <t>PCHCB1F0</t>
  </si>
  <si>
    <t>PCHCB1F1</t>
  </si>
  <si>
    <t>PCICB1</t>
  </si>
  <si>
    <t>ServerICB1</t>
  </si>
  <si>
    <t>RouterB1</t>
  </si>
  <si>
    <t>RouterCampus</t>
  </si>
  <si>
    <t>0/3/0.1</t>
  </si>
  <si>
    <t>ICB2</t>
  </si>
  <si>
    <t>ICB5</t>
  </si>
  <si>
    <t>ICB3</t>
  </si>
  <si>
    <t>ICB4</t>
  </si>
  <si>
    <t>RouterB3</t>
  </si>
  <si>
    <t>RouterB2</t>
  </si>
  <si>
    <t>RouterB4</t>
  </si>
  <si>
    <t>RouterB5</t>
  </si>
  <si>
    <t>interface GigabitEthernet0/3/0.1</t>
  </si>
  <si>
    <t>encapsulation dot1Q 520</t>
  </si>
  <si>
    <t>Sub-interface Config</t>
  </si>
  <si>
    <t>ip address 172.18.190.2 255.255.254.0</t>
  </si>
  <si>
    <t>ip address 172.18.190.3 255.255.254.0</t>
  </si>
  <si>
    <t>ip address 172.18.190.4 255.255.254.0</t>
  </si>
  <si>
    <t>ip address 172.18.190.5 255.255.254.0</t>
  </si>
  <si>
    <t>ip address 172.18.190.6 255.255.254.0</t>
  </si>
  <si>
    <t>interface GigabitEthernet0/1/0.6</t>
  </si>
  <si>
    <t>RouterMC</t>
  </si>
  <si>
    <t>ip route 172.18.184.0 255.255.254.0 172.18.190.6</t>
  </si>
  <si>
    <t>ip route 172.18.186.0 255.255.255.0 172.18.190.2</t>
  </si>
  <si>
    <t>ip route 172.18.187.0 255.255.255.0 172.18.190.3</t>
  </si>
  <si>
    <t>ip route 172.18.188.0 255.255.255.0 172.18.190.4</t>
  </si>
  <si>
    <t>ip route 172.18.189.0 255.255.255.0 172.18.190.5</t>
  </si>
  <si>
    <t>ip route 0.0.0.0 0.0.0.0 172.18.190.1</t>
  </si>
  <si>
    <t>encapsulation dot1Q 503</t>
  </si>
  <si>
    <t>encapsulation dot1Q 508</t>
  </si>
  <si>
    <t>encapsulation dot1Q 518</t>
  </si>
  <si>
    <t>encapsulation dot1Q 513</t>
  </si>
  <si>
    <t>B#DMZ</t>
  </si>
  <si>
    <t>ip address 172.18.186.225 255.255.255.240</t>
  </si>
  <si>
    <t>interface FastEthernet 0/0.4</t>
  </si>
  <si>
    <t>ip address 172.18.187.1 255.255.255.192</t>
  </si>
  <si>
    <t>ip address 172.18.188.241 255.255.255.240</t>
  </si>
  <si>
    <t>ip address 172.18.189.225 255.255.255.224</t>
  </si>
  <si>
    <t>495 - B1F0</t>
  </si>
  <si>
    <t>496 - B1F1</t>
  </si>
  <si>
    <t>497 - B1WF</t>
  </si>
  <si>
    <t>498 - B1DMZ</t>
  </si>
  <si>
    <t>499 - B1VIP</t>
  </si>
  <si>
    <t>520 - B1BBC</t>
  </si>
  <si>
    <t>ip route 0.0.0.0 0.0.0.0 15.203.48.170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</si>
</sst>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" fontId="0" fillId="0" borderId="1" xfId="0" quotePrefix="1" applyNumberForma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16" fontId="0" fillId="0" borderId="5" xfId="0" quotePrefix="1" applyNumberForma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16" fontId="0" fillId="0" borderId="9" xfId="0" quotePrefix="1" applyNumberFormat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5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6" xfId="0" applyFill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1" xfId="0" quotePrefix="1" applyNumberFormat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/>
    <xf numFmtId="0" fontId="0" fillId="0" borderId="13" xfId="0" quotePrefix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Fill="1" applyBorder="1"/>
    <xf numFmtId="0" fontId="0" fillId="0" borderId="21" xfId="0" applyFill="1" applyBorder="1"/>
    <xf numFmtId="0" fontId="0" fillId="0" borderId="25" xfId="0" applyBorder="1"/>
    <xf numFmtId="0" fontId="0" fillId="0" borderId="26" xfId="0" applyBorder="1"/>
    <xf numFmtId="0" fontId="2" fillId="0" borderId="2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4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7" xfId="0" applyFill="1" applyBorder="1"/>
    <xf numFmtId="0" fontId="0" fillId="3" borderId="28" xfId="0" applyFill="1" applyBorder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5" borderId="27" xfId="0" applyFill="1" applyBorder="1"/>
    <xf numFmtId="0" fontId="4" fillId="0" borderId="1" xfId="0" applyFont="1" applyBorder="1" applyAlignment="1">
      <alignment vertical="center" wrapText="1"/>
    </xf>
    <xf numFmtId="0" fontId="0" fillId="0" borderId="1" xfId="0" quotePrefix="1" applyBorder="1"/>
    <xf numFmtId="0" fontId="0" fillId="3" borderId="32" xfId="0" applyFill="1" applyBorder="1"/>
    <xf numFmtId="0" fontId="2" fillId="0" borderId="26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3" borderId="28" xfId="0" applyFill="1" applyBorder="1" applyAlignment="1">
      <alignment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0" xfId="0" applyFont="1"/>
    <xf numFmtId="0" fontId="0" fillId="6" borderId="27" xfId="0" applyFill="1" applyBorder="1"/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"/>
  <sheetViews>
    <sheetView topLeftCell="A64" zoomScale="90" zoomScaleNormal="90" workbookViewId="0">
      <selection activeCell="Q17" sqref="Q17"/>
    </sheetView>
  </sheetViews>
  <sheetFormatPr defaultRowHeight="15" x14ac:dyDescent="0.25"/>
  <cols>
    <col min="2" max="2" width="14.28515625" style="1" customWidth="1"/>
    <col min="3" max="3" width="14.85546875" style="1" customWidth="1"/>
    <col min="4" max="5" width="12.140625" style="1" customWidth="1"/>
    <col min="6" max="6" width="14.85546875" style="1" customWidth="1"/>
    <col min="7" max="7" width="12.140625" style="1" customWidth="1"/>
    <col min="8" max="9" width="12.140625" customWidth="1"/>
    <col min="10" max="10" width="15.140625" bestFit="1" customWidth="1"/>
    <col min="11" max="12" width="12.140625" customWidth="1"/>
    <col min="13" max="13" width="17" customWidth="1"/>
    <col min="14" max="14" width="12.140625" customWidth="1"/>
  </cols>
  <sheetData>
    <row r="1" spans="2:14" ht="30" x14ac:dyDescent="0.25">
      <c r="B1" s="20" t="s">
        <v>0</v>
      </c>
      <c r="C1" s="20" t="s">
        <v>28</v>
      </c>
      <c r="D1" s="20" t="s">
        <v>2</v>
      </c>
      <c r="E1" s="20" t="s">
        <v>1</v>
      </c>
      <c r="F1" s="5" t="s">
        <v>28</v>
      </c>
      <c r="G1" s="5" t="s">
        <v>2</v>
      </c>
      <c r="I1" s="20" t="s">
        <v>0</v>
      </c>
      <c r="J1" s="20" t="s">
        <v>28</v>
      </c>
      <c r="K1" s="20" t="s">
        <v>2</v>
      </c>
      <c r="L1" s="20" t="s">
        <v>1</v>
      </c>
      <c r="M1" s="5" t="s">
        <v>28</v>
      </c>
      <c r="N1" s="5" t="s">
        <v>2</v>
      </c>
    </row>
    <row r="2" spans="2:14" ht="19.5" customHeight="1" x14ac:dyDescent="0.25">
      <c r="B2" s="97" t="s">
        <v>162</v>
      </c>
      <c r="C2" s="21" t="s">
        <v>27</v>
      </c>
      <c r="D2" s="22" t="s">
        <v>56</v>
      </c>
      <c r="E2" s="21" t="s">
        <v>3</v>
      </c>
      <c r="F2" s="2" t="s">
        <v>27</v>
      </c>
      <c r="G2" s="3" t="s">
        <v>20</v>
      </c>
      <c r="I2" s="85" t="s">
        <v>6</v>
      </c>
      <c r="J2" s="21" t="s">
        <v>27</v>
      </c>
      <c r="K2" s="22" t="s">
        <v>98</v>
      </c>
      <c r="L2" s="85" t="s">
        <v>165</v>
      </c>
      <c r="M2" s="2" t="s">
        <v>27</v>
      </c>
      <c r="N2" s="3" t="s">
        <v>24</v>
      </c>
    </row>
    <row r="3" spans="2:14" ht="19.5" customHeight="1" x14ac:dyDescent="0.25">
      <c r="B3" s="98"/>
      <c r="C3" s="21" t="s">
        <v>27</v>
      </c>
      <c r="D3" s="22" t="s">
        <v>54</v>
      </c>
      <c r="E3" s="21" t="s">
        <v>3</v>
      </c>
      <c r="F3" s="2" t="s">
        <v>27</v>
      </c>
      <c r="G3" s="3" t="s">
        <v>22</v>
      </c>
      <c r="I3" s="85" t="s">
        <v>164</v>
      </c>
      <c r="J3" s="21" t="s">
        <v>27</v>
      </c>
      <c r="K3" s="22" t="s">
        <v>24</v>
      </c>
      <c r="L3" s="85" t="s">
        <v>6</v>
      </c>
      <c r="M3" s="2" t="s">
        <v>27</v>
      </c>
      <c r="N3" s="22" t="s">
        <v>24</v>
      </c>
    </row>
    <row r="4" spans="2:14" ht="19.5" customHeight="1" x14ac:dyDescent="0.25">
      <c r="B4" s="97" t="s">
        <v>161</v>
      </c>
      <c r="C4" s="21" t="s">
        <v>27</v>
      </c>
      <c r="D4" s="22" t="s">
        <v>56</v>
      </c>
      <c r="E4" s="21" t="s">
        <v>6</v>
      </c>
      <c r="F4" s="2" t="s">
        <v>27</v>
      </c>
      <c r="G4" s="3" t="s">
        <v>25</v>
      </c>
      <c r="I4" s="85" t="s">
        <v>166</v>
      </c>
      <c r="J4" s="21" t="s">
        <v>27</v>
      </c>
      <c r="K4" s="22" t="s">
        <v>24</v>
      </c>
      <c r="L4" s="85" t="s">
        <v>164</v>
      </c>
      <c r="M4" s="2" t="s">
        <v>27</v>
      </c>
      <c r="N4" s="3" t="s">
        <v>25</v>
      </c>
    </row>
    <row r="5" spans="2:14" ht="19.5" customHeight="1" x14ac:dyDescent="0.25">
      <c r="B5" s="98"/>
      <c r="C5" s="21" t="s">
        <v>27</v>
      </c>
      <c r="D5" s="22" t="s">
        <v>54</v>
      </c>
      <c r="E5" s="21" t="s">
        <v>6</v>
      </c>
      <c r="F5" s="2" t="s">
        <v>27</v>
      </c>
      <c r="G5" s="3" t="s">
        <v>55</v>
      </c>
      <c r="I5" s="85" t="s">
        <v>167</v>
      </c>
      <c r="J5" s="21" t="s">
        <v>27</v>
      </c>
      <c r="K5" s="3" t="s">
        <v>25</v>
      </c>
      <c r="L5" s="85" t="s">
        <v>166</v>
      </c>
      <c r="M5" s="2" t="s">
        <v>27</v>
      </c>
      <c r="N5" s="3" t="s">
        <v>25</v>
      </c>
    </row>
    <row r="6" spans="2:14" ht="19.5" customHeight="1" x14ac:dyDescent="0.25">
      <c r="B6" s="61" t="s">
        <v>3</v>
      </c>
      <c r="C6" s="21" t="s">
        <v>27</v>
      </c>
      <c r="D6" s="22" t="s">
        <v>5</v>
      </c>
      <c r="E6" s="21" t="s">
        <v>6</v>
      </c>
      <c r="F6" s="2" t="s">
        <v>27</v>
      </c>
      <c r="G6" s="4" t="s">
        <v>5</v>
      </c>
      <c r="I6" s="85" t="s">
        <v>165</v>
      </c>
      <c r="J6" s="21" t="s">
        <v>27</v>
      </c>
      <c r="K6" s="3" t="s">
        <v>25</v>
      </c>
      <c r="L6" s="85" t="s">
        <v>167</v>
      </c>
      <c r="M6" s="2" t="s">
        <v>27</v>
      </c>
      <c r="N6" s="22" t="s">
        <v>24</v>
      </c>
    </row>
    <row r="7" spans="2:14" ht="19.5" customHeight="1" x14ac:dyDescent="0.25">
      <c r="B7" s="97" t="s">
        <v>6</v>
      </c>
      <c r="C7" s="21" t="s">
        <v>4</v>
      </c>
      <c r="D7" s="23" t="s">
        <v>7</v>
      </c>
      <c r="E7" s="21" t="s">
        <v>8</v>
      </c>
      <c r="F7" s="2" t="s">
        <v>4</v>
      </c>
      <c r="G7" s="4" t="s">
        <v>7</v>
      </c>
      <c r="I7" s="6"/>
    </row>
    <row r="8" spans="2:14" ht="19.5" customHeight="1" x14ac:dyDescent="0.25">
      <c r="B8" s="99"/>
      <c r="C8" s="21" t="s">
        <v>4</v>
      </c>
      <c r="D8" s="23" t="s">
        <v>22</v>
      </c>
      <c r="E8" s="21" t="s">
        <v>160</v>
      </c>
      <c r="F8" s="2" t="s">
        <v>4</v>
      </c>
      <c r="G8" s="2">
        <v>0</v>
      </c>
      <c r="I8" s="20" t="s">
        <v>0</v>
      </c>
      <c r="J8" s="20" t="s">
        <v>28</v>
      </c>
      <c r="K8" s="20" t="s">
        <v>2</v>
      </c>
      <c r="L8" s="20" t="s">
        <v>1</v>
      </c>
      <c r="M8" s="5" t="s">
        <v>28</v>
      </c>
      <c r="N8" s="5" t="s">
        <v>2</v>
      </c>
    </row>
    <row r="9" spans="2:14" ht="19.5" customHeight="1" x14ac:dyDescent="0.25">
      <c r="B9" s="98"/>
      <c r="C9" s="21" t="s">
        <v>4</v>
      </c>
      <c r="D9" s="23" t="s">
        <v>20</v>
      </c>
      <c r="E9" s="21" t="s">
        <v>159</v>
      </c>
      <c r="F9" s="2" t="s">
        <v>4</v>
      </c>
      <c r="G9" s="2">
        <v>0</v>
      </c>
      <c r="I9" s="97" t="s">
        <v>6</v>
      </c>
      <c r="J9" s="21" t="s">
        <v>27</v>
      </c>
      <c r="K9" s="22" t="s">
        <v>25</v>
      </c>
      <c r="L9" s="97" t="s">
        <v>161</v>
      </c>
      <c r="M9" s="2" t="s">
        <v>27</v>
      </c>
      <c r="N9" s="3" t="s">
        <v>56</v>
      </c>
    </row>
    <row r="10" spans="2:14" ht="19.5" customHeight="1" x14ac:dyDescent="0.25">
      <c r="B10" s="97" t="s">
        <v>8</v>
      </c>
      <c r="C10" s="21" t="s">
        <v>4</v>
      </c>
      <c r="D10" s="23" t="s">
        <v>19</v>
      </c>
      <c r="E10" s="21" t="s">
        <v>10</v>
      </c>
      <c r="F10" s="2" t="s">
        <v>4</v>
      </c>
      <c r="G10" s="2" t="s">
        <v>7</v>
      </c>
      <c r="I10" s="98"/>
      <c r="J10" s="21" t="s">
        <v>27</v>
      </c>
      <c r="K10" s="86" t="s">
        <v>55</v>
      </c>
      <c r="L10" s="98"/>
      <c r="M10" s="2" t="s">
        <v>27</v>
      </c>
      <c r="N10" s="86" t="s">
        <v>54</v>
      </c>
    </row>
    <row r="11" spans="2:14" ht="19.5" customHeight="1" x14ac:dyDescent="0.25">
      <c r="B11" s="99"/>
      <c r="C11" s="21" t="s">
        <v>4</v>
      </c>
      <c r="D11" s="22" t="s">
        <v>22</v>
      </c>
      <c r="E11" s="21" t="s">
        <v>9</v>
      </c>
      <c r="F11" s="2" t="s">
        <v>4</v>
      </c>
      <c r="G11" s="2" t="s">
        <v>7</v>
      </c>
      <c r="I11" s="97" t="s">
        <v>164</v>
      </c>
      <c r="J11" s="21" t="s">
        <v>27</v>
      </c>
      <c r="K11" s="22" t="s">
        <v>98</v>
      </c>
      <c r="L11" s="97" t="s">
        <v>169</v>
      </c>
      <c r="M11" s="2" t="s">
        <v>27</v>
      </c>
      <c r="N11" s="3" t="s">
        <v>56</v>
      </c>
    </row>
    <row r="12" spans="2:14" ht="19.5" customHeight="1" x14ac:dyDescent="0.25">
      <c r="B12" s="99"/>
      <c r="C12" s="21" t="s">
        <v>4</v>
      </c>
      <c r="D12" s="23" t="s">
        <v>20</v>
      </c>
      <c r="E12" s="21" t="s">
        <v>12</v>
      </c>
      <c r="F12" s="2" t="s">
        <v>4</v>
      </c>
      <c r="G12" s="2" t="s">
        <v>7</v>
      </c>
      <c r="I12" s="98"/>
      <c r="J12" s="21" t="s">
        <v>27</v>
      </c>
      <c r="K12" s="86" t="s">
        <v>55</v>
      </c>
      <c r="L12" s="98"/>
      <c r="M12" s="2" t="s">
        <v>27</v>
      </c>
      <c r="N12" s="86" t="s">
        <v>54</v>
      </c>
    </row>
    <row r="13" spans="2:14" ht="19.5" customHeight="1" x14ac:dyDescent="0.25">
      <c r="B13" s="99"/>
      <c r="C13" s="21" t="s">
        <v>4</v>
      </c>
      <c r="D13" s="23" t="s">
        <v>23</v>
      </c>
      <c r="E13" s="21" t="s">
        <v>11</v>
      </c>
      <c r="F13" s="2" t="s">
        <v>4</v>
      </c>
      <c r="G13" s="2" t="s">
        <v>7</v>
      </c>
      <c r="I13" s="97" t="s">
        <v>166</v>
      </c>
      <c r="J13" s="21" t="s">
        <v>27</v>
      </c>
      <c r="K13" s="22" t="s">
        <v>98</v>
      </c>
      <c r="L13" s="97" t="s">
        <v>168</v>
      </c>
      <c r="M13" s="2" t="s">
        <v>27</v>
      </c>
      <c r="N13" s="3" t="s">
        <v>56</v>
      </c>
    </row>
    <row r="14" spans="2:14" ht="19.5" customHeight="1" x14ac:dyDescent="0.25">
      <c r="B14" s="99"/>
      <c r="C14" s="21" t="s">
        <v>4</v>
      </c>
      <c r="D14" s="23" t="s">
        <v>24</v>
      </c>
      <c r="E14" s="21" t="s">
        <v>13</v>
      </c>
      <c r="F14" s="2" t="s">
        <v>4</v>
      </c>
      <c r="G14" s="2" t="s">
        <v>7</v>
      </c>
      <c r="I14" s="98"/>
      <c r="J14" s="21" t="s">
        <v>27</v>
      </c>
      <c r="K14" s="86" t="s">
        <v>55</v>
      </c>
      <c r="L14" s="98"/>
      <c r="M14" s="21" t="s">
        <v>27</v>
      </c>
      <c r="N14" s="86" t="s">
        <v>54</v>
      </c>
    </row>
    <row r="15" spans="2:14" ht="19.5" customHeight="1" x14ac:dyDescent="0.25">
      <c r="B15" s="99"/>
      <c r="C15" s="21" t="s">
        <v>4</v>
      </c>
      <c r="D15" s="23" t="s">
        <v>25</v>
      </c>
      <c r="E15" s="21" t="s">
        <v>31</v>
      </c>
      <c r="F15" s="2" t="s">
        <v>4</v>
      </c>
      <c r="G15" s="23" t="s">
        <v>25</v>
      </c>
      <c r="I15" s="97" t="s">
        <v>167</v>
      </c>
      <c r="J15" s="21" t="s">
        <v>27</v>
      </c>
      <c r="K15" s="22" t="s">
        <v>98</v>
      </c>
      <c r="L15" s="97" t="s">
        <v>170</v>
      </c>
      <c r="M15" s="2" t="s">
        <v>27</v>
      </c>
      <c r="N15" s="3" t="s">
        <v>56</v>
      </c>
    </row>
    <row r="16" spans="2:14" ht="19.5" customHeight="1" x14ac:dyDescent="0.25">
      <c r="B16" s="98"/>
      <c r="C16" s="21" t="s">
        <v>4</v>
      </c>
      <c r="D16" s="23" t="s">
        <v>55</v>
      </c>
      <c r="E16" s="21" t="s">
        <v>157</v>
      </c>
      <c r="F16" s="2" t="s">
        <v>4</v>
      </c>
      <c r="G16" s="2">
        <v>0</v>
      </c>
      <c r="I16" s="98"/>
      <c r="J16" s="21" t="s">
        <v>27</v>
      </c>
      <c r="K16" s="86" t="s">
        <v>55</v>
      </c>
      <c r="L16" s="98"/>
      <c r="M16" s="2" t="s">
        <v>27</v>
      </c>
      <c r="N16" s="86" t="s">
        <v>54</v>
      </c>
    </row>
    <row r="17" spans="2:14" ht="19.5" customHeight="1" x14ac:dyDescent="0.25">
      <c r="B17" s="97" t="s">
        <v>10</v>
      </c>
      <c r="C17" s="21" t="s">
        <v>4</v>
      </c>
      <c r="D17" s="23" t="s">
        <v>19</v>
      </c>
      <c r="E17" s="21" t="s">
        <v>14</v>
      </c>
      <c r="F17" s="2" t="s">
        <v>4</v>
      </c>
      <c r="G17" s="2">
        <v>0</v>
      </c>
      <c r="I17" s="97" t="s">
        <v>165</v>
      </c>
      <c r="J17" s="21" t="s">
        <v>27</v>
      </c>
      <c r="K17" s="22" t="s">
        <v>98</v>
      </c>
      <c r="L17" s="97" t="s">
        <v>171</v>
      </c>
      <c r="M17" s="2" t="s">
        <v>27</v>
      </c>
      <c r="N17" s="3" t="s">
        <v>56</v>
      </c>
    </row>
    <row r="18" spans="2:14" ht="19.5" customHeight="1" x14ac:dyDescent="0.25">
      <c r="B18" s="98"/>
      <c r="C18" s="21" t="s">
        <v>4</v>
      </c>
      <c r="D18" s="23" t="s">
        <v>22</v>
      </c>
      <c r="E18" s="21" t="s">
        <v>57</v>
      </c>
      <c r="F18" s="2" t="s">
        <v>21</v>
      </c>
      <c r="G18" s="2"/>
      <c r="I18" s="98"/>
      <c r="J18" s="21" t="s">
        <v>27</v>
      </c>
      <c r="K18" s="86" t="s">
        <v>55</v>
      </c>
      <c r="L18" s="98"/>
      <c r="M18" s="2" t="s">
        <v>27</v>
      </c>
      <c r="N18" s="86" t="s">
        <v>54</v>
      </c>
    </row>
    <row r="19" spans="2:14" ht="19.5" customHeight="1" x14ac:dyDescent="0.25">
      <c r="B19" s="97" t="s">
        <v>9</v>
      </c>
      <c r="C19" s="21" t="s">
        <v>4</v>
      </c>
      <c r="D19" s="23" t="s">
        <v>19</v>
      </c>
      <c r="E19" s="21" t="s">
        <v>15</v>
      </c>
      <c r="F19" s="2" t="s">
        <v>4</v>
      </c>
      <c r="G19" s="2">
        <v>0</v>
      </c>
    </row>
    <row r="20" spans="2:14" ht="19.5" customHeight="1" x14ac:dyDescent="0.25">
      <c r="B20" s="98" t="s">
        <v>9</v>
      </c>
      <c r="C20" s="21" t="s">
        <v>4</v>
      </c>
      <c r="D20" s="23" t="s">
        <v>22</v>
      </c>
      <c r="E20" s="21" t="s">
        <v>58</v>
      </c>
      <c r="F20" s="2" t="s">
        <v>21</v>
      </c>
      <c r="G20" s="2"/>
    </row>
    <row r="21" spans="2:14" ht="19.5" customHeight="1" x14ac:dyDescent="0.25">
      <c r="B21" s="97" t="s">
        <v>12</v>
      </c>
      <c r="C21" s="21" t="s">
        <v>4</v>
      </c>
      <c r="D21" s="23" t="s">
        <v>19</v>
      </c>
      <c r="E21" s="21" t="s">
        <v>16</v>
      </c>
      <c r="F21" s="2" t="s">
        <v>4</v>
      </c>
      <c r="G21" s="2">
        <v>0</v>
      </c>
      <c r="L21" s="95"/>
    </row>
    <row r="22" spans="2:14" ht="19.5" customHeight="1" x14ac:dyDescent="0.25">
      <c r="B22" s="99"/>
      <c r="C22" s="21" t="s">
        <v>4</v>
      </c>
      <c r="D22" s="23" t="s">
        <v>22</v>
      </c>
      <c r="E22" s="21" t="s">
        <v>26</v>
      </c>
      <c r="F22" s="2" t="s">
        <v>2</v>
      </c>
      <c r="G22" s="4" t="s">
        <v>38</v>
      </c>
    </row>
    <row r="23" spans="2:14" ht="19.5" customHeight="1" x14ac:dyDescent="0.25">
      <c r="B23" s="98"/>
      <c r="C23" s="21" t="s">
        <v>4</v>
      </c>
      <c r="D23" s="23" t="s">
        <v>20</v>
      </c>
      <c r="E23" s="21" t="s">
        <v>59</v>
      </c>
      <c r="F23" s="2" t="s">
        <v>21</v>
      </c>
      <c r="G23" s="2"/>
    </row>
    <row r="24" spans="2:14" ht="19.5" customHeight="1" x14ac:dyDescent="0.25">
      <c r="B24" s="97" t="s">
        <v>11</v>
      </c>
      <c r="C24" s="21" t="s">
        <v>4</v>
      </c>
      <c r="D24" s="23" t="s">
        <v>19</v>
      </c>
      <c r="E24" s="21" t="s">
        <v>17</v>
      </c>
      <c r="F24" s="2" t="s">
        <v>4</v>
      </c>
      <c r="G24" s="2">
        <v>0</v>
      </c>
    </row>
    <row r="25" spans="2:14" ht="19.5" customHeight="1" x14ac:dyDescent="0.25">
      <c r="B25" s="98" t="s">
        <v>11</v>
      </c>
      <c r="C25" s="21" t="s">
        <v>4</v>
      </c>
      <c r="D25" s="23" t="s">
        <v>22</v>
      </c>
      <c r="E25" s="21" t="s">
        <v>60</v>
      </c>
      <c r="F25" s="2" t="s">
        <v>21</v>
      </c>
      <c r="G25" s="2"/>
    </row>
    <row r="26" spans="2:14" ht="19.5" customHeight="1" x14ac:dyDescent="0.25">
      <c r="B26" s="97" t="s">
        <v>13</v>
      </c>
      <c r="C26" s="21" t="s">
        <v>4</v>
      </c>
      <c r="D26" s="23" t="s">
        <v>19</v>
      </c>
      <c r="E26" s="21" t="s">
        <v>18</v>
      </c>
      <c r="F26" s="2" t="s">
        <v>4</v>
      </c>
      <c r="G26" s="2">
        <v>0</v>
      </c>
    </row>
    <row r="27" spans="2:14" ht="19.5" customHeight="1" x14ac:dyDescent="0.25">
      <c r="B27" s="98" t="s">
        <v>13</v>
      </c>
      <c r="C27" s="21" t="s">
        <v>4</v>
      </c>
      <c r="D27" s="23" t="s">
        <v>22</v>
      </c>
      <c r="E27" s="21" t="s">
        <v>61</v>
      </c>
      <c r="F27" s="2" t="s">
        <v>21</v>
      </c>
      <c r="G27" s="2"/>
    </row>
    <row r="28" spans="2:14" ht="19.5" customHeight="1" x14ac:dyDescent="0.25">
      <c r="B28" s="61" t="s">
        <v>45</v>
      </c>
      <c r="C28" s="21" t="s">
        <v>44</v>
      </c>
      <c r="D28" s="23"/>
      <c r="E28" s="21" t="s">
        <v>26</v>
      </c>
      <c r="F28" s="2" t="s">
        <v>44</v>
      </c>
      <c r="G28" s="2"/>
    </row>
    <row r="29" spans="2:14" ht="19.5" customHeight="1" x14ac:dyDescent="0.25">
      <c r="B29" s="24"/>
      <c r="C29" s="24"/>
      <c r="D29" s="24"/>
      <c r="E29" s="24"/>
    </row>
    <row r="30" spans="2:14" ht="19.5" customHeight="1" x14ac:dyDescent="0.25">
      <c r="B30" s="100" t="s">
        <v>29</v>
      </c>
      <c r="C30" s="100"/>
      <c r="D30" s="24"/>
      <c r="E30" s="24"/>
    </row>
    <row r="31" spans="2:14" ht="19.5" customHeight="1" x14ac:dyDescent="0.25">
      <c r="B31" s="24"/>
      <c r="C31" s="24"/>
      <c r="D31" s="24"/>
      <c r="E31" s="24"/>
    </row>
    <row r="32" spans="2:14" ht="30" x14ac:dyDescent="0.25">
      <c r="B32" s="20" t="s">
        <v>0</v>
      </c>
      <c r="C32" s="20" t="s">
        <v>28</v>
      </c>
      <c r="D32" s="20" t="s">
        <v>2</v>
      </c>
      <c r="E32" s="20" t="s">
        <v>1</v>
      </c>
      <c r="F32" s="5" t="s">
        <v>28</v>
      </c>
      <c r="G32" s="5" t="s">
        <v>2</v>
      </c>
    </row>
    <row r="33" spans="2:9" ht="19.5" customHeight="1" x14ac:dyDescent="0.25">
      <c r="B33" s="61" t="s">
        <v>6</v>
      </c>
      <c r="C33" s="21" t="s">
        <v>4</v>
      </c>
      <c r="D33" s="23" t="s">
        <v>19</v>
      </c>
      <c r="E33" s="21" t="s">
        <v>31</v>
      </c>
      <c r="F33" s="2" t="s">
        <v>4</v>
      </c>
      <c r="G33" s="4" t="s">
        <v>7</v>
      </c>
    </row>
    <row r="34" spans="2:9" ht="19.5" customHeight="1" x14ac:dyDescent="0.25">
      <c r="B34" s="97" t="s">
        <v>31</v>
      </c>
      <c r="C34" s="21" t="s">
        <v>4</v>
      </c>
      <c r="D34" s="23" t="s">
        <v>19</v>
      </c>
      <c r="E34" s="21" t="s">
        <v>32</v>
      </c>
      <c r="F34" s="2" t="s">
        <v>4</v>
      </c>
      <c r="G34" s="2" t="s">
        <v>7</v>
      </c>
    </row>
    <row r="35" spans="2:9" ht="19.5" customHeight="1" x14ac:dyDescent="0.25">
      <c r="B35" s="99"/>
      <c r="C35" s="21" t="s">
        <v>4</v>
      </c>
      <c r="D35" s="22" t="s">
        <v>22</v>
      </c>
      <c r="E35" s="21" t="s">
        <v>33</v>
      </c>
      <c r="F35" s="2" t="s">
        <v>4</v>
      </c>
      <c r="G35" s="2" t="s">
        <v>7</v>
      </c>
    </row>
    <row r="36" spans="2:9" ht="19.5" customHeight="1" x14ac:dyDescent="0.25">
      <c r="B36" s="99"/>
      <c r="C36" s="21" t="s">
        <v>4</v>
      </c>
      <c r="D36" s="23" t="s">
        <v>20</v>
      </c>
      <c r="E36" s="21" t="s">
        <v>34</v>
      </c>
      <c r="F36" s="2" t="s">
        <v>4</v>
      </c>
      <c r="G36" s="2" t="s">
        <v>7</v>
      </c>
    </row>
    <row r="37" spans="2:9" ht="19.5" customHeight="1" x14ac:dyDescent="0.25">
      <c r="B37" s="99"/>
      <c r="C37" s="21" t="s">
        <v>4</v>
      </c>
      <c r="D37" s="23" t="s">
        <v>23</v>
      </c>
      <c r="E37" s="21" t="s">
        <v>35</v>
      </c>
      <c r="F37" s="2" t="s">
        <v>4</v>
      </c>
      <c r="G37" s="2" t="s">
        <v>7</v>
      </c>
    </row>
    <row r="38" spans="2:9" ht="19.5" customHeight="1" x14ac:dyDescent="0.25">
      <c r="B38" s="99"/>
      <c r="C38" s="21" t="s">
        <v>4</v>
      </c>
      <c r="D38" s="23" t="s">
        <v>24</v>
      </c>
      <c r="E38" s="21" t="s">
        <v>158</v>
      </c>
      <c r="F38" s="2" t="s">
        <v>4</v>
      </c>
      <c r="G38" s="2">
        <v>0</v>
      </c>
      <c r="I38" s="6"/>
    </row>
    <row r="39" spans="2:9" ht="19.5" customHeight="1" x14ac:dyDescent="0.25">
      <c r="B39" s="98"/>
      <c r="C39" s="21" t="s">
        <v>4</v>
      </c>
      <c r="D39" s="23" t="s">
        <v>25</v>
      </c>
      <c r="E39" s="21" t="s">
        <v>8</v>
      </c>
      <c r="F39" s="2" t="s">
        <v>4</v>
      </c>
      <c r="G39" s="23" t="s">
        <v>25</v>
      </c>
      <c r="I39" s="6"/>
    </row>
    <row r="40" spans="2:9" ht="19.5" customHeight="1" x14ac:dyDescent="0.25">
      <c r="B40" s="97" t="s">
        <v>32</v>
      </c>
      <c r="C40" s="21" t="s">
        <v>4</v>
      </c>
      <c r="D40" s="23" t="s">
        <v>19</v>
      </c>
      <c r="E40" s="21" t="s">
        <v>40</v>
      </c>
      <c r="F40" s="2" t="s">
        <v>4</v>
      </c>
      <c r="G40" s="2">
        <v>0</v>
      </c>
    </row>
    <row r="41" spans="2:9" ht="19.5" customHeight="1" x14ac:dyDescent="0.25">
      <c r="B41" s="98" t="s">
        <v>32</v>
      </c>
      <c r="C41" s="21" t="s">
        <v>4</v>
      </c>
      <c r="D41" s="23" t="s">
        <v>22</v>
      </c>
      <c r="E41" s="21" t="s">
        <v>62</v>
      </c>
      <c r="F41" s="2" t="s">
        <v>21</v>
      </c>
      <c r="G41" s="2">
        <v>0</v>
      </c>
    </row>
    <row r="42" spans="2:9" ht="19.5" customHeight="1" x14ac:dyDescent="0.25">
      <c r="B42" s="97" t="s">
        <v>33</v>
      </c>
      <c r="C42" s="21" t="s">
        <v>4</v>
      </c>
      <c r="D42" s="23" t="s">
        <v>19</v>
      </c>
      <c r="E42" s="21" t="s">
        <v>41</v>
      </c>
      <c r="F42" s="2" t="s">
        <v>4</v>
      </c>
      <c r="G42" s="2">
        <v>0</v>
      </c>
    </row>
    <row r="43" spans="2:9" ht="19.5" customHeight="1" x14ac:dyDescent="0.25">
      <c r="B43" s="98" t="s">
        <v>33</v>
      </c>
      <c r="C43" s="21" t="s">
        <v>4</v>
      </c>
      <c r="D43" s="23" t="s">
        <v>22</v>
      </c>
      <c r="E43" s="21" t="s">
        <v>63</v>
      </c>
      <c r="F43" s="2" t="s">
        <v>21</v>
      </c>
      <c r="G43" s="2">
        <v>0</v>
      </c>
    </row>
    <row r="44" spans="2:9" ht="19.5" customHeight="1" x14ac:dyDescent="0.25">
      <c r="B44" s="97" t="s">
        <v>34</v>
      </c>
      <c r="C44" s="21" t="s">
        <v>4</v>
      </c>
      <c r="D44" s="23" t="s">
        <v>19</v>
      </c>
      <c r="E44" s="21" t="s">
        <v>39</v>
      </c>
      <c r="F44" s="2" t="s">
        <v>4</v>
      </c>
      <c r="G44" s="4" t="s">
        <v>38</v>
      </c>
    </row>
    <row r="45" spans="2:9" ht="19.5" customHeight="1" x14ac:dyDescent="0.25">
      <c r="B45" s="99" t="s">
        <v>34</v>
      </c>
      <c r="C45" s="21" t="s">
        <v>4</v>
      </c>
      <c r="D45" s="23" t="s">
        <v>22</v>
      </c>
      <c r="E45" s="21" t="s">
        <v>36</v>
      </c>
      <c r="F45" s="2" t="s">
        <v>2</v>
      </c>
      <c r="G45" s="2">
        <v>0</v>
      </c>
    </row>
    <row r="46" spans="2:9" ht="19.5" customHeight="1" x14ac:dyDescent="0.25">
      <c r="B46" s="98" t="s">
        <v>34</v>
      </c>
      <c r="C46" s="21" t="s">
        <v>4</v>
      </c>
      <c r="D46" s="23" t="s">
        <v>20</v>
      </c>
      <c r="E46" s="21" t="s">
        <v>64</v>
      </c>
      <c r="F46" s="2" t="s">
        <v>21</v>
      </c>
      <c r="G46" s="2">
        <v>0</v>
      </c>
    </row>
    <row r="47" spans="2:9" ht="19.5" customHeight="1" x14ac:dyDescent="0.25">
      <c r="B47" s="97" t="s">
        <v>35</v>
      </c>
      <c r="C47" s="21" t="s">
        <v>4</v>
      </c>
      <c r="D47" s="23" t="s">
        <v>19</v>
      </c>
      <c r="E47" s="21" t="s">
        <v>42</v>
      </c>
      <c r="F47" s="2" t="s">
        <v>4</v>
      </c>
      <c r="G47" s="2">
        <v>0</v>
      </c>
    </row>
    <row r="48" spans="2:9" ht="19.5" customHeight="1" x14ac:dyDescent="0.25">
      <c r="B48" s="98" t="s">
        <v>35</v>
      </c>
      <c r="C48" s="21" t="s">
        <v>4</v>
      </c>
      <c r="D48" s="23" t="s">
        <v>22</v>
      </c>
      <c r="E48" s="21" t="s">
        <v>65</v>
      </c>
      <c r="F48" s="2" t="s">
        <v>21</v>
      </c>
      <c r="G48" s="2">
        <v>0</v>
      </c>
    </row>
    <row r="49" spans="2:14" ht="19.5" customHeight="1" x14ac:dyDescent="0.25">
      <c r="B49" s="61" t="s">
        <v>43</v>
      </c>
      <c r="C49" s="21" t="s">
        <v>44</v>
      </c>
      <c r="D49" s="23"/>
      <c r="E49" s="21" t="s">
        <v>37</v>
      </c>
      <c r="F49" s="2" t="s">
        <v>44</v>
      </c>
      <c r="G49" s="2"/>
    </row>
    <row r="51" spans="2:14" x14ac:dyDescent="0.25">
      <c r="B51" s="101" t="s">
        <v>30</v>
      </c>
      <c r="C51" s="101"/>
    </row>
    <row r="53" spans="2:14" ht="15.75" thickBot="1" x14ac:dyDescent="0.3"/>
    <row r="54" spans="2:14" ht="15.75" thickBot="1" x14ac:dyDescent="0.3">
      <c r="B54" s="92" t="s">
        <v>46</v>
      </c>
      <c r="C54" s="93" t="s">
        <v>198</v>
      </c>
      <c r="D54" s="94" t="s">
        <v>2</v>
      </c>
      <c r="E54" s="93" t="s">
        <v>199</v>
      </c>
      <c r="F54" s="94" t="s">
        <v>2</v>
      </c>
      <c r="G54" s="93" t="s">
        <v>200</v>
      </c>
      <c r="H54" s="94" t="s">
        <v>2</v>
      </c>
      <c r="I54" s="93" t="s">
        <v>201</v>
      </c>
      <c r="J54" s="94" t="s">
        <v>2</v>
      </c>
      <c r="K54" s="93" t="s">
        <v>202</v>
      </c>
      <c r="L54" s="94" t="s">
        <v>2</v>
      </c>
      <c r="M54" s="93" t="s">
        <v>203</v>
      </c>
      <c r="N54" s="94" t="s">
        <v>2</v>
      </c>
    </row>
    <row r="55" spans="2:14" ht="15" customHeight="1" x14ac:dyDescent="0.25">
      <c r="B55" s="102" t="s">
        <v>53</v>
      </c>
      <c r="C55" s="25" t="s">
        <v>3</v>
      </c>
      <c r="D55" s="26"/>
      <c r="E55" s="25" t="s">
        <v>3</v>
      </c>
      <c r="F55" s="26"/>
      <c r="G55" s="25" t="s">
        <v>3</v>
      </c>
      <c r="H55" s="26"/>
      <c r="I55" s="25" t="s">
        <v>3</v>
      </c>
      <c r="J55" s="26"/>
      <c r="K55" s="25" t="s">
        <v>3</v>
      </c>
      <c r="L55" s="26"/>
      <c r="M55" s="25" t="s">
        <v>3</v>
      </c>
      <c r="N55" s="26"/>
    </row>
    <row r="56" spans="2:14" x14ac:dyDescent="0.25">
      <c r="B56" s="103"/>
      <c r="C56" s="11" t="s">
        <v>66</v>
      </c>
      <c r="D56" s="16"/>
      <c r="E56" s="11" t="s">
        <v>66</v>
      </c>
      <c r="F56" s="16"/>
      <c r="G56" s="11" t="s">
        <v>66</v>
      </c>
      <c r="H56" s="16"/>
      <c r="I56" s="11" t="s">
        <v>66</v>
      </c>
      <c r="J56" s="16"/>
      <c r="K56" s="11" t="s">
        <v>66</v>
      </c>
      <c r="L56" s="16"/>
      <c r="M56" s="11" t="s">
        <v>66</v>
      </c>
      <c r="N56" s="16"/>
    </row>
    <row r="57" spans="2:14" x14ac:dyDescent="0.25">
      <c r="B57" s="103"/>
      <c r="C57" s="7" t="s">
        <v>8</v>
      </c>
      <c r="D57" s="16"/>
      <c r="E57" s="7" t="s">
        <v>8</v>
      </c>
      <c r="F57" s="16"/>
      <c r="G57" s="7" t="s">
        <v>8</v>
      </c>
      <c r="H57" s="16"/>
      <c r="I57" s="7" t="s">
        <v>8</v>
      </c>
      <c r="J57" s="16"/>
      <c r="K57" s="7" t="s">
        <v>8</v>
      </c>
      <c r="L57" s="16"/>
      <c r="M57" s="7" t="s">
        <v>8</v>
      </c>
      <c r="N57" s="16"/>
    </row>
    <row r="58" spans="2:14" x14ac:dyDescent="0.25">
      <c r="B58" s="103"/>
      <c r="C58" s="7" t="s">
        <v>31</v>
      </c>
      <c r="D58" s="16"/>
      <c r="E58" s="7" t="s">
        <v>31</v>
      </c>
      <c r="F58" s="16"/>
      <c r="G58" s="7" t="s">
        <v>31</v>
      </c>
      <c r="H58" s="16"/>
      <c r="I58" s="7" t="s">
        <v>31</v>
      </c>
      <c r="J58" s="16"/>
      <c r="K58" s="7" t="s">
        <v>31</v>
      </c>
      <c r="L58" s="16"/>
      <c r="M58" s="7" t="s">
        <v>31</v>
      </c>
      <c r="N58" s="16"/>
    </row>
    <row r="59" spans="2:14" ht="15.75" thickBot="1" x14ac:dyDescent="0.3">
      <c r="B59" s="103"/>
      <c r="C59" s="10" t="s">
        <v>67</v>
      </c>
      <c r="D59" s="17"/>
      <c r="E59" s="10" t="s">
        <v>67</v>
      </c>
      <c r="F59" s="17"/>
      <c r="G59" s="10" t="s">
        <v>67</v>
      </c>
      <c r="H59" s="17"/>
      <c r="I59" s="10" t="s">
        <v>67</v>
      </c>
      <c r="J59" s="17"/>
      <c r="K59" s="10" t="s">
        <v>67</v>
      </c>
      <c r="L59" s="17"/>
      <c r="M59" s="10" t="s">
        <v>67</v>
      </c>
      <c r="N59" s="17"/>
    </row>
    <row r="60" spans="2:14" x14ac:dyDescent="0.25">
      <c r="B60" s="103"/>
      <c r="C60" s="11" t="s">
        <v>10</v>
      </c>
      <c r="D60" s="12" t="s">
        <v>19</v>
      </c>
      <c r="E60" s="11" t="s">
        <v>32</v>
      </c>
      <c r="F60" s="12" t="s">
        <v>19</v>
      </c>
      <c r="G60" s="11" t="s">
        <v>12</v>
      </c>
      <c r="H60" s="13" t="s">
        <v>22</v>
      </c>
      <c r="I60" s="11" t="s">
        <v>159</v>
      </c>
      <c r="J60" s="12" t="s">
        <v>20</v>
      </c>
      <c r="K60" s="11" t="s">
        <v>10</v>
      </c>
      <c r="L60" s="12" t="s">
        <v>22</v>
      </c>
      <c r="M60" s="11" t="s">
        <v>162</v>
      </c>
      <c r="N60" s="12" t="s">
        <v>163</v>
      </c>
    </row>
    <row r="61" spans="2:14" x14ac:dyDescent="0.25">
      <c r="B61" s="103"/>
      <c r="C61" s="7" t="s">
        <v>9</v>
      </c>
      <c r="D61" s="8" t="s">
        <v>19</v>
      </c>
      <c r="E61" s="7" t="s">
        <v>33</v>
      </c>
      <c r="F61" s="8" t="s">
        <v>19</v>
      </c>
      <c r="G61" s="7" t="s">
        <v>34</v>
      </c>
      <c r="H61" s="8" t="s">
        <v>22</v>
      </c>
      <c r="I61" s="7" t="s">
        <v>160</v>
      </c>
      <c r="J61" s="12" t="s">
        <v>22</v>
      </c>
      <c r="K61" s="7" t="s">
        <v>9</v>
      </c>
      <c r="L61" s="12" t="s">
        <v>22</v>
      </c>
      <c r="M61" s="18"/>
      <c r="N61" s="16"/>
    </row>
    <row r="62" spans="2:14" x14ac:dyDescent="0.25">
      <c r="B62" s="103"/>
      <c r="C62" s="7" t="s">
        <v>12</v>
      </c>
      <c r="D62" s="8" t="s">
        <v>19</v>
      </c>
      <c r="E62" s="7" t="s">
        <v>34</v>
      </c>
      <c r="F62" s="8" t="s">
        <v>19</v>
      </c>
      <c r="G62" s="14"/>
      <c r="H62" s="16"/>
      <c r="I62" s="7" t="s">
        <v>157</v>
      </c>
      <c r="J62" s="8" t="s">
        <v>55</v>
      </c>
      <c r="K62" s="7" t="s">
        <v>12</v>
      </c>
      <c r="L62" s="8" t="s">
        <v>20</v>
      </c>
      <c r="M62" s="18"/>
      <c r="N62" s="16"/>
    </row>
    <row r="63" spans="2:14" x14ac:dyDescent="0.25">
      <c r="B63" s="103"/>
      <c r="C63" s="7" t="s">
        <v>11</v>
      </c>
      <c r="D63" s="9" t="s">
        <v>19</v>
      </c>
      <c r="E63" s="7" t="s">
        <v>35</v>
      </c>
      <c r="F63" s="9" t="s">
        <v>19</v>
      </c>
      <c r="G63" s="14"/>
      <c r="H63" s="16"/>
      <c r="I63" s="7" t="s">
        <v>158</v>
      </c>
      <c r="J63" s="12" t="s">
        <v>24</v>
      </c>
      <c r="K63" s="7" t="s">
        <v>11</v>
      </c>
      <c r="L63" s="12" t="s">
        <v>22</v>
      </c>
      <c r="M63" s="18"/>
      <c r="N63" s="16"/>
    </row>
    <row r="64" spans="2:14" x14ac:dyDescent="0.25">
      <c r="B64" s="103"/>
      <c r="C64" s="7" t="s">
        <v>13</v>
      </c>
      <c r="D64" s="8" t="s">
        <v>19</v>
      </c>
      <c r="E64" s="14"/>
      <c r="F64" s="16"/>
      <c r="G64" s="14"/>
      <c r="H64" s="16"/>
      <c r="I64" s="18"/>
      <c r="J64" s="16"/>
      <c r="K64" s="7" t="s">
        <v>13</v>
      </c>
      <c r="L64" s="12" t="s">
        <v>22</v>
      </c>
      <c r="M64" s="18"/>
      <c r="N64" s="16"/>
    </row>
    <row r="65" spans="2:14" x14ac:dyDescent="0.25">
      <c r="B65" s="103"/>
      <c r="C65" s="14"/>
      <c r="D65" s="16"/>
      <c r="E65" s="14"/>
      <c r="F65" s="16"/>
      <c r="G65" s="14"/>
      <c r="H65" s="16"/>
      <c r="I65" s="18"/>
      <c r="J65" s="16"/>
      <c r="K65" s="11" t="s">
        <v>32</v>
      </c>
      <c r="L65" s="12" t="s">
        <v>22</v>
      </c>
      <c r="M65" s="18"/>
      <c r="N65" s="16"/>
    </row>
    <row r="66" spans="2:14" x14ac:dyDescent="0.25">
      <c r="B66" s="103"/>
      <c r="C66" s="14"/>
      <c r="D66" s="16"/>
      <c r="E66" s="14"/>
      <c r="F66" s="16"/>
      <c r="G66" s="14"/>
      <c r="H66" s="16"/>
      <c r="I66" s="18"/>
      <c r="J66" s="16"/>
      <c r="K66" s="7" t="s">
        <v>33</v>
      </c>
      <c r="L66" s="12" t="s">
        <v>22</v>
      </c>
      <c r="M66" s="18"/>
      <c r="N66" s="16"/>
    </row>
    <row r="67" spans="2:14" x14ac:dyDescent="0.25">
      <c r="B67" s="103"/>
      <c r="C67" s="14"/>
      <c r="D67" s="16"/>
      <c r="E67" s="14"/>
      <c r="F67" s="16"/>
      <c r="G67" s="14"/>
      <c r="H67" s="16"/>
      <c r="I67" s="18"/>
      <c r="J67" s="16"/>
      <c r="K67" s="7" t="s">
        <v>34</v>
      </c>
      <c r="L67" s="8" t="s">
        <v>20</v>
      </c>
      <c r="M67" s="18"/>
      <c r="N67" s="16"/>
    </row>
    <row r="68" spans="2:14" ht="15.75" thickBot="1" x14ac:dyDescent="0.3">
      <c r="B68" s="104"/>
      <c r="C68" s="15"/>
      <c r="D68" s="17"/>
      <c r="E68" s="15"/>
      <c r="F68" s="17"/>
      <c r="G68" s="15"/>
      <c r="H68" s="17"/>
      <c r="I68" s="19"/>
      <c r="J68" s="17"/>
      <c r="K68" s="10" t="s">
        <v>35</v>
      </c>
      <c r="L68" s="27" t="s">
        <v>22</v>
      </c>
      <c r="M68" s="19"/>
      <c r="N68" s="17"/>
    </row>
    <row r="69" spans="2:14" ht="15.75" thickBot="1" x14ac:dyDescent="0.3"/>
    <row r="70" spans="2:14" ht="30.75" thickBot="1" x14ac:dyDescent="0.3">
      <c r="B70" s="59" t="s">
        <v>131</v>
      </c>
      <c r="C70" s="60" t="s">
        <v>132</v>
      </c>
    </row>
    <row r="71" spans="2:14" x14ac:dyDescent="0.25">
      <c r="B71" s="11" t="s">
        <v>14</v>
      </c>
      <c r="C71" s="58" t="s">
        <v>133</v>
      </c>
    </row>
    <row r="72" spans="2:14" x14ac:dyDescent="0.25">
      <c r="B72" s="7" t="s">
        <v>15</v>
      </c>
      <c r="C72" s="56" t="s">
        <v>134</v>
      </c>
    </row>
    <row r="73" spans="2:14" x14ac:dyDescent="0.25">
      <c r="B73" s="7" t="s">
        <v>16</v>
      </c>
      <c r="C73" s="56" t="s">
        <v>135</v>
      </c>
    </row>
    <row r="74" spans="2:14" x14ac:dyDescent="0.25">
      <c r="B74" s="7" t="s">
        <v>17</v>
      </c>
      <c r="C74" s="56" t="s">
        <v>136</v>
      </c>
    </row>
    <row r="75" spans="2:14" x14ac:dyDescent="0.25">
      <c r="B75" s="7" t="s">
        <v>18</v>
      </c>
      <c r="C75" s="56" t="s">
        <v>137</v>
      </c>
    </row>
    <row r="76" spans="2:14" x14ac:dyDescent="0.25">
      <c r="B76" s="7" t="s">
        <v>40</v>
      </c>
      <c r="C76" s="56" t="s">
        <v>138</v>
      </c>
    </row>
    <row r="77" spans="2:14" x14ac:dyDescent="0.25">
      <c r="B77" s="7" t="s">
        <v>41</v>
      </c>
      <c r="C77" s="56" t="s">
        <v>139</v>
      </c>
    </row>
    <row r="78" spans="2:14" x14ac:dyDescent="0.25">
      <c r="B78" s="7" t="s">
        <v>39</v>
      </c>
      <c r="C78" s="56" t="s">
        <v>140</v>
      </c>
    </row>
    <row r="79" spans="2:14" x14ac:dyDescent="0.25">
      <c r="B79" s="7" t="s">
        <v>42</v>
      </c>
      <c r="C79" s="56" t="s">
        <v>141</v>
      </c>
    </row>
    <row r="80" spans="2:14" x14ac:dyDescent="0.25">
      <c r="B80" s="7" t="s">
        <v>45</v>
      </c>
      <c r="C80" s="56" t="s">
        <v>143</v>
      </c>
    </row>
    <row r="81" spans="2:3" ht="15.75" thickBot="1" x14ac:dyDescent="0.3">
      <c r="B81" s="10" t="s">
        <v>43</v>
      </c>
      <c r="C81" s="57" t="s">
        <v>142</v>
      </c>
    </row>
    <row r="82" spans="2:3" x14ac:dyDescent="0.25">
      <c r="B82" s="25" t="s">
        <v>57</v>
      </c>
      <c r="C82" s="81" t="s">
        <v>147</v>
      </c>
    </row>
    <row r="83" spans="2:3" x14ac:dyDescent="0.25">
      <c r="B83" s="7" t="s">
        <v>58</v>
      </c>
      <c r="C83" s="56" t="s">
        <v>148</v>
      </c>
    </row>
    <row r="84" spans="2:3" x14ac:dyDescent="0.25">
      <c r="B84" s="7" t="s">
        <v>59</v>
      </c>
      <c r="C84" s="56" t="s">
        <v>149</v>
      </c>
    </row>
    <row r="85" spans="2:3" x14ac:dyDescent="0.25">
      <c r="B85" s="7" t="s">
        <v>60</v>
      </c>
      <c r="C85" s="56" t="s">
        <v>151</v>
      </c>
    </row>
    <row r="86" spans="2:3" x14ac:dyDescent="0.25">
      <c r="B86" s="7" t="s">
        <v>61</v>
      </c>
      <c r="C86" s="56" t="s">
        <v>150</v>
      </c>
    </row>
    <row r="87" spans="2:3" x14ac:dyDescent="0.25">
      <c r="B87" s="7" t="s">
        <v>62</v>
      </c>
      <c r="C87" s="56" t="s">
        <v>152</v>
      </c>
    </row>
    <row r="88" spans="2:3" x14ac:dyDescent="0.25">
      <c r="B88" s="7" t="s">
        <v>63</v>
      </c>
      <c r="C88" s="8" t="s">
        <v>153</v>
      </c>
    </row>
    <row r="89" spans="2:3" x14ac:dyDescent="0.25">
      <c r="B89" s="7" t="s">
        <v>64</v>
      </c>
      <c r="C89" s="56" t="s">
        <v>154</v>
      </c>
    </row>
    <row r="90" spans="2:3" ht="15.75" thickBot="1" x14ac:dyDescent="0.3">
      <c r="B90" s="10" t="s">
        <v>65</v>
      </c>
      <c r="C90" s="57" t="s">
        <v>155</v>
      </c>
    </row>
  </sheetData>
  <mergeCells count="27">
    <mergeCell ref="B51:C51"/>
    <mergeCell ref="B55:B68"/>
    <mergeCell ref="B40:B41"/>
    <mergeCell ref="B42:B43"/>
    <mergeCell ref="B44:B46"/>
    <mergeCell ref="B47:B48"/>
    <mergeCell ref="B7:B9"/>
    <mergeCell ref="B4:B5"/>
    <mergeCell ref="B2:B3"/>
    <mergeCell ref="B10:B16"/>
    <mergeCell ref="B34:B39"/>
    <mergeCell ref="B17:B18"/>
    <mergeCell ref="B19:B20"/>
    <mergeCell ref="B24:B25"/>
    <mergeCell ref="B26:B27"/>
    <mergeCell ref="B21:B23"/>
    <mergeCell ref="B30:C30"/>
    <mergeCell ref="I13:I14"/>
    <mergeCell ref="I15:I16"/>
    <mergeCell ref="I17:I18"/>
    <mergeCell ref="L13:L14"/>
    <mergeCell ref="L9:L10"/>
    <mergeCell ref="L11:L12"/>
    <mergeCell ref="L15:L16"/>
    <mergeCell ref="L17:L18"/>
    <mergeCell ref="I9:I10"/>
    <mergeCell ref="I11:I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9700-A79B-4AAA-8770-7A2F1DEC1868}">
  <dimension ref="B1:AE100"/>
  <sheetViews>
    <sheetView tabSelected="1" zoomScale="70" zoomScaleNormal="70" workbookViewId="0">
      <selection activeCell="T46" sqref="T46"/>
    </sheetView>
  </sheetViews>
  <sheetFormatPr defaultRowHeight="15" x14ac:dyDescent="0.25"/>
  <cols>
    <col min="2" max="5" width="14.42578125" customWidth="1"/>
    <col min="6" max="6" width="11.5703125" bestFit="1" customWidth="1"/>
    <col min="7" max="7" width="19.28515625" bestFit="1" customWidth="1"/>
    <col min="8" max="8" width="8.85546875" bestFit="1" customWidth="1"/>
    <col min="9" max="9" width="28.5703125" bestFit="1" customWidth="1"/>
    <col min="10" max="10" width="14.42578125" customWidth="1"/>
    <col min="11" max="11" width="11.5703125" style="36" bestFit="1" customWidth="1"/>
    <col min="12" max="12" width="16.5703125" style="36" bestFit="1" customWidth="1"/>
    <col min="13" max="13" width="14.140625" style="36" customWidth="1"/>
    <col min="14" max="14" width="25.7109375" style="36" bestFit="1" customWidth="1"/>
    <col min="16" max="16" width="11.5703125" bestFit="1" customWidth="1"/>
    <col min="17" max="17" width="16.5703125" bestFit="1" customWidth="1"/>
    <col min="18" max="18" width="8.85546875" bestFit="1" customWidth="1"/>
    <col min="19" max="19" width="36.140625" customWidth="1"/>
    <col min="21" max="21" width="44.7109375" customWidth="1"/>
    <col min="23" max="23" width="19.42578125" bestFit="1" customWidth="1"/>
    <col min="24" max="24" width="61" customWidth="1"/>
    <col min="25" max="25" width="39.85546875" bestFit="1" customWidth="1"/>
    <col min="27" max="27" width="30.42578125" bestFit="1" customWidth="1"/>
    <col min="28" max="28" width="23.140625" bestFit="1" customWidth="1"/>
    <col min="29" max="29" width="38.28515625" bestFit="1" customWidth="1"/>
    <col min="31" max="31" width="20.140625" customWidth="1"/>
  </cols>
  <sheetData>
    <row r="1" spans="2:31" s="73" customFormat="1" ht="35.25" customHeight="1" thickBot="1" x14ac:dyDescent="0.3">
      <c r="B1" s="70" t="s">
        <v>94</v>
      </c>
      <c r="C1" s="71" t="s">
        <v>144</v>
      </c>
      <c r="D1" s="72" t="s">
        <v>95</v>
      </c>
      <c r="F1" s="74" t="s">
        <v>96</v>
      </c>
      <c r="G1" s="75" t="s">
        <v>2</v>
      </c>
      <c r="H1" s="75" t="s">
        <v>99</v>
      </c>
      <c r="I1" s="76" t="s">
        <v>97</v>
      </c>
      <c r="K1" s="74" t="s">
        <v>96</v>
      </c>
      <c r="L1" s="75" t="s">
        <v>2</v>
      </c>
      <c r="M1" s="75" t="s">
        <v>103</v>
      </c>
      <c r="N1" s="76" t="s">
        <v>145</v>
      </c>
      <c r="P1" s="74" t="s">
        <v>96</v>
      </c>
      <c r="Q1" s="75" t="s">
        <v>2</v>
      </c>
      <c r="R1" s="75" t="s">
        <v>99</v>
      </c>
      <c r="S1" s="76" t="s">
        <v>145</v>
      </c>
      <c r="U1" s="52" t="s">
        <v>108</v>
      </c>
      <c r="V1" s="53" t="s">
        <v>109</v>
      </c>
      <c r="W1" s="53" t="s">
        <v>111</v>
      </c>
      <c r="X1" s="53" t="s">
        <v>117</v>
      </c>
      <c r="Y1" s="54" t="s">
        <v>121</v>
      </c>
      <c r="AA1" s="111" t="s">
        <v>124</v>
      </c>
      <c r="AB1" s="112"/>
      <c r="AC1" s="113"/>
    </row>
    <row r="2" spans="2:31" x14ac:dyDescent="0.25">
      <c r="B2" s="29"/>
      <c r="C2" s="62" t="s">
        <v>73</v>
      </c>
      <c r="D2" s="30"/>
      <c r="F2" s="114" t="s">
        <v>3</v>
      </c>
      <c r="G2" s="43" t="str">
        <f>"Ethernet"&amp;H2</f>
        <v>Ethernet0/1</v>
      </c>
      <c r="H2" s="43" t="s">
        <v>7</v>
      </c>
      <c r="I2" s="65" t="str">
        <f>"interface "&amp;G2</f>
        <v>interface Ethernet0/1</v>
      </c>
      <c r="K2" s="120" t="s">
        <v>8</v>
      </c>
      <c r="L2" s="43" t="str">
        <f>"FastEthernet"&amp;M2</f>
        <v>FastEthernet0/1</v>
      </c>
      <c r="M2" s="43" t="s">
        <v>7</v>
      </c>
      <c r="N2" s="65" t="str">
        <f>"interface "&amp;L2</f>
        <v>interface FastEthernet0/1</v>
      </c>
      <c r="P2" s="120" t="s">
        <v>31</v>
      </c>
      <c r="Q2" s="43" t="str">
        <f>"FastEthernet"&amp;R2</f>
        <v>FastEthernet0/1</v>
      </c>
      <c r="R2" s="43" t="s">
        <v>7</v>
      </c>
      <c r="S2" s="65" t="str">
        <f>"interface "&amp;Q2</f>
        <v>interface FastEthernet0/1</v>
      </c>
      <c r="U2" s="31" t="s">
        <v>47</v>
      </c>
      <c r="V2" s="28">
        <v>497</v>
      </c>
      <c r="W2" s="28" t="s">
        <v>113</v>
      </c>
      <c r="X2" s="28" t="s">
        <v>119</v>
      </c>
      <c r="Y2" s="47" t="str">
        <f>$Y$8&amp;"."&amp;3</f>
        <v>GigabitEthernet0/1/0.3</v>
      </c>
      <c r="AA2" s="31" t="str">
        <f>"interface " &amp;Y2</f>
        <v>interface GigabitEthernet0/1/0.3</v>
      </c>
      <c r="AB2" s="28" t="str">
        <f>"encapsulation dot1Q " &amp;V2</f>
        <v>encapsulation dot1Q 497</v>
      </c>
      <c r="AC2" s="32" t="str">
        <f>"ip address "&amp; W2 &amp; " "&amp;X2</f>
        <v>ip address 172.18.184.1 255.255.255.128</v>
      </c>
    </row>
    <row r="3" spans="2:31" x14ac:dyDescent="0.25">
      <c r="B3" s="31">
        <v>1</v>
      </c>
      <c r="C3" s="63" t="str">
        <f>"name "&amp; D3</f>
        <v>name B1F0</v>
      </c>
      <c r="D3" s="32" t="str">
        <f>"B"&amp;B3&amp;"F0"</f>
        <v>B1F0</v>
      </c>
      <c r="F3" s="115"/>
      <c r="G3" s="37"/>
      <c r="H3" s="37"/>
      <c r="I3" s="66" t="s">
        <v>100</v>
      </c>
      <c r="K3" s="121"/>
      <c r="L3" s="37"/>
      <c r="M3" s="37"/>
      <c r="N3" s="66" t="s">
        <v>100</v>
      </c>
      <c r="P3" s="121"/>
      <c r="Q3" s="37"/>
      <c r="R3" s="37"/>
      <c r="S3" s="66" t="s">
        <v>100</v>
      </c>
      <c r="U3" s="31" t="s">
        <v>50</v>
      </c>
      <c r="V3" s="28">
        <v>498</v>
      </c>
      <c r="W3" s="28" t="s">
        <v>114</v>
      </c>
      <c r="X3" s="28" t="s">
        <v>119</v>
      </c>
      <c r="Y3" s="47" t="str">
        <f>$Y$8&amp;"."&amp;4</f>
        <v>GigabitEthernet0/1/0.4</v>
      </c>
      <c r="AA3" s="31" t="str">
        <f>"interface " &amp;Y3</f>
        <v>interface GigabitEthernet0/1/0.4</v>
      </c>
      <c r="AB3" s="28" t="str">
        <f>"encapsulation dot1Q " &amp;V3</f>
        <v>encapsulation dot1Q 498</v>
      </c>
      <c r="AC3" s="32" t="str">
        <f>"ip address "&amp; W3 &amp; " "&amp;X3</f>
        <v>ip address 172.18.184.129 255.255.255.128</v>
      </c>
    </row>
    <row r="4" spans="2:31" x14ac:dyDescent="0.25">
      <c r="B4" s="31"/>
      <c r="C4" s="63" t="s">
        <v>74</v>
      </c>
      <c r="D4" s="32"/>
      <c r="F4" s="115"/>
      <c r="G4" s="37" t="str">
        <f t="shared" ref="G4" si="0">"Ethernet"&amp;H4</f>
        <v>Ethernet1/1</v>
      </c>
      <c r="H4" s="44" t="s">
        <v>19</v>
      </c>
      <c r="I4" s="66" t="str">
        <f t="shared" ref="I4" si="1">"interface "&amp;G4</f>
        <v>interface Ethernet1/1</v>
      </c>
      <c r="K4" s="121"/>
      <c r="L4" s="37" t="str">
        <f>"FastEthernet"&amp;M4</f>
        <v>FastEthernet1/1</v>
      </c>
      <c r="M4" s="44" t="s">
        <v>19</v>
      </c>
      <c r="N4" s="66" t="str">
        <f t="shared" ref="N4" si="2">"interface "&amp;L4</f>
        <v>interface FastEthernet1/1</v>
      </c>
      <c r="P4" s="121"/>
      <c r="Q4" s="37" t="str">
        <f>"FastEthernet"&amp;R4</f>
        <v>FastEthernet1/1</v>
      </c>
      <c r="R4" s="44" t="s">
        <v>19</v>
      </c>
      <c r="S4" s="66" t="str">
        <f t="shared" ref="S4" si="3">"interface "&amp;Q4</f>
        <v>interface FastEthernet1/1</v>
      </c>
      <c r="U4" s="31" t="s">
        <v>49</v>
      </c>
      <c r="V4" s="28">
        <v>496</v>
      </c>
      <c r="W4" s="28" t="s">
        <v>112</v>
      </c>
      <c r="X4" s="28" t="s">
        <v>119</v>
      </c>
      <c r="Y4" s="47" t="str">
        <f>$Y$8&amp;"."&amp;2</f>
        <v>GigabitEthernet0/1/0.2</v>
      </c>
      <c r="AA4" s="31" t="str">
        <f t="shared" ref="AA4:AA7" si="4">"interface " &amp;Y4</f>
        <v>interface GigabitEthernet0/1/0.2</v>
      </c>
      <c r="AB4" s="28" t="str">
        <f t="shared" ref="AB4:AB7" si="5">"encapsulation dot1Q " &amp;V4</f>
        <v>encapsulation dot1Q 496</v>
      </c>
      <c r="AC4" s="32" t="str">
        <f t="shared" ref="AC4:AC7" si="6">"ip address "&amp; W4 &amp; " "&amp;X4</f>
        <v>ip address 172.18.185.1 255.255.255.128</v>
      </c>
    </row>
    <row r="5" spans="2:31" x14ac:dyDescent="0.25">
      <c r="B5" s="31">
        <v>1</v>
      </c>
      <c r="C5" s="63" t="str">
        <f t="shared" ref="C5" si="7">"name "&amp; D5</f>
        <v>name B1F1</v>
      </c>
      <c r="D5" s="32" t="str">
        <f>"B"&amp;B5&amp;"F1"</f>
        <v>B1F1</v>
      </c>
      <c r="F5" s="115"/>
      <c r="G5" s="37"/>
      <c r="H5" s="37"/>
      <c r="I5" s="66" t="s">
        <v>100</v>
      </c>
      <c r="K5" s="121"/>
      <c r="L5" s="37"/>
      <c r="M5" s="37"/>
      <c r="N5" s="66" t="s">
        <v>100</v>
      </c>
      <c r="P5" s="121"/>
      <c r="Q5" s="37"/>
      <c r="R5" s="37"/>
      <c r="S5" s="66" t="s">
        <v>100</v>
      </c>
      <c r="U5" s="31" t="s">
        <v>48</v>
      </c>
      <c r="V5" s="28">
        <v>495</v>
      </c>
      <c r="W5" s="28" t="s">
        <v>110</v>
      </c>
      <c r="X5" s="28" t="s">
        <v>118</v>
      </c>
      <c r="Y5" s="47" t="str">
        <f>$Y$8&amp;"."&amp;1</f>
        <v>GigabitEthernet0/1/0.1</v>
      </c>
      <c r="AA5" s="31" t="str">
        <f>"interface " &amp;Y5</f>
        <v>interface GigabitEthernet0/1/0.1</v>
      </c>
      <c r="AB5" s="28" t="str">
        <f>"encapsulation dot1Q " &amp;V5</f>
        <v>encapsulation dot1Q 495</v>
      </c>
      <c r="AC5" s="32" t="str">
        <f>"ip address "&amp; W5 &amp; " "&amp;X5</f>
        <v>ip address 172.18.185.129 255.255.255.192</v>
      </c>
    </row>
    <row r="6" spans="2:31" x14ac:dyDescent="0.25">
      <c r="B6" s="31"/>
      <c r="C6" s="63" t="s">
        <v>75</v>
      </c>
      <c r="D6" s="32"/>
      <c r="F6" s="115"/>
      <c r="G6" s="37" t="str">
        <f>"GigabitEthernet"&amp;H6</f>
        <v>GigabitEthernet2/1</v>
      </c>
      <c r="H6" s="45" t="s">
        <v>22</v>
      </c>
      <c r="I6" s="66" t="str">
        <f t="shared" ref="I6" si="8">"interface "&amp;G6</f>
        <v>interface GigabitEthernet2/1</v>
      </c>
      <c r="K6" s="121"/>
      <c r="L6" s="37" t="str">
        <f t="shared" ref="L6" si="9">"FastEthernet"&amp;M6</f>
        <v>FastEthernet2/1</v>
      </c>
      <c r="M6" s="45" t="s">
        <v>22</v>
      </c>
      <c r="N6" s="66" t="str">
        <f t="shared" ref="N6" si="10">"interface "&amp;L6</f>
        <v>interface FastEthernet2/1</v>
      </c>
      <c r="P6" s="121"/>
      <c r="Q6" s="37" t="str">
        <f t="shared" ref="Q6" si="11">"FastEthernet"&amp;R6</f>
        <v>FastEthernet2/1</v>
      </c>
      <c r="R6" s="45" t="s">
        <v>22</v>
      </c>
      <c r="S6" s="66" t="str">
        <f t="shared" ref="S6" si="12">"interface "&amp;Q6</f>
        <v>interface FastEthernet2/1</v>
      </c>
      <c r="U6" s="31" t="s">
        <v>51</v>
      </c>
      <c r="V6" s="28">
        <v>499</v>
      </c>
      <c r="W6" s="28" t="s">
        <v>115</v>
      </c>
      <c r="X6" s="28" t="s">
        <v>118</v>
      </c>
      <c r="Y6" s="47" t="str">
        <f>$Y$8&amp;"."&amp;5</f>
        <v>GigabitEthernet0/1/0.5</v>
      </c>
      <c r="AA6" s="31" t="str">
        <f t="shared" si="4"/>
        <v>interface GigabitEthernet0/1/0.5</v>
      </c>
      <c r="AB6" s="28" t="str">
        <f t="shared" si="5"/>
        <v>encapsulation dot1Q 499</v>
      </c>
      <c r="AC6" s="32" t="str">
        <f t="shared" si="6"/>
        <v>ip address 172.18.185.193 255.255.255.192</v>
      </c>
    </row>
    <row r="7" spans="2:31" ht="15.75" thickBot="1" x14ac:dyDescent="0.3">
      <c r="B7" s="31">
        <v>1</v>
      </c>
      <c r="C7" s="63" t="str">
        <f t="shared" ref="C7" si="13">"name "&amp; D7</f>
        <v>name B1WF</v>
      </c>
      <c r="D7" s="32" t="str">
        <f>"B"&amp;B7&amp;"WF"</f>
        <v>B1WF</v>
      </c>
      <c r="F7" s="115"/>
      <c r="G7" s="37"/>
      <c r="H7" s="37"/>
      <c r="I7" s="66" t="s">
        <v>100</v>
      </c>
      <c r="K7" s="121"/>
      <c r="L7" s="37"/>
      <c r="M7" s="37"/>
      <c r="N7" s="66" t="s">
        <v>100</v>
      </c>
      <c r="P7" s="121"/>
      <c r="Q7" s="37"/>
      <c r="R7" s="37"/>
      <c r="S7" s="66" t="s">
        <v>100</v>
      </c>
      <c r="U7" s="31" t="s">
        <v>52</v>
      </c>
      <c r="V7" s="28">
        <v>520</v>
      </c>
      <c r="W7" s="28" t="s">
        <v>116</v>
      </c>
      <c r="X7" s="28" t="s">
        <v>120</v>
      </c>
      <c r="Y7" s="47" t="s">
        <v>156</v>
      </c>
      <c r="AA7" s="33" t="str">
        <f t="shared" si="4"/>
        <v>interface GigabitEthernet0/3/0.1</v>
      </c>
      <c r="AB7" s="34" t="str">
        <f t="shared" si="5"/>
        <v>encapsulation dot1Q 520</v>
      </c>
      <c r="AC7" s="35" t="str">
        <f t="shared" si="6"/>
        <v>ip address 172.18.190.1 255.255.254.0</v>
      </c>
    </row>
    <row r="8" spans="2:31" ht="15.75" thickBot="1" x14ac:dyDescent="0.3">
      <c r="B8" s="31"/>
      <c r="C8" s="63" t="s">
        <v>76</v>
      </c>
      <c r="D8" s="32"/>
      <c r="F8" s="115"/>
      <c r="G8" s="37" t="str">
        <f t="shared" ref="G8" si="14">"GigabitEthernet"&amp;H8</f>
        <v>GigabitEthernet3/1</v>
      </c>
      <c r="H8" s="45" t="s">
        <v>20</v>
      </c>
      <c r="I8" s="66" t="str">
        <f t="shared" ref="I8" si="15">"interface "&amp;G8</f>
        <v>interface GigabitEthernet3/1</v>
      </c>
      <c r="K8" s="121"/>
      <c r="L8" s="37" t="str">
        <f t="shared" ref="L8" si="16">"FastEthernet"&amp;M8</f>
        <v>FastEthernet3/1</v>
      </c>
      <c r="M8" s="45" t="s">
        <v>20</v>
      </c>
      <c r="N8" s="66" t="str">
        <f t="shared" ref="N8" si="17">"interface "&amp;L8</f>
        <v>interface FastEthernet3/1</v>
      </c>
      <c r="P8" s="121"/>
      <c r="Q8" s="37" t="str">
        <f t="shared" ref="Q8" si="18">"FastEthernet"&amp;R8</f>
        <v>FastEthernet3/1</v>
      </c>
      <c r="R8" s="45" t="s">
        <v>20</v>
      </c>
      <c r="S8" s="66" t="str">
        <f t="shared" ref="S8" si="19">"interface "&amp;Q8</f>
        <v>interface FastEthernet3/1</v>
      </c>
      <c r="U8" s="55" t="s">
        <v>125</v>
      </c>
      <c r="V8" s="34"/>
      <c r="W8" s="34"/>
      <c r="X8" s="34"/>
      <c r="Y8" s="35" t="s">
        <v>126</v>
      </c>
      <c r="AA8" s="48" t="str">
        <f>"interface " &amp;Y8</f>
        <v>interface GigabitEthernet0/1/0</v>
      </c>
      <c r="AB8" s="49" t="s">
        <v>127</v>
      </c>
      <c r="AC8" s="50"/>
    </row>
    <row r="9" spans="2:31" ht="15.75" thickBot="1" x14ac:dyDescent="0.3">
      <c r="B9" s="31">
        <v>1</v>
      </c>
      <c r="C9" s="63" t="str">
        <f t="shared" ref="C9" si="20">"name "&amp; D9</f>
        <v>name B1DMZ</v>
      </c>
      <c r="D9" s="32" t="str">
        <f>"B"&amp;B9&amp;"DMZ"</f>
        <v>B1DMZ</v>
      </c>
      <c r="F9" s="115"/>
      <c r="G9" s="37"/>
      <c r="H9" s="37"/>
      <c r="I9" s="66" t="s">
        <v>100</v>
      </c>
      <c r="K9" s="121"/>
      <c r="L9" s="37"/>
      <c r="M9" s="37"/>
      <c r="N9" s="66" t="s">
        <v>100</v>
      </c>
      <c r="P9" s="121"/>
      <c r="Q9" s="37"/>
      <c r="R9" s="37"/>
      <c r="S9" s="66" t="s">
        <v>100</v>
      </c>
      <c r="AA9" s="48" t="s">
        <v>128</v>
      </c>
      <c r="AB9" s="49" t="s">
        <v>127</v>
      </c>
      <c r="AC9" s="50"/>
    </row>
    <row r="10" spans="2:31" ht="15.75" thickBot="1" x14ac:dyDescent="0.3">
      <c r="B10" s="31"/>
      <c r="C10" s="63" t="s">
        <v>77</v>
      </c>
      <c r="D10" s="32"/>
      <c r="F10" s="115"/>
      <c r="G10" s="37" t="str">
        <f>"GigabitEthernet"&amp;H10</f>
        <v>GigabitEthernet4/1</v>
      </c>
      <c r="H10" s="45" t="s">
        <v>23</v>
      </c>
      <c r="I10" s="66" t="str">
        <f t="shared" ref="I10" si="21">"interface "&amp;G10</f>
        <v>interface GigabitEthernet4/1</v>
      </c>
      <c r="K10" s="121"/>
      <c r="L10" s="37" t="str">
        <f t="shared" ref="L10" si="22">"FastEthernet"&amp;M10</f>
        <v>FastEthernet4/1</v>
      </c>
      <c r="M10" s="45" t="s">
        <v>23</v>
      </c>
      <c r="N10" s="66" t="str">
        <f t="shared" ref="N10" si="23">"interface "&amp;L10</f>
        <v>interface FastEthernet4/1</v>
      </c>
      <c r="P10" s="121"/>
      <c r="Q10" s="37" t="str">
        <f t="shared" ref="Q10" si="24">"FastEthernet"&amp;R10</f>
        <v>FastEthernet4/1</v>
      </c>
      <c r="R10" s="45" t="s">
        <v>23</v>
      </c>
      <c r="S10" s="66" t="str">
        <f t="shared" ref="S10" si="25">"interface "&amp;Q10</f>
        <v>interface FastEthernet4/1</v>
      </c>
      <c r="U10" s="51" t="s">
        <v>122</v>
      </c>
      <c r="W10" s="90" t="s">
        <v>174</v>
      </c>
      <c r="X10" s="89" t="s">
        <v>52</v>
      </c>
      <c r="Y10" s="88" t="s">
        <v>192</v>
      </c>
    </row>
    <row r="11" spans="2:31" x14ac:dyDescent="0.25">
      <c r="B11" s="31">
        <v>1</v>
      </c>
      <c r="C11" s="63" t="str">
        <f t="shared" ref="C11" si="26">"name "&amp; D11</f>
        <v>name B1VIP</v>
      </c>
      <c r="D11" s="32" t="str">
        <f>"B"&amp;B11&amp;"VIP"</f>
        <v>B1VIP</v>
      </c>
      <c r="F11" s="115"/>
      <c r="G11" s="37"/>
      <c r="H11" s="37"/>
      <c r="I11" s="66" t="s">
        <v>100</v>
      </c>
      <c r="K11" s="121"/>
      <c r="L11" s="37"/>
      <c r="M11" s="37"/>
      <c r="N11" s="66" t="s">
        <v>100</v>
      </c>
      <c r="P11" s="121"/>
      <c r="Q11" s="37"/>
      <c r="R11" s="37"/>
      <c r="S11" s="66" t="s">
        <v>100</v>
      </c>
      <c r="U11" s="68" t="s">
        <v>123</v>
      </c>
      <c r="W11" s="105" t="s">
        <v>161</v>
      </c>
      <c r="X11" s="87" t="s">
        <v>123</v>
      </c>
      <c r="Y11" s="87"/>
      <c r="AA11" s="31" t="s">
        <v>52</v>
      </c>
      <c r="AB11" s="28">
        <v>520</v>
      </c>
      <c r="AC11" s="28" t="s">
        <v>116</v>
      </c>
      <c r="AD11" s="28" t="s">
        <v>120</v>
      </c>
      <c r="AE11" s="47" t="s">
        <v>156</v>
      </c>
    </row>
    <row r="12" spans="2:31" x14ac:dyDescent="0.25">
      <c r="B12" s="31"/>
      <c r="C12" s="63" t="s">
        <v>68</v>
      </c>
      <c r="D12" s="32"/>
      <c r="F12" s="115"/>
      <c r="G12" s="37" t="str">
        <f>"GigabitEthernet"&amp;H12</f>
        <v>GigabitEthernet5/1</v>
      </c>
      <c r="H12" s="45" t="s">
        <v>24</v>
      </c>
      <c r="I12" s="66" t="str">
        <f t="shared" ref="I12" si="27">"interface "&amp;G12</f>
        <v>interface GigabitEthernet5/1</v>
      </c>
      <c r="K12" s="121"/>
      <c r="L12" s="37" t="str">
        <f t="shared" ref="L12" si="28">"FastEthernet"&amp;M12</f>
        <v>FastEthernet5/1</v>
      </c>
      <c r="M12" s="45" t="s">
        <v>24</v>
      </c>
      <c r="N12" s="66" t="str">
        <f t="shared" ref="N12" si="29">"interface "&amp;L12</f>
        <v>interface FastEthernet5/1</v>
      </c>
      <c r="P12" s="121"/>
      <c r="Q12" s="37" t="str">
        <f t="shared" ref="Q12" si="30">"FastEthernet"&amp;R12</f>
        <v>FastEthernet5/1</v>
      </c>
      <c r="R12" s="45" t="s">
        <v>24</v>
      </c>
      <c r="S12" s="66" t="str">
        <f t="shared" ref="S12" si="31">"interface "&amp;Q12</f>
        <v>interface FastEthernet5/1</v>
      </c>
      <c r="U12" s="68" t="str">
        <f>AA2</f>
        <v>interface GigabitEthernet0/1/0.3</v>
      </c>
      <c r="W12" s="106"/>
      <c r="X12" s="68" t="s">
        <v>180</v>
      </c>
      <c r="Y12" s="68"/>
      <c r="AA12" s="31" t="s">
        <v>48</v>
      </c>
      <c r="AB12" s="28">
        <v>495</v>
      </c>
      <c r="AC12" s="28" t="s">
        <v>110</v>
      </c>
      <c r="AD12" s="28" t="s">
        <v>118</v>
      </c>
      <c r="AE12" s="47" t="str">
        <f>$Y$8&amp;"."&amp;1</f>
        <v>GigabitEthernet0/1/0.1</v>
      </c>
    </row>
    <row r="13" spans="2:31" x14ac:dyDescent="0.25">
      <c r="B13" s="31">
        <v>2</v>
      </c>
      <c r="C13" s="63" t="str">
        <f t="shared" ref="C13" si="32">"name "&amp; D13</f>
        <v>name B2F0</v>
      </c>
      <c r="D13" s="32" t="str">
        <f t="shared" ref="D13" si="33">"B"&amp;B13&amp;"F0"</f>
        <v>B2F0</v>
      </c>
      <c r="F13" s="115"/>
      <c r="G13" s="37"/>
      <c r="H13" s="37"/>
      <c r="I13" s="66" t="s">
        <v>100</v>
      </c>
      <c r="K13" s="121"/>
      <c r="L13" s="37"/>
      <c r="M13" s="37"/>
      <c r="N13" s="66" t="s">
        <v>100</v>
      </c>
      <c r="P13" s="121"/>
      <c r="Q13" s="37"/>
      <c r="R13" s="37"/>
      <c r="S13" s="66" t="s">
        <v>101</v>
      </c>
      <c r="U13" s="68" t="str">
        <f>AB2</f>
        <v>encapsulation dot1Q 497</v>
      </c>
      <c r="W13" s="106"/>
      <c r="X13" s="68" t="s">
        <v>173</v>
      </c>
      <c r="Y13" s="68"/>
      <c r="AA13" s="31" t="s">
        <v>49</v>
      </c>
      <c r="AB13" s="28">
        <v>496</v>
      </c>
      <c r="AC13" s="28" t="s">
        <v>112</v>
      </c>
      <c r="AD13" s="28" t="s">
        <v>119</v>
      </c>
      <c r="AE13" s="47" t="str">
        <f>$Y$8&amp;"."&amp;2</f>
        <v>GigabitEthernet0/1/0.2</v>
      </c>
    </row>
    <row r="14" spans="2:31" ht="15.75" thickBot="1" x14ac:dyDescent="0.3">
      <c r="B14" s="31"/>
      <c r="C14" s="63" t="s">
        <v>69</v>
      </c>
      <c r="D14" s="32"/>
      <c r="F14" s="115"/>
      <c r="G14" s="37" t="str">
        <f>"GigabitEthernet"&amp;H14</f>
        <v>GigabitEthernet6/1</v>
      </c>
      <c r="H14" s="45" t="s">
        <v>25</v>
      </c>
      <c r="I14" s="66" t="str">
        <f t="shared" ref="I14" si="34">"interface "&amp;G14</f>
        <v>interface GigabitEthernet6/1</v>
      </c>
      <c r="K14" s="121"/>
      <c r="L14" s="37" t="str">
        <f t="shared" ref="L14" si="35">"FastEthernet"&amp;M14</f>
        <v>FastEthernet6/1</v>
      </c>
      <c r="M14" s="45" t="s">
        <v>25</v>
      </c>
      <c r="N14" s="66" t="str">
        <f t="shared" ref="N14" si="36">"interface "&amp;L14</f>
        <v>interface FastEthernet6/1</v>
      </c>
      <c r="P14" s="121"/>
      <c r="Q14" s="36"/>
      <c r="R14" s="36">
        <v>498</v>
      </c>
      <c r="S14" s="66" t="str">
        <f>"switchport access vlan "&amp;R14</f>
        <v>switchport access vlan 498</v>
      </c>
      <c r="U14" s="68" t="str">
        <f>AC2</f>
        <v>ip address 172.18.184.1 255.255.255.128</v>
      </c>
      <c r="W14" s="107"/>
      <c r="X14" s="69" t="s">
        <v>179</v>
      </c>
      <c r="Y14" s="69"/>
      <c r="AA14" s="31" t="s">
        <v>47</v>
      </c>
      <c r="AB14" s="28">
        <v>497</v>
      </c>
      <c r="AC14" s="28" t="s">
        <v>113</v>
      </c>
      <c r="AD14" s="28" t="s">
        <v>119</v>
      </c>
      <c r="AE14" s="47" t="str">
        <f>$Y$8&amp;"."&amp;3</f>
        <v>GigabitEthernet0/1/0.3</v>
      </c>
    </row>
    <row r="15" spans="2:31" x14ac:dyDescent="0.25">
      <c r="B15" s="31">
        <v>2</v>
      </c>
      <c r="C15" s="63" t="str">
        <f t="shared" ref="C15" si="37">"name "&amp; D15</f>
        <v>name B2F1</v>
      </c>
      <c r="D15" s="32" t="str">
        <f t="shared" ref="D15" si="38">"B"&amp;B15&amp;"F1"</f>
        <v>B2F1</v>
      </c>
      <c r="F15" s="115"/>
      <c r="G15" s="37"/>
      <c r="H15" s="37"/>
      <c r="I15" s="66" t="s">
        <v>100</v>
      </c>
      <c r="K15" s="121"/>
      <c r="L15" s="37"/>
      <c r="M15" s="37"/>
      <c r="N15" s="66" t="s">
        <v>100</v>
      </c>
      <c r="P15" s="121"/>
      <c r="Q15" s="37" t="str">
        <f t="shared" ref="Q15" si="39">"FastEthernet"&amp;R15</f>
        <v>FastEthernet6/1</v>
      </c>
      <c r="R15" s="45" t="s">
        <v>25</v>
      </c>
      <c r="S15" s="66" t="str">
        <f t="shared" ref="S15" si="40">"interface "&amp;Q15</f>
        <v>interface FastEthernet6/1</v>
      </c>
      <c r="U15" s="96" t="str">
        <f>AA3</f>
        <v>interface GigabitEthernet0/1/0.4</v>
      </c>
      <c r="W15" s="105" t="s">
        <v>169</v>
      </c>
      <c r="X15" s="87" t="s">
        <v>123</v>
      </c>
      <c r="Y15" s="87" t="s">
        <v>123</v>
      </c>
      <c r="AA15" s="31" t="s">
        <v>50</v>
      </c>
      <c r="AB15" s="28">
        <v>498</v>
      </c>
      <c r="AC15" s="28" t="s">
        <v>114</v>
      </c>
      <c r="AD15" s="28" t="s">
        <v>119</v>
      </c>
      <c r="AE15" s="47" t="str">
        <f>$Y$8&amp;"."&amp;4</f>
        <v>GigabitEthernet0/1/0.4</v>
      </c>
    </row>
    <row r="16" spans="2:31" x14ac:dyDescent="0.25">
      <c r="B16" s="31"/>
      <c r="C16" s="63" t="s">
        <v>70</v>
      </c>
      <c r="D16" s="32"/>
      <c r="F16" s="115"/>
      <c r="G16" s="37" t="str">
        <f>"GigabitEthernet"&amp;H16</f>
        <v>GigabitEthernet7/1</v>
      </c>
      <c r="H16" s="45" t="s">
        <v>55</v>
      </c>
      <c r="I16" s="66" t="str">
        <f t="shared" ref="I16" si="41">"interface "&amp;G16</f>
        <v>interface GigabitEthernet7/1</v>
      </c>
      <c r="K16" s="121"/>
      <c r="L16" s="37" t="str">
        <f t="shared" ref="L16" si="42">"FastEthernet"&amp;M16</f>
        <v>FastEthernet7/1</v>
      </c>
      <c r="M16" s="45" t="s">
        <v>55</v>
      </c>
      <c r="N16" s="66" t="str">
        <f t="shared" ref="N16" si="43">"interface "&amp;L16</f>
        <v>interface FastEthernet7/1</v>
      </c>
      <c r="P16" s="121"/>
      <c r="Q16" s="37"/>
      <c r="R16" s="37"/>
      <c r="S16" s="66" t="s">
        <v>100</v>
      </c>
      <c r="U16" s="96" t="str">
        <f>AB3</f>
        <v>encapsulation dot1Q 498</v>
      </c>
      <c r="W16" s="106"/>
      <c r="X16" s="68" t="s">
        <v>172</v>
      </c>
      <c r="Y16" s="68" t="s">
        <v>194</v>
      </c>
      <c r="AA16" s="31" t="s">
        <v>51</v>
      </c>
      <c r="AB16" s="28">
        <v>499</v>
      </c>
      <c r="AC16" s="28" t="s">
        <v>115</v>
      </c>
      <c r="AD16" s="28" t="s">
        <v>118</v>
      </c>
      <c r="AE16" s="47" t="str">
        <f>$Y$8&amp;"."&amp;5</f>
        <v>GigabitEthernet0/1/0.5</v>
      </c>
    </row>
    <row r="17" spans="2:25" x14ac:dyDescent="0.25">
      <c r="B17" s="31">
        <v>2</v>
      </c>
      <c r="C17" s="63" t="str">
        <f t="shared" ref="C17" si="44">"name "&amp; D17</f>
        <v>name B2WF</v>
      </c>
      <c r="D17" s="32" t="str">
        <f t="shared" ref="D17" si="45">"B"&amp;B17&amp;"WF"</f>
        <v>B2WF</v>
      </c>
      <c r="F17" s="115"/>
      <c r="G17" s="37"/>
      <c r="H17" s="37"/>
      <c r="I17" s="66" t="s">
        <v>100</v>
      </c>
      <c r="K17" s="121"/>
      <c r="L17" s="37"/>
      <c r="M17" s="37"/>
      <c r="N17" s="66" t="s">
        <v>101</v>
      </c>
      <c r="P17" s="121"/>
      <c r="Q17" s="37" t="str">
        <f t="shared" ref="Q17" si="46">"FastEthernet"&amp;R17</f>
        <v>FastEthernet7/1</v>
      </c>
      <c r="R17" s="45" t="s">
        <v>55</v>
      </c>
      <c r="S17" s="66" t="str">
        <f t="shared" ref="S17" si="47">"interface "&amp;Q17</f>
        <v>interface FastEthernet7/1</v>
      </c>
      <c r="U17" s="96" t="str">
        <f>AC3</f>
        <v>ip address 172.18.184.129 255.255.255.128</v>
      </c>
      <c r="W17" s="106"/>
      <c r="X17" s="68" t="s">
        <v>173</v>
      </c>
      <c r="Y17" s="68" t="s">
        <v>188</v>
      </c>
    </row>
    <row r="18" spans="2:25" ht="15.75" thickBot="1" x14ac:dyDescent="0.3">
      <c r="B18" s="31"/>
      <c r="C18" s="63" t="s">
        <v>71</v>
      </c>
      <c r="D18" s="32"/>
      <c r="F18" s="115"/>
      <c r="G18" s="37" t="str">
        <f>"GigabitEthernet"&amp;H18</f>
        <v>GigabitEthernet8/1</v>
      </c>
      <c r="H18" s="45" t="s">
        <v>98</v>
      </c>
      <c r="I18" s="66" t="str">
        <f t="shared" ref="I18" si="48">"interface "&amp;G18</f>
        <v>interface GigabitEthernet8/1</v>
      </c>
      <c r="K18" s="121"/>
      <c r="M18" s="36">
        <v>498</v>
      </c>
      <c r="N18" s="66" t="str">
        <f>"switchport access vlan "&amp;M18</f>
        <v>switchport access vlan 498</v>
      </c>
      <c r="P18" s="121"/>
      <c r="Q18" s="37"/>
      <c r="R18" s="37"/>
      <c r="S18" s="66" t="s">
        <v>100</v>
      </c>
      <c r="U18" s="68" t="str">
        <f>AA4</f>
        <v>interface GigabitEthernet0/1/0.2</v>
      </c>
      <c r="W18" s="107"/>
      <c r="X18" s="69" t="s">
        <v>175</v>
      </c>
      <c r="Y18" s="69" t="s">
        <v>193</v>
      </c>
    </row>
    <row r="19" spans="2:25" x14ac:dyDescent="0.25">
      <c r="B19" s="31">
        <v>2</v>
      </c>
      <c r="C19" s="63" t="str">
        <f t="shared" ref="C19" si="49">"name "&amp; D19</f>
        <v>name B2DMZ</v>
      </c>
      <c r="D19" s="32" t="str">
        <f t="shared" ref="D19" si="50">"B"&amp;B19&amp;"DMZ"</f>
        <v>B2DMZ</v>
      </c>
      <c r="F19" s="115"/>
      <c r="G19" s="37"/>
      <c r="H19" s="37"/>
      <c r="I19" s="66" t="s">
        <v>100</v>
      </c>
      <c r="K19" s="121"/>
      <c r="L19" s="37" t="str">
        <f t="shared" ref="L19" si="51">"FastEthernet"&amp;M19</f>
        <v>FastEthernet8/1</v>
      </c>
      <c r="M19" s="45" t="s">
        <v>98</v>
      </c>
      <c r="N19" s="66" t="str">
        <f t="shared" ref="N19" si="52">"interface "&amp;L19</f>
        <v>interface FastEthernet8/1</v>
      </c>
      <c r="P19" s="121"/>
      <c r="Q19" s="37" t="str">
        <f t="shared" ref="Q19" si="53">"FastEthernet"&amp;R19</f>
        <v>FastEthernet8/1</v>
      </c>
      <c r="R19" s="45" t="s">
        <v>98</v>
      </c>
      <c r="S19" s="66" t="str">
        <f t="shared" ref="S19" si="54">"interface "&amp;Q19</f>
        <v>interface FastEthernet8/1</v>
      </c>
      <c r="U19" s="68" t="str">
        <f>AB4</f>
        <v>encapsulation dot1Q 496</v>
      </c>
      <c r="W19" s="105" t="s">
        <v>168</v>
      </c>
      <c r="X19" s="87" t="s">
        <v>123</v>
      </c>
      <c r="Y19" s="87" t="s">
        <v>123</v>
      </c>
    </row>
    <row r="20" spans="2:25" x14ac:dyDescent="0.25">
      <c r="B20" s="31"/>
      <c r="C20" s="63" t="s">
        <v>72</v>
      </c>
      <c r="D20" s="32"/>
      <c r="F20" s="115"/>
      <c r="G20" s="37" t="str">
        <f>"GigabitEthernet"&amp;H20</f>
        <v>GigabitEthernet9/1</v>
      </c>
      <c r="H20" s="45" t="s">
        <v>5</v>
      </c>
      <c r="I20" s="66" t="str">
        <f t="shared" ref="I20" si="55">"interface "&amp;G20</f>
        <v>interface GigabitEthernet9/1</v>
      </c>
      <c r="K20" s="121"/>
      <c r="L20" s="37"/>
      <c r="M20" s="37"/>
      <c r="N20" s="66" t="s">
        <v>100</v>
      </c>
      <c r="P20" s="121"/>
      <c r="Q20" s="37"/>
      <c r="R20" s="37"/>
      <c r="S20" s="66" t="s">
        <v>100</v>
      </c>
      <c r="U20" s="68" t="str">
        <f>AC4</f>
        <v>ip address 172.18.185.1 255.255.255.128</v>
      </c>
      <c r="W20" s="106"/>
      <c r="X20" s="68" t="s">
        <v>172</v>
      </c>
      <c r="Y20" s="68" t="s">
        <v>194</v>
      </c>
    </row>
    <row r="21" spans="2:25" ht="15.75" thickBot="1" x14ac:dyDescent="0.3">
      <c r="B21" s="31">
        <v>2</v>
      </c>
      <c r="C21" s="63" t="str">
        <f t="shared" ref="C21" si="56">"name "&amp; D21</f>
        <v>name B2VIP</v>
      </c>
      <c r="D21" s="32" t="str">
        <f t="shared" ref="D21" si="57">"B"&amp;B21&amp;"VIP"</f>
        <v>B2VIP</v>
      </c>
      <c r="F21" s="116"/>
      <c r="G21" s="82"/>
      <c r="H21" s="82"/>
      <c r="I21" s="83" t="s">
        <v>100</v>
      </c>
      <c r="K21" s="121"/>
      <c r="L21" s="37" t="str">
        <f t="shared" ref="L21" si="58">"FastEthernet"&amp;M21</f>
        <v>FastEthernet9/1</v>
      </c>
      <c r="M21" s="45" t="s">
        <v>5</v>
      </c>
      <c r="N21" s="66" t="str">
        <f t="shared" ref="N21" si="59">"interface "&amp;L21</f>
        <v>interface FastEthernet9/1</v>
      </c>
      <c r="P21" s="121"/>
      <c r="Q21" s="37" t="str">
        <f t="shared" ref="Q21" si="60">"FastEthernet"&amp;R21</f>
        <v>FastEthernet9/1</v>
      </c>
      <c r="R21" s="45" t="s">
        <v>5</v>
      </c>
      <c r="S21" s="66" t="str">
        <f t="shared" ref="S21" si="61">"interface "&amp;Q21</f>
        <v>interface FastEthernet9/1</v>
      </c>
      <c r="U21" s="68" t="str">
        <f>AA5</f>
        <v>interface GigabitEthernet0/1/0.1</v>
      </c>
      <c r="W21" s="106"/>
      <c r="X21" s="68" t="s">
        <v>173</v>
      </c>
      <c r="Y21" s="68" t="s">
        <v>189</v>
      </c>
    </row>
    <row r="22" spans="2:25" ht="15.75" thickBot="1" x14ac:dyDescent="0.3">
      <c r="B22" s="31"/>
      <c r="C22" s="63" t="s">
        <v>78</v>
      </c>
      <c r="D22" s="32"/>
      <c r="F22" s="120" t="s">
        <v>6</v>
      </c>
      <c r="G22" s="43" t="str">
        <f>"FastEthernet"&amp;H22</f>
        <v>FastEthernet0/1</v>
      </c>
      <c r="H22" s="43" t="s">
        <v>7</v>
      </c>
      <c r="I22" s="65" t="str">
        <f>"interface "&amp;G22</f>
        <v>interface FastEthernet0/1</v>
      </c>
      <c r="K22" s="122"/>
      <c r="L22" s="46"/>
      <c r="M22" s="46"/>
      <c r="N22" s="67" t="s">
        <v>100</v>
      </c>
      <c r="P22" s="122"/>
      <c r="Q22" s="46"/>
      <c r="R22" s="46"/>
      <c r="S22" s="67" t="s">
        <v>100</v>
      </c>
      <c r="U22" s="68" t="str">
        <f>AB5</f>
        <v>encapsulation dot1Q 495</v>
      </c>
      <c r="W22" s="107"/>
      <c r="X22" s="69" t="s">
        <v>176</v>
      </c>
      <c r="Y22" s="69" t="s">
        <v>195</v>
      </c>
    </row>
    <row r="23" spans="2:25" x14ac:dyDescent="0.25">
      <c r="B23" s="31">
        <v>3</v>
      </c>
      <c r="C23" s="63" t="str">
        <f t="shared" ref="C23" si="62">"name "&amp; D23</f>
        <v>name B3F0</v>
      </c>
      <c r="D23" s="32" t="str">
        <f t="shared" ref="D23" si="63">"B"&amp;B23&amp;"F0"</f>
        <v>B3F0</v>
      </c>
      <c r="F23" s="121"/>
      <c r="G23" s="37"/>
      <c r="H23" s="37"/>
      <c r="I23" s="66" t="s">
        <v>100</v>
      </c>
      <c r="K23" s="120" t="s">
        <v>10</v>
      </c>
      <c r="L23" s="43" t="str">
        <f>"FastEthernet"&amp;M23</f>
        <v>FastEthernet0/1</v>
      </c>
      <c r="M23" s="43" t="s">
        <v>7</v>
      </c>
      <c r="N23" s="65" t="str">
        <f>"interface "&amp;L23</f>
        <v>interface FastEthernet0/1</v>
      </c>
      <c r="P23" s="120" t="s">
        <v>32</v>
      </c>
      <c r="Q23" s="43" t="str">
        <f>"FastEthernet"&amp;R23</f>
        <v>FastEthernet0/1</v>
      </c>
      <c r="R23" s="43" t="s">
        <v>7</v>
      </c>
      <c r="S23" s="65" t="str">
        <f>"interface "&amp;Q23</f>
        <v>interface FastEthernet0/1</v>
      </c>
      <c r="U23" s="68" t="str">
        <f>AC5</f>
        <v>ip address 172.18.185.129 255.255.255.192</v>
      </c>
      <c r="W23" s="105" t="s">
        <v>170</v>
      </c>
      <c r="X23" s="87" t="s">
        <v>123</v>
      </c>
      <c r="Y23" s="87" t="s">
        <v>123</v>
      </c>
    </row>
    <row r="24" spans="2:25" x14ac:dyDescent="0.25">
      <c r="B24" s="31"/>
      <c r="C24" s="63" t="s">
        <v>79</v>
      </c>
      <c r="D24" s="32"/>
      <c r="F24" s="121"/>
      <c r="G24" s="37" t="str">
        <f>"FastEthernet"&amp;H24</f>
        <v>FastEthernet1/1</v>
      </c>
      <c r="H24" s="44" t="s">
        <v>19</v>
      </c>
      <c r="I24" s="66" t="str">
        <f>"interface "&amp;G24</f>
        <v>interface FastEthernet1/1</v>
      </c>
      <c r="K24" s="121"/>
      <c r="L24" s="37"/>
      <c r="M24" s="37"/>
      <c r="N24" s="66" t="s">
        <v>100</v>
      </c>
      <c r="P24" s="121"/>
      <c r="Q24" s="37"/>
      <c r="R24" s="37"/>
      <c r="S24" s="66" t="s">
        <v>100</v>
      </c>
      <c r="U24" s="68" t="str">
        <f>AA6</f>
        <v>interface GigabitEthernet0/1/0.5</v>
      </c>
      <c r="W24" s="106"/>
      <c r="X24" s="68" t="s">
        <v>172</v>
      </c>
      <c r="Y24" s="68" t="s">
        <v>194</v>
      </c>
    </row>
    <row r="25" spans="2:25" x14ac:dyDescent="0.25">
      <c r="B25" s="31">
        <v>3</v>
      </c>
      <c r="C25" s="63" t="str">
        <f t="shared" ref="C25" si="64">"name "&amp; D25</f>
        <v>name B3F1</v>
      </c>
      <c r="D25" s="32" t="str">
        <f t="shared" ref="D25" si="65">"B"&amp;B25&amp;"F1"</f>
        <v>B3F1</v>
      </c>
      <c r="F25" s="121"/>
      <c r="G25" s="37"/>
      <c r="H25" s="37"/>
      <c r="I25" s="66" t="s">
        <v>100</v>
      </c>
      <c r="K25" s="121"/>
      <c r="L25" s="37" t="str">
        <f>"FastEthernet"&amp;M25</f>
        <v>FastEthernet1/1</v>
      </c>
      <c r="M25" s="44" t="s">
        <v>19</v>
      </c>
      <c r="N25" s="66" t="str">
        <f t="shared" ref="N25" si="66">"interface "&amp;L25</f>
        <v>interface FastEthernet1/1</v>
      </c>
      <c r="P25" s="121"/>
      <c r="Q25" s="37" t="str">
        <f>"FastEthernet"&amp;R25</f>
        <v>FastEthernet1/1</v>
      </c>
      <c r="R25" s="44" t="s">
        <v>19</v>
      </c>
      <c r="S25" s="66" t="str">
        <f t="shared" ref="S25" si="67">"interface "&amp;Q25</f>
        <v>interface FastEthernet1/1</v>
      </c>
      <c r="U25" s="68" t="str">
        <f>AB6</f>
        <v>encapsulation dot1Q 499</v>
      </c>
      <c r="W25" s="106"/>
      <c r="X25" s="68" t="s">
        <v>173</v>
      </c>
      <c r="Y25" s="68" t="s">
        <v>191</v>
      </c>
    </row>
    <row r="26" spans="2:25" ht="15.75" thickBot="1" x14ac:dyDescent="0.3">
      <c r="B26" s="31"/>
      <c r="C26" s="63" t="s">
        <v>80</v>
      </c>
      <c r="D26" s="32"/>
      <c r="F26" s="121"/>
      <c r="G26" s="37" t="str">
        <f>"FastEthernet"&amp;H26</f>
        <v>FastEthernet2/1</v>
      </c>
      <c r="H26" s="44" t="s">
        <v>22</v>
      </c>
      <c r="I26" s="66" t="str">
        <f t="shared" ref="I26" si="68">"interface "&amp;G26</f>
        <v>interface FastEthernet2/1</v>
      </c>
      <c r="K26" s="121"/>
      <c r="L26" s="37"/>
      <c r="M26" s="37"/>
      <c r="N26" s="66" t="s">
        <v>101</v>
      </c>
      <c r="P26" s="121"/>
      <c r="Q26" s="37"/>
      <c r="R26" s="37"/>
      <c r="S26" s="66" t="s">
        <v>101</v>
      </c>
      <c r="U26" s="68" t="str">
        <f>AC6</f>
        <v>ip address 172.18.185.193 255.255.255.192</v>
      </c>
      <c r="W26" s="107"/>
      <c r="X26" s="69" t="s">
        <v>177</v>
      </c>
      <c r="Y26" s="91" t="s">
        <v>196</v>
      </c>
    </row>
    <row r="27" spans="2:25" x14ac:dyDescent="0.25">
      <c r="B27" s="31">
        <v>3</v>
      </c>
      <c r="C27" s="63" t="str">
        <f t="shared" ref="C27" si="69">"name "&amp; D27</f>
        <v>name B3WF</v>
      </c>
      <c r="D27" s="32" t="str">
        <f t="shared" ref="D27" si="70">"B"&amp;B27&amp;"WF"</f>
        <v>B3WF</v>
      </c>
      <c r="F27" s="121"/>
      <c r="G27" s="37"/>
      <c r="H27" s="37"/>
      <c r="I27" s="66" t="s">
        <v>101</v>
      </c>
      <c r="K27" s="121"/>
      <c r="L27" s="37"/>
      <c r="M27" s="37">
        <v>495</v>
      </c>
      <c r="N27" s="66" t="str">
        <f>"switchport access vlan "&amp;M27</f>
        <v>switchport access vlan 495</v>
      </c>
      <c r="P27" s="121"/>
      <c r="Q27" s="37"/>
      <c r="R27" s="37">
        <v>496</v>
      </c>
      <c r="S27" s="66" t="str">
        <f>"switchport access vlan "&amp;R27</f>
        <v>switchport access vlan 496</v>
      </c>
      <c r="U27" s="84" t="str">
        <f>AA7</f>
        <v>interface GigabitEthernet0/3/0.1</v>
      </c>
      <c r="W27" s="105" t="s">
        <v>171</v>
      </c>
      <c r="X27" s="87" t="s">
        <v>123</v>
      </c>
      <c r="Y27" s="87" t="s">
        <v>123</v>
      </c>
    </row>
    <row r="28" spans="2:25" x14ac:dyDescent="0.25">
      <c r="B28" s="31"/>
      <c r="C28" s="63" t="s">
        <v>81</v>
      </c>
      <c r="D28" s="32"/>
      <c r="F28" s="121"/>
      <c r="G28" s="28"/>
      <c r="H28" s="38">
        <v>498</v>
      </c>
      <c r="I28" s="66" t="str">
        <f>"switchport access vlan "&amp;H28</f>
        <v>switchport access vlan 498</v>
      </c>
      <c r="K28" s="121"/>
      <c r="L28" s="37" t="str">
        <f t="shared" ref="L28" si="71">"FastEthernet"&amp;M28</f>
        <v>FastEthernet2/1</v>
      </c>
      <c r="M28" s="45" t="s">
        <v>22</v>
      </c>
      <c r="N28" s="77" t="str">
        <f t="shared" ref="N28" si="72">"interface "&amp;L28</f>
        <v>interface FastEthernet2/1</v>
      </c>
      <c r="P28" s="121"/>
      <c r="Q28" s="37" t="str">
        <f t="shared" ref="Q28" si="73">"FastEthernet"&amp;R28</f>
        <v>FastEthernet2/1</v>
      </c>
      <c r="R28" s="45" t="s">
        <v>22</v>
      </c>
      <c r="S28" s="77" t="str">
        <f t="shared" ref="S28" si="74">"interface "&amp;Q28</f>
        <v>interface FastEthernet2/1</v>
      </c>
      <c r="U28" s="84" t="str">
        <f>AB7</f>
        <v>encapsulation dot1Q 520</v>
      </c>
      <c r="W28" s="106"/>
      <c r="X28" s="68" t="s">
        <v>172</v>
      </c>
      <c r="Y28" s="68" t="s">
        <v>194</v>
      </c>
    </row>
    <row r="29" spans="2:25" x14ac:dyDescent="0.25">
      <c r="B29" s="31">
        <v>3</v>
      </c>
      <c r="C29" s="63" t="str">
        <f t="shared" ref="C29" si="75">"name "&amp; D29</f>
        <v>name B3DMZ</v>
      </c>
      <c r="D29" s="32" t="str">
        <f t="shared" ref="D29" si="76">"B"&amp;B29&amp;"DMZ"</f>
        <v>B3DMZ</v>
      </c>
      <c r="F29" s="121"/>
      <c r="G29" s="37" t="str">
        <f>"FastEthernet"&amp;H29</f>
        <v>FastEthernet3/1</v>
      </c>
      <c r="H29" s="44" t="s">
        <v>20</v>
      </c>
      <c r="I29" s="66" t="str">
        <f t="shared" ref="I29" si="77">"interface "&amp;G29</f>
        <v>interface FastEthernet3/1</v>
      </c>
      <c r="K29" s="121"/>
      <c r="L29" s="37"/>
      <c r="M29" s="37"/>
      <c r="N29" s="77" t="s">
        <v>101</v>
      </c>
      <c r="P29" s="121"/>
      <c r="Q29" s="37"/>
      <c r="R29" s="37"/>
      <c r="S29" s="77" t="s">
        <v>101</v>
      </c>
      <c r="U29" s="84" t="str">
        <f>AC7</f>
        <v>ip address 172.18.190.1 255.255.254.0</v>
      </c>
      <c r="W29" s="106"/>
      <c r="X29" s="68" t="s">
        <v>173</v>
      </c>
      <c r="Y29" s="68" t="s">
        <v>190</v>
      </c>
    </row>
    <row r="30" spans="2:25" ht="15.75" thickBot="1" x14ac:dyDescent="0.3">
      <c r="B30" s="31"/>
      <c r="C30" s="63" t="s">
        <v>82</v>
      </c>
      <c r="D30" s="32"/>
      <c r="F30" s="121"/>
      <c r="G30" s="37"/>
      <c r="H30" s="37"/>
      <c r="I30" s="66" t="s">
        <v>101</v>
      </c>
      <c r="K30" s="121"/>
      <c r="L30" s="37"/>
      <c r="M30" s="37"/>
      <c r="N30" s="77" t="s">
        <v>130</v>
      </c>
      <c r="P30" s="121"/>
      <c r="Q30" s="37"/>
      <c r="R30" s="37"/>
      <c r="S30" s="77" t="s">
        <v>130</v>
      </c>
      <c r="U30" s="68" t="str">
        <f>AA8</f>
        <v>interface GigabitEthernet0/1/0</v>
      </c>
      <c r="W30" s="107"/>
      <c r="X30" s="69" t="s">
        <v>178</v>
      </c>
      <c r="Y30" s="69" t="s">
        <v>197</v>
      </c>
    </row>
    <row r="31" spans="2:25" ht="15.75" thickBot="1" x14ac:dyDescent="0.3">
      <c r="B31" s="31">
        <v>3</v>
      </c>
      <c r="C31" s="63" t="str">
        <f t="shared" ref="C31" si="78">"name "&amp; D31</f>
        <v>name B3VIP</v>
      </c>
      <c r="D31" s="32" t="str">
        <f t="shared" ref="D31" si="79">"B"&amp;B31&amp;"VIP"</f>
        <v>B3VIP</v>
      </c>
      <c r="F31" s="121"/>
      <c r="G31" s="28"/>
      <c r="H31" s="38">
        <v>498</v>
      </c>
      <c r="I31" s="66" t="str">
        <f>"switchport access vlan "&amp;H31</f>
        <v>switchport access vlan 498</v>
      </c>
      <c r="K31" s="121"/>
      <c r="L31" s="37"/>
      <c r="M31" s="37">
        <v>499</v>
      </c>
      <c r="N31" s="77" t="str">
        <f>"switchport voice vlan "&amp;M31</f>
        <v>switchport voice vlan 499</v>
      </c>
      <c r="P31" s="121"/>
      <c r="Q31" s="37"/>
      <c r="R31" s="37">
        <v>499</v>
      </c>
      <c r="S31" s="77" t="str">
        <f>"switchport voice vlan "&amp;R31</f>
        <v>switchport voice vlan 499</v>
      </c>
      <c r="U31" s="68" t="str">
        <f>AB8</f>
        <v>no shutdown</v>
      </c>
    </row>
    <row r="32" spans="2:25" x14ac:dyDescent="0.25">
      <c r="B32" s="31"/>
      <c r="C32" s="63" t="s">
        <v>83</v>
      </c>
      <c r="D32" s="32"/>
      <c r="F32" s="121"/>
      <c r="G32" s="37" t="str">
        <f>"GigabitEthernet"&amp;H32</f>
        <v>GigabitEthernet8/1</v>
      </c>
      <c r="H32" s="45" t="s">
        <v>98</v>
      </c>
      <c r="I32" s="66" t="str">
        <f t="shared" ref="I32" si="80">"interface "&amp;G32</f>
        <v>interface GigabitEthernet8/1</v>
      </c>
      <c r="K32" s="121"/>
      <c r="L32" s="37" t="str">
        <f t="shared" ref="L32" si="81">"FastEthernet"&amp;M32</f>
        <v>FastEthernet3/1</v>
      </c>
      <c r="M32" s="45" t="s">
        <v>20</v>
      </c>
      <c r="N32" s="66" t="str">
        <f t="shared" ref="N32" si="82">"interface "&amp;L32</f>
        <v>interface FastEthernet3/1</v>
      </c>
      <c r="P32" s="121"/>
      <c r="Q32" s="37" t="str">
        <f t="shared" ref="Q32" si="83">"FastEthernet"&amp;R32</f>
        <v>FastEthernet3/1</v>
      </c>
      <c r="R32" s="45" t="s">
        <v>20</v>
      </c>
      <c r="S32" s="66" t="str">
        <f t="shared" ref="S32" si="84">"interface "&amp;Q32</f>
        <v>interface FastEthernet3/1</v>
      </c>
      <c r="U32" s="68" t="str">
        <f>AA9</f>
        <v>interface GigabitEthernet0/3/0</v>
      </c>
      <c r="W32" s="108" t="s">
        <v>181</v>
      </c>
      <c r="X32" s="87" t="s">
        <v>123</v>
      </c>
    </row>
    <row r="33" spans="2:24" x14ac:dyDescent="0.25">
      <c r="B33" s="31">
        <v>4</v>
      </c>
      <c r="C33" s="63" t="str">
        <f t="shared" ref="C33" si="85">"name "&amp; D33</f>
        <v>name B4F0</v>
      </c>
      <c r="D33" s="32" t="str">
        <f t="shared" ref="D33" si="86">"B"&amp;B33&amp;"F0"</f>
        <v>B4F0</v>
      </c>
      <c r="F33" s="121"/>
      <c r="G33" s="37"/>
      <c r="H33" s="37"/>
      <c r="I33" s="66" t="s">
        <v>100</v>
      </c>
      <c r="K33" s="121"/>
      <c r="L33" s="37"/>
      <c r="M33" s="37"/>
      <c r="N33" s="66" t="s">
        <v>101</v>
      </c>
      <c r="P33" s="121"/>
      <c r="Q33" s="37"/>
      <c r="R33" s="37"/>
      <c r="S33" s="66" t="s">
        <v>101</v>
      </c>
      <c r="U33" s="68" t="str">
        <f>AB9</f>
        <v>no shutdown</v>
      </c>
      <c r="W33" s="109"/>
      <c r="X33" s="68" t="s">
        <v>182</v>
      </c>
    </row>
    <row r="34" spans="2:24" ht="15.75" thickBot="1" x14ac:dyDescent="0.3">
      <c r="B34" s="31"/>
      <c r="C34" s="63" t="s">
        <v>84</v>
      </c>
      <c r="D34" s="32"/>
      <c r="F34" s="121"/>
      <c r="G34" s="37" t="str">
        <f>"GigabitEthernet"&amp;H34</f>
        <v>GigabitEthernet9/1</v>
      </c>
      <c r="H34" s="45" t="s">
        <v>5</v>
      </c>
      <c r="I34" s="66" t="str">
        <f t="shared" ref="I34" si="87">"interface "&amp;G34</f>
        <v>interface GigabitEthernet9/1</v>
      </c>
      <c r="K34" s="122"/>
      <c r="L34" s="46"/>
      <c r="M34" s="46">
        <v>495</v>
      </c>
      <c r="N34" s="66" t="str">
        <f>"switchport access vlan "&amp;M34</f>
        <v>switchport access vlan 495</v>
      </c>
      <c r="P34" s="122"/>
      <c r="Q34" s="46"/>
      <c r="R34" s="46">
        <v>496</v>
      </c>
      <c r="S34" s="66" t="str">
        <f>"switchport access vlan "&amp;R34</f>
        <v>switchport access vlan 496</v>
      </c>
      <c r="U34" s="68" t="s">
        <v>107</v>
      </c>
      <c r="W34" s="109"/>
      <c r="X34" s="68" t="s">
        <v>183</v>
      </c>
    </row>
    <row r="35" spans="2:24" ht="15.75" thickBot="1" x14ac:dyDescent="0.3">
      <c r="B35" s="31">
        <v>4</v>
      </c>
      <c r="C35" s="63" t="str">
        <f t="shared" ref="C35" si="88">"name "&amp; D35</f>
        <v>name B4F1</v>
      </c>
      <c r="D35" s="32" t="str">
        <f t="shared" ref="D35" si="89">"B"&amp;B35&amp;"F1"</f>
        <v>B4F1</v>
      </c>
      <c r="F35" s="122"/>
      <c r="G35" s="46"/>
      <c r="H35" s="46"/>
      <c r="I35" s="67" t="s">
        <v>100</v>
      </c>
      <c r="K35" s="120" t="s">
        <v>9</v>
      </c>
      <c r="L35" s="43" t="str">
        <f>"FastEthernet"&amp;M35</f>
        <v>FastEthernet0/1</v>
      </c>
      <c r="M35" s="43" t="s">
        <v>7</v>
      </c>
      <c r="N35" s="65" t="str">
        <f>"interface "&amp;L35</f>
        <v>interface FastEthernet0/1</v>
      </c>
      <c r="P35" s="120" t="s">
        <v>33</v>
      </c>
      <c r="Q35" s="43" t="str">
        <f>"FastEthernet"&amp;R35</f>
        <v>FastEthernet0/1</v>
      </c>
      <c r="R35" s="43" t="s">
        <v>7</v>
      </c>
      <c r="S35" s="65" t="str">
        <f>"interface "&amp;Q35</f>
        <v>interface FastEthernet0/1</v>
      </c>
      <c r="U35" s="68" t="s">
        <v>107</v>
      </c>
      <c r="W35" s="109"/>
      <c r="X35" s="68" t="s">
        <v>184</v>
      </c>
    </row>
    <row r="36" spans="2:24" ht="15.75" thickBot="1" x14ac:dyDescent="0.3">
      <c r="B36" s="31"/>
      <c r="C36" s="63" t="s">
        <v>85</v>
      </c>
      <c r="D36" s="32"/>
      <c r="K36" s="121"/>
      <c r="L36" s="37"/>
      <c r="M36" s="37"/>
      <c r="N36" s="66" t="s">
        <v>100</v>
      </c>
      <c r="P36" s="121"/>
      <c r="Q36" s="37"/>
      <c r="R36" s="37"/>
      <c r="S36" s="66" t="s">
        <v>100</v>
      </c>
      <c r="U36" s="69" t="s">
        <v>129</v>
      </c>
      <c r="W36" s="109"/>
      <c r="X36" s="68" t="s">
        <v>185</v>
      </c>
    </row>
    <row r="37" spans="2:24" x14ac:dyDescent="0.25">
      <c r="B37" s="31">
        <v>4</v>
      </c>
      <c r="C37" s="63" t="str">
        <f t="shared" ref="C37" si="90">"name "&amp; D37</f>
        <v>name B4WF</v>
      </c>
      <c r="D37" s="32" t="str">
        <f t="shared" ref="D37" si="91">"B"&amp;B37&amp;"WF"</f>
        <v>B4WF</v>
      </c>
      <c r="K37" s="121"/>
      <c r="L37" s="37" t="str">
        <f>"FastEthernet"&amp;M37</f>
        <v>FastEthernet1/1</v>
      </c>
      <c r="M37" s="44" t="s">
        <v>19</v>
      </c>
      <c r="N37" s="66" t="str">
        <f t="shared" ref="N37" si="92">"interface "&amp;L37</f>
        <v>interface FastEthernet1/1</v>
      </c>
      <c r="P37" s="121"/>
      <c r="Q37" s="37" t="str">
        <f>"FastEthernet"&amp;R37</f>
        <v>FastEthernet1/1</v>
      </c>
      <c r="R37" s="44" t="s">
        <v>19</v>
      </c>
      <c r="S37" s="66" t="str">
        <f t="shared" ref="S37" si="93">"interface "&amp;Q37</f>
        <v>interface FastEthernet1/1</v>
      </c>
      <c r="W37" s="109"/>
      <c r="X37" s="68" t="s">
        <v>186</v>
      </c>
    </row>
    <row r="38" spans="2:24" x14ac:dyDescent="0.25">
      <c r="B38" s="31"/>
      <c r="C38" s="63" t="s">
        <v>86</v>
      </c>
      <c r="D38" s="32"/>
      <c r="K38" s="121"/>
      <c r="L38" s="37"/>
      <c r="M38" s="37"/>
      <c r="N38" s="66" t="s">
        <v>101</v>
      </c>
      <c r="P38" s="121"/>
      <c r="Q38" s="37"/>
      <c r="R38" s="37"/>
      <c r="S38" s="66" t="s">
        <v>101</v>
      </c>
      <c r="W38" s="109"/>
      <c r="X38" s="68" t="s">
        <v>204</v>
      </c>
    </row>
    <row r="39" spans="2:24" ht="15.75" thickBot="1" x14ac:dyDescent="0.3">
      <c r="B39" s="31">
        <v>4</v>
      </c>
      <c r="C39" s="63" t="str">
        <f t="shared" ref="C39" si="94">"name "&amp; D39</f>
        <v>name B4DMZ</v>
      </c>
      <c r="D39" s="32" t="str">
        <f t="shared" ref="D39" si="95">"B"&amp;B39&amp;"DMZ"</f>
        <v>B4DMZ</v>
      </c>
      <c r="K39" s="121"/>
      <c r="L39" s="37"/>
      <c r="M39" s="37">
        <v>495</v>
      </c>
      <c r="N39" s="66" t="str">
        <f>"switchport access vlan "&amp;M39</f>
        <v>switchport access vlan 495</v>
      </c>
      <c r="P39" s="121"/>
      <c r="Q39" s="37"/>
      <c r="R39" s="37">
        <v>496</v>
      </c>
      <c r="S39" s="66" t="str">
        <f>"switchport access vlan "&amp;R39</f>
        <v>switchport access vlan 496</v>
      </c>
      <c r="U39" t="s">
        <v>179</v>
      </c>
      <c r="W39" s="110"/>
      <c r="X39" s="69" t="s">
        <v>107</v>
      </c>
    </row>
    <row r="40" spans="2:24" x14ac:dyDescent="0.25">
      <c r="B40" s="31"/>
      <c r="C40" s="63" t="s">
        <v>87</v>
      </c>
      <c r="D40" s="32"/>
      <c r="K40" s="121"/>
      <c r="L40" s="37" t="str">
        <f t="shared" ref="L40" si="96">"FastEthernet"&amp;M40</f>
        <v>FastEthernet2/1</v>
      </c>
      <c r="M40" s="45" t="s">
        <v>22</v>
      </c>
      <c r="N40" s="77" t="str">
        <f t="shared" ref="N40" si="97">"interface "&amp;L40</f>
        <v>interface FastEthernet2/1</v>
      </c>
      <c r="P40" s="121"/>
      <c r="Q40" s="37" t="str">
        <f t="shared" ref="Q40" si="98">"FastEthernet"&amp;R40</f>
        <v>FastEthernet2/1</v>
      </c>
      <c r="R40" s="45" t="s">
        <v>22</v>
      </c>
      <c r="S40" s="77" t="str">
        <f t="shared" ref="S40" si="99">"interface "&amp;Q40</f>
        <v>interface FastEthernet2/1</v>
      </c>
      <c r="W40" s="108" t="s">
        <v>161</v>
      </c>
      <c r="X40" s="87" t="s">
        <v>123</v>
      </c>
    </row>
    <row r="41" spans="2:24" x14ac:dyDescent="0.25">
      <c r="B41" s="31">
        <v>4</v>
      </c>
      <c r="C41" s="63" t="str">
        <f t="shared" ref="C41" si="100">"name "&amp; D41</f>
        <v>name B4VIP</v>
      </c>
      <c r="D41" s="32" t="str">
        <f t="shared" ref="D41" si="101">"B"&amp;B41&amp;"VIP"</f>
        <v>B4VIP</v>
      </c>
      <c r="K41" s="121"/>
      <c r="L41" s="37"/>
      <c r="M41" s="37"/>
      <c r="N41" s="77" t="s">
        <v>101</v>
      </c>
      <c r="P41" s="121"/>
      <c r="Q41" s="37"/>
      <c r="R41" s="37"/>
      <c r="S41" s="77" t="s">
        <v>101</v>
      </c>
      <c r="W41" s="109"/>
      <c r="X41" s="68" t="s">
        <v>187</v>
      </c>
    </row>
    <row r="42" spans="2:24" x14ac:dyDescent="0.25">
      <c r="B42" s="31"/>
      <c r="C42" s="63" t="s">
        <v>88</v>
      </c>
      <c r="D42" s="32"/>
      <c r="K42" s="121"/>
      <c r="L42" s="37"/>
      <c r="M42" s="37"/>
      <c r="N42" s="77" t="s">
        <v>130</v>
      </c>
      <c r="P42" s="121"/>
      <c r="Q42" s="37"/>
      <c r="R42" s="37"/>
      <c r="S42" s="77" t="s">
        <v>130</v>
      </c>
      <c r="W42" s="109"/>
      <c r="X42" s="68"/>
    </row>
    <row r="43" spans="2:24" ht="15.75" thickBot="1" x14ac:dyDescent="0.3">
      <c r="B43" s="31">
        <v>5</v>
      </c>
      <c r="C43" s="63" t="str">
        <f t="shared" ref="C43" si="102">"name "&amp; D43</f>
        <v>name B5F0</v>
      </c>
      <c r="D43" s="32" t="str">
        <f t="shared" ref="D43" si="103">"B"&amp;B43&amp;"F0"</f>
        <v>B5F0</v>
      </c>
      <c r="K43" s="121"/>
      <c r="L43" s="37"/>
      <c r="M43" s="37">
        <v>499</v>
      </c>
      <c r="N43" s="77" t="str">
        <f>"switchport voice vlan "&amp;M43</f>
        <v>switchport voice vlan 499</v>
      </c>
      <c r="P43" s="121"/>
      <c r="Q43" s="37"/>
      <c r="R43" s="37">
        <v>499</v>
      </c>
      <c r="S43" s="77" t="str">
        <f>"switchport access vlan "&amp;R43</f>
        <v>switchport access vlan 499</v>
      </c>
      <c r="W43" s="110"/>
      <c r="X43" s="69"/>
    </row>
    <row r="44" spans="2:24" x14ac:dyDescent="0.25">
      <c r="B44" s="31"/>
      <c r="C44" s="63" t="s">
        <v>89</v>
      </c>
      <c r="D44" s="32"/>
      <c r="K44" s="121"/>
      <c r="L44" s="37" t="str">
        <f t="shared" ref="L44" si="104">"FastEthernet"&amp;M44</f>
        <v>FastEthernet3/1</v>
      </c>
      <c r="M44" s="45" t="s">
        <v>20</v>
      </c>
      <c r="N44" s="66" t="str">
        <f t="shared" ref="N44" si="105">"interface "&amp;L44</f>
        <v>interface FastEthernet3/1</v>
      </c>
      <c r="P44" s="121"/>
      <c r="Q44" s="37" t="str">
        <f t="shared" ref="Q44" si="106">"FastEthernet"&amp;R44</f>
        <v>FastEthernet3/1</v>
      </c>
      <c r="R44" s="45" t="s">
        <v>20</v>
      </c>
      <c r="S44" s="66" t="str">
        <f t="shared" ref="S44" si="107">"interface "&amp;Q44</f>
        <v>interface FastEthernet3/1</v>
      </c>
      <c r="W44" s="105" t="s">
        <v>169</v>
      </c>
      <c r="X44" s="87" t="s">
        <v>123</v>
      </c>
    </row>
    <row r="45" spans="2:24" x14ac:dyDescent="0.25">
      <c r="B45" s="31">
        <v>5</v>
      </c>
      <c r="C45" s="63" t="str">
        <f t="shared" ref="C45" si="108">"name "&amp; D45</f>
        <v>name B5F1</v>
      </c>
      <c r="D45" s="32" t="str">
        <f t="shared" ref="D45" si="109">"B"&amp;B45&amp;"F1"</f>
        <v>B5F1</v>
      </c>
      <c r="K45" s="121"/>
      <c r="L45" s="37"/>
      <c r="M45" s="37"/>
      <c r="N45" s="66" t="s">
        <v>101</v>
      </c>
      <c r="P45" s="121"/>
      <c r="Q45" s="37"/>
      <c r="R45" s="37"/>
      <c r="S45" s="66" t="s">
        <v>101</v>
      </c>
      <c r="W45" s="106"/>
      <c r="X45" s="68" t="s">
        <v>187</v>
      </c>
    </row>
    <row r="46" spans="2:24" ht="15.75" thickBot="1" x14ac:dyDescent="0.3">
      <c r="B46" s="31"/>
      <c r="C46" s="63" t="s">
        <v>90</v>
      </c>
      <c r="D46" s="32"/>
      <c r="K46" s="122"/>
      <c r="L46" s="46"/>
      <c r="M46" s="46">
        <v>495</v>
      </c>
      <c r="N46" s="66" t="str">
        <f>"switchport access vlan "&amp;M46</f>
        <v>switchport access vlan 495</v>
      </c>
      <c r="P46" s="122"/>
      <c r="Q46" s="46"/>
      <c r="R46" s="46">
        <v>496</v>
      </c>
      <c r="S46" s="66" t="str">
        <f>"switchport access vlan "&amp;R46</f>
        <v>switchport access vlan 496</v>
      </c>
      <c r="W46" s="106"/>
      <c r="X46" s="68"/>
    </row>
    <row r="47" spans="2:24" ht="15.75" thickBot="1" x14ac:dyDescent="0.3">
      <c r="B47" s="31">
        <v>5</v>
      </c>
      <c r="C47" s="63" t="str">
        <f t="shared" ref="C47" si="110">"name "&amp; D47</f>
        <v>name B5WF</v>
      </c>
      <c r="D47" s="32" t="str">
        <f t="shared" ref="D47" si="111">"B"&amp;B47&amp;"WF"</f>
        <v>B5WF</v>
      </c>
      <c r="K47" s="120" t="s">
        <v>12</v>
      </c>
      <c r="L47" s="43" t="str">
        <f>"FastEthernet"&amp;M47</f>
        <v>FastEthernet0/1</v>
      </c>
      <c r="M47" s="39" t="s">
        <v>7</v>
      </c>
      <c r="N47" s="65" t="str">
        <f>"interface "&amp;L47</f>
        <v>interface FastEthernet0/1</v>
      </c>
      <c r="P47" s="120" t="s">
        <v>34</v>
      </c>
      <c r="Q47" s="43" t="str">
        <f>"FastEthernet"&amp;R47</f>
        <v>FastEthernet0/1</v>
      </c>
      <c r="R47" s="39" t="s">
        <v>7</v>
      </c>
      <c r="S47" s="65" t="str">
        <f>"interface "&amp;Q47</f>
        <v>interface FastEthernet0/1</v>
      </c>
      <c r="W47" s="107"/>
      <c r="X47" s="69"/>
    </row>
    <row r="48" spans="2:24" x14ac:dyDescent="0.25">
      <c r="B48" s="31"/>
      <c r="C48" s="63" t="s">
        <v>91</v>
      </c>
      <c r="D48" s="32"/>
      <c r="K48" s="121"/>
      <c r="L48" s="37"/>
      <c r="M48" s="38"/>
      <c r="N48" s="66" t="s">
        <v>100</v>
      </c>
      <c r="P48" s="121"/>
      <c r="Q48" s="37"/>
      <c r="R48" s="38"/>
      <c r="S48" s="66" t="s">
        <v>100</v>
      </c>
      <c r="W48" s="105" t="s">
        <v>168</v>
      </c>
      <c r="X48" s="87" t="s">
        <v>123</v>
      </c>
    </row>
    <row r="49" spans="2:24" x14ac:dyDescent="0.25">
      <c r="B49" s="31">
        <v>5</v>
      </c>
      <c r="C49" s="63" t="str">
        <f t="shared" ref="C49" si="112">"name "&amp; D49</f>
        <v>name B5DMZ</v>
      </c>
      <c r="D49" s="32" t="str">
        <f t="shared" ref="D49" si="113">"B"&amp;B49&amp;"DMZ"</f>
        <v>B5DMZ</v>
      </c>
      <c r="K49" s="121"/>
      <c r="L49" s="37" t="str">
        <f>"FastEthernet"&amp;M49</f>
        <v>FastEthernet1/1</v>
      </c>
      <c r="M49" s="40" t="s">
        <v>19</v>
      </c>
      <c r="N49" s="66" t="str">
        <f t="shared" ref="N49" si="114">"interface "&amp;L49</f>
        <v>interface FastEthernet1/1</v>
      </c>
      <c r="P49" s="121"/>
      <c r="Q49" s="37" t="str">
        <f>"FastEthernet"&amp;R49</f>
        <v>FastEthernet1/1</v>
      </c>
      <c r="R49" s="40" t="s">
        <v>19</v>
      </c>
      <c r="S49" s="66" t="str">
        <f t="shared" ref="S49" si="115">"interface "&amp;Q49</f>
        <v>interface FastEthernet1/1</v>
      </c>
      <c r="W49" s="106"/>
      <c r="X49" s="68" t="s">
        <v>187</v>
      </c>
    </row>
    <row r="50" spans="2:24" x14ac:dyDescent="0.25">
      <c r="B50" s="31"/>
      <c r="C50" s="63" t="s">
        <v>92</v>
      </c>
      <c r="D50" s="32"/>
      <c r="K50" s="121"/>
      <c r="L50" s="37"/>
      <c r="M50" s="38"/>
      <c r="N50" s="66" t="s">
        <v>101</v>
      </c>
      <c r="P50" s="121"/>
      <c r="Q50" s="37"/>
      <c r="R50" s="38"/>
      <c r="S50" s="66" t="s">
        <v>101</v>
      </c>
      <c r="W50" s="106"/>
      <c r="X50" s="68"/>
    </row>
    <row r="51" spans="2:24" ht="15.75" thickBot="1" x14ac:dyDescent="0.3">
      <c r="B51" s="31">
        <v>5</v>
      </c>
      <c r="C51" s="63" t="str">
        <f t="shared" ref="C51" si="116">"name "&amp; D51</f>
        <v>name B5VIP</v>
      </c>
      <c r="D51" s="32" t="str">
        <f t="shared" ref="D51" si="117">"B"&amp;B51&amp;"VIP"</f>
        <v>B5VIP</v>
      </c>
      <c r="K51" s="121"/>
      <c r="L51" s="37"/>
      <c r="M51" s="38">
        <v>495</v>
      </c>
      <c r="N51" s="66" t="str">
        <f>"switchport access vlan "&amp;M51</f>
        <v>switchport access vlan 495</v>
      </c>
      <c r="P51" s="121"/>
      <c r="Q51" s="37"/>
      <c r="R51" s="38">
        <v>496</v>
      </c>
      <c r="S51" s="66" t="str">
        <f>"switchport access vlan "&amp;R51</f>
        <v>switchport access vlan 496</v>
      </c>
      <c r="W51" s="107"/>
      <c r="X51" s="69"/>
    </row>
    <row r="52" spans="2:24" x14ac:dyDescent="0.25">
      <c r="B52" s="31"/>
      <c r="C52" s="63" t="s">
        <v>93</v>
      </c>
      <c r="D52" s="32"/>
      <c r="K52" s="121"/>
      <c r="L52" s="37" t="str">
        <f t="shared" ref="L52" si="118">"FastEthernet"&amp;M52</f>
        <v>FastEthernet2/1</v>
      </c>
      <c r="M52" s="41" t="s">
        <v>22</v>
      </c>
      <c r="N52" s="66" t="str">
        <f t="shared" ref="N52" si="119">"interface "&amp;L52</f>
        <v>interface FastEthernet2/1</v>
      </c>
      <c r="P52" s="121"/>
      <c r="Q52" s="37" t="str">
        <f t="shared" ref="Q52" si="120">"FastEthernet"&amp;R52</f>
        <v>FastEthernet2/1</v>
      </c>
      <c r="R52" s="41" t="s">
        <v>22</v>
      </c>
      <c r="S52" s="66" t="str">
        <f t="shared" ref="S52" si="121">"interface "&amp;Q52</f>
        <v>interface FastEthernet2/1</v>
      </c>
      <c r="W52" s="105" t="s">
        <v>170</v>
      </c>
      <c r="X52" s="87" t="s">
        <v>123</v>
      </c>
    </row>
    <row r="53" spans="2:24" ht="15.75" thickBot="1" x14ac:dyDescent="0.3">
      <c r="B53" s="33">
        <v>1</v>
      </c>
      <c r="C53" s="64" t="str">
        <f t="shared" ref="C53" si="122">"name "&amp; D53</f>
        <v>name B1BBC</v>
      </c>
      <c r="D53" s="35" t="str">
        <f>"B"&amp;B53&amp;"BBC"</f>
        <v>B1BBC</v>
      </c>
      <c r="K53" s="121"/>
      <c r="L53" s="37"/>
      <c r="M53" s="38"/>
      <c r="N53" s="66" t="s">
        <v>101</v>
      </c>
      <c r="P53" s="121"/>
      <c r="Q53" s="37"/>
      <c r="R53" s="38"/>
      <c r="S53" s="66" t="s">
        <v>101</v>
      </c>
      <c r="W53" s="106"/>
      <c r="X53" s="68" t="s">
        <v>187</v>
      </c>
    </row>
    <row r="54" spans="2:24" ht="15.75" thickBot="1" x14ac:dyDescent="0.3">
      <c r="K54" s="121"/>
      <c r="L54" s="37"/>
      <c r="M54" s="38">
        <v>497</v>
      </c>
      <c r="N54" s="66" t="s">
        <v>102</v>
      </c>
      <c r="P54" s="121"/>
      <c r="Q54" s="37"/>
      <c r="R54" s="38">
        <v>497</v>
      </c>
      <c r="S54" s="66" t="s">
        <v>102</v>
      </c>
      <c r="W54" s="106"/>
      <c r="X54" s="68"/>
    </row>
    <row r="55" spans="2:24" ht="15.75" thickBot="1" x14ac:dyDescent="0.3">
      <c r="B55" s="117" t="s">
        <v>146</v>
      </c>
      <c r="C55" s="78" t="s">
        <v>104</v>
      </c>
      <c r="K55" s="121"/>
      <c r="L55" s="37" t="str">
        <f t="shared" ref="L55" si="123">"FastEthernet"&amp;M55</f>
        <v>FastEthernet3/1</v>
      </c>
      <c r="M55" s="41" t="s">
        <v>20</v>
      </c>
      <c r="N55" s="77" t="str">
        <f t="shared" ref="N55" si="124">"interface "&amp;L55</f>
        <v>interface FastEthernet3/1</v>
      </c>
      <c r="P55" s="121"/>
      <c r="Q55" s="37" t="str">
        <f t="shared" ref="Q55" si="125">"FastEthernet"&amp;R55</f>
        <v>FastEthernet3/1</v>
      </c>
      <c r="R55" s="41" t="s">
        <v>20</v>
      </c>
      <c r="S55" s="77" t="str">
        <f t="shared" ref="S55" si="126">"interface "&amp;Q55</f>
        <v>interface FastEthernet3/1</v>
      </c>
      <c r="W55" s="107"/>
      <c r="X55" s="69"/>
    </row>
    <row r="56" spans="2:24" x14ac:dyDescent="0.25">
      <c r="B56" s="118"/>
      <c r="C56" s="79" t="s">
        <v>105</v>
      </c>
      <c r="K56" s="121"/>
      <c r="L56" s="37"/>
      <c r="M56" s="38"/>
      <c r="N56" s="77" t="s">
        <v>101</v>
      </c>
      <c r="P56" s="121"/>
      <c r="Q56" s="37"/>
      <c r="R56" s="38"/>
      <c r="S56" s="77" t="s">
        <v>101</v>
      </c>
      <c r="W56" s="105" t="s">
        <v>171</v>
      </c>
      <c r="X56" s="87" t="s">
        <v>123</v>
      </c>
    </row>
    <row r="57" spans="2:24" x14ac:dyDescent="0.25">
      <c r="B57" s="118"/>
      <c r="C57" s="79" t="s">
        <v>106</v>
      </c>
      <c r="K57" s="121"/>
      <c r="L57" s="37"/>
      <c r="M57" s="37"/>
      <c r="N57" s="77" t="s">
        <v>130</v>
      </c>
      <c r="P57" s="121"/>
      <c r="Q57" s="37"/>
      <c r="R57" s="37"/>
      <c r="S57" s="77" t="s">
        <v>130</v>
      </c>
      <c r="W57" s="106"/>
      <c r="X57" s="68" t="s">
        <v>187</v>
      </c>
    </row>
    <row r="58" spans="2:24" x14ac:dyDescent="0.25">
      <c r="B58" s="118"/>
      <c r="C58" s="79" t="s">
        <v>107</v>
      </c>
      <c r="K58" s="121"/>
      <c r="L58" s="37"/>
      <c r="M58" s="38">
        <v>499</v>
      </c>
      <c r="N58" s="77" t="str">
        <f>"switchport voice vlan "&amp;M58</f>
        <v>switchport voice vlan 499</v>
      </c>
      <c r="P58" s="121"/>
      <c r="Q58" s="37"/>
      <c r="R58" s="38">
        <v>499</v>
      </c>
      <c r="S58" s="77" t="str">
        <f>"switchport voice vlan "&amp;R58</f>
        <v>switchport voice vlan 499</v>
      </c>
      <c r="W58" s="106"/>
      <c r="X58" s="68"/>
    </row>
    <row r="59" spans="2:24" ht="15.75" thickBot="1" x14ac:dyDescent="0.3">
      <c r="B59" s="119"/>
      <c r="C59" s="80" t="s">
        <v>107</v>
      </c>
      <c r="K59" s="121"/>
      <c r="L59" s="37" t="str">
        <f t="shared" ref="L59" si="127">"FastEthernet"&amp;M59</f>
        <v>FastEthernet4/1</v>
      </c>
      <c r="M59" s="41" t="s">
        <v>23</v>
      </c>
      <c r="N59" s="66" t="str">
        <f t="shared" ref="N59" si="128">"interface "&amp;L59</f>
        <v>interface FastEthernet4/1</v>
      </c>
      <c r="P59" s="121"/>
      <c r="Q59" s="37" t="str">
        <f t="shared" ref="Q59" si="129">"FastEthernet"&amp;R59</f>
        <v>FastEthernet4/1</v>
      </c>
      <c r="R59" s="41" t="s">
        <v>23</v>
      </c>
      <c r="S59" s="66" t="str">
        <f t="shared" ref="S59" si="130">"interface "&amp;Q59</f>
        <v>interface FastEthernet4/1</v>
      </c>
      <c r="W59" s="107"/>
      <c r="X59" s="69"/>
    </row>
    <row r="60" spans="2:24" x14ac:dyDescent="0.25">
      <c r="K60" s="121"/>
      <c r="L60" s="37"/>
      <c r="M60" s="38"/>
      <c r="N60" s="66" t="s">
        <v>101</v>
      </c>
      <c r="P60" s="121"/>
      <c r="Q60" s="37"/>
      <c r="R60" s="38"/>
      <c r="S60" s="66" t="s">
        <v>101</v>
      </c>
    </row>
    <row r="61" spans="2:24" x14ac:dyDescent="0.25">
      <c r="K61" s="121"/>
      <c r="L61" s="37"/>
      <c r="M61" s="38">
        <v>495</v>
      </c>
      <c r="N61" s="66" t="str">
        <f>"switchport access vlan "&amp;M61</f>
        <v>switchport access vlan 495</v>
      </c>
      <c r="P61" s="121"/>
      <c r="Q61" s="37"/>
      <c r="R61" s="38">
        <v>496</v>
      </c>
      <c r="S61" s="66" t="str">
        <f>"switchport access vlan "&amp;R61</f>
        <v>switchport access vlan 496</v>
      </c>
    </row>
    <row r="62" spans="2:24" x14ac:dyDescent="0.25">
      <c r="K62" s="121"/>
      <c r="L62" s="37" t="str">
        <f t="shared" ref="L62" si="131">"FastEthernet"&amp;M62</f>
        <v>FastEthernet5/1</v>
      </c>
      <c r="M62" s="41" t="s">
        <v>24</v>
      </c>
      <c r="N62" s="66" t="str">
        <f t="shared" ref="N62" si="132">"interface "&amp;L62</f>
        <v>interface FastEthernet5/1</v>
      </c>
      <c r="P62" s="121"/>
      <c r="Q62" s="37" t="str">
        <f t="shared" ref="Q62" si="133">"FastEthernet"&amp;R62</f>
        <v>FastEthernet5/1</v>
      </c>
      <c r="R62" s="41" t="s">
        <v>24</v>
      </c>
      <c r="S62" s="66" t="str">
        <f t="shared" ref="S62" si="134">"interface "&amp;Q62</f>
        <v>interface FastEthernet5/1</v>
      </c>
    </row>
    <row r="63" spans="2:24" x14ac:dyDescent="0.25">
      <c r="K63" s="121"/>
      <c r="L63" s="37"/>
      <c r="M63" s="38"/>
      <c r="N63" s="66" t="s">
        <v>101</v>
      </c>
      <c r="P63" s="121"/>
      <c r="Q63" s="37"/>
      <c r="R63" s="38"/>
      <c r="S63" s="66" t="s">
        <v>101</v>
      </c>
    </row>
    <row r="64" spans="2:24" x14ac:dyDescent="0.25">
      <c r="K64" s="121"/>
      <c r="L64" s="37"/>
      <c r="M64" s="38">
        <v>495</v>
      </c>
      <c r="N64" s="66" t="str">
        <f>"switchport access vlan "&amp;M64</f>
        <v>switchport access vlan 495</v>
      </c>
      <c r="P64" s="121"/>
      <c r="Q64" s="37"/>
      <c r="R64" s="38">
        <v>496</v>
      </c>
      <c r="S64" s="66" t="str">
        <f>"switchport access vlan "&amp;R64</f>
        <v>switchport access vlan 496</v>
      </c>
    </row>
    <row r="65" spans="11:19" x14ac:dyDescent="0.25">
      <c r="K65" s="121"/>
      <c r="L65" s="37" t="str">
        <f t="shared" ref="L65:L74" si="135">"FastEthernet"&amp;M65</f>
        <v>FastEthernet6/1</v>
      </c>
      <c r="M65" s="41" t="s">
        <v>25</v>
      </c>
      <c r="N65" s="66" t="str">
        <f t="shared" ref="N65:N74" si="136">"interface "&amp;L65</f>
        <v>interface FastEthernet6/1</v>
      </c>
      <c r="P65" s="121"/>
      <c r="Q65" s="37" t="str">
        <f t="shared" ref="Q65:Q74" si="137">"FastEthernet"&amp;R65</f>
        <v>FastEthernet6/1</v>
      </c>
      <c r="R65" s="41" t="s">
        <v>25</v>
      </c>
      <c r="S65" s="66" t="str">
        <f t="shared" ref="S65:S74" si="138">"interface "&amp;Q65</f>
        <v>interface FastEthernet6/1</v>
      </c>
    </row>
    <row r="66" spans="11:19" x14ac:dyDescent="0.25">
      <c r="K66" s="121"/>
      <c r="L66" s="37"/>
      <c r="M66" s="38"/>
      <c r="N66" s="66" t="s">
        <v>101</v>
      </c>
      <c r="P66" s="121"/>
      <c r="Q66" s="37"/>
      <c r="R66" s="38"/>
      <c r="S66" s="66" t="s">
        <v>101</v>
      </c>
    </row>
    <row r="67" spans="11:19" x14ac:dyDescent="0.25">
      <c r="K67" s="121"/>
      <c r="L67" s="37"/>
      <c r="M67" s="38">
        <v>495</v>
      </c>
      <c r="N67" s="66" t="str">
        <f t="shared" ref="N67" si="139">"switchport access vlan "&amp;M67</f>
        <v>switchport access vlan 495</v>
      </c>
      <c r="P67" s="121"/>
      <c r="Q67" s="37"/>
      <c r="R67" s="38">
        <v>496</v>
      </c>
      <c r="S67" s="66" t="str">
        <f t="shared" ref="S67" si="140">"switchport access vlan "&amp;R67</f>
        <v>switchport access vlan 496</v>
      </c>
    </row>
    <row r="68" spans="11:19" x14ac:dyDescent="0.25">
      <c r="K68" s="121"/>
      <c r="L68" s="37" t="str">
        <f t="shared" ref="L68" si="141">"FastEthernet"&amp;M68</f>
        <v>FastEthernet7/1</v>
      </c>
      <c r="M68" s="41" t="s">
        <v>55</v>
      </c>
      <c r="N68" s="66" t="str">
        <f t="shared" si="136"/>
        <v>interface FastEthernet7/1</v>
      </c>
      <c r="P68" s="121"/>
      <c r="Q68" s="37" t="str">
        <f t="shared" ref="Q68" si="142">"FastEthernet"&amp;R68</f>
        <v>FastEthernet7/1</v>
      </c>
      <c r="R68" s="41" t="s">
        <v>55</v>
      </c>
      <c r="S68" s="66" t="str">
        <f t="shared" si="138"/>
        <v>interface FastEthernet7/1</v>
      </c>
    </row>
    <row r="69" spans="11:19" x14ac:dyDescent="0.25">
      <c r="K69" s="121"/>
      <c r="L69" s="37"/>
      <c r="M69" s="38"/>
      <c r="N69" s="66" t="s">
        <v>101</v>
      </c>
      <c r="P69" s="121"/>
      <c r="Q69" s="37"/>
      <c r="R69" s="38"/>
      <c r="S69" s="66" t="s">
        <v>101</v>
      </c>
    </row>
    <row r="70" spans="11:19" x14ac:dyDescent="0.25">
      <c r="K70" s="121"/>
      <c r="L70" s="37"/>
      <c r="M70" s="38">
        <v>495</v>
      </c>
      <c r="N70" s="66" t="str">
        <f t="shared" ref="N70" si="143">"switchport access vlan "&amp;M70</f>
        <v>switchport access vlan 495</v>
      </c>
      <c r="P70" s="121"/>
      <c r="Q70" s="37"/>
      <c r="R70" s="38">
        <v>496</v>
      </c>
      <c r="S70" s="66" t="str">
        <f t="shared" ref="S70" si="144">"switchport access vlan "&amp;R70</f>
        <v>switchport access vlan 496</v>
      </c>
    </row>
    <row r="71" spans="11:19" x14ac:dyDescent="0.25">
      <c r="K71" s="121"/>
      <c r="L71" s="37" t="str">
        <f t="shared" ref="L71" si="145">"FastEthernet"&amp;M71</f>
        <v>FastEthernet8/1</v>
      </c>
      <c r="M71" s="41" t="s">
        <v>98</v>
      </c>
      <c r="N71" s="66" t="str">
        <f t="shared" si="136"/>
        <v>interface FastEthernet8/1</v>
      </c>
      <c r="P71" s="121"/>
      <c r="Q71" s="37" t="str">
        <f t="shared" ref="Q71" si="146">"FastEthernet"&amp;R71</f>
        <v>FastEthernet8/1</v>
      </c>
      <c r="R71" s="41" t="s">
        <v>98</v>
      </c>
      <c r="S71" s="66" t="str">
        <f t="shared" si="138"/>
        <v>interface FastEthernet8/1</v>
      </c>
    </row>
    <row r="72" spans="11:19" x14ac:dyDescent="0.25">
      <c r="K72" s="121"/>
      <c r="L72" s="37"/>
      <c r="M72" s="38"/>
      <c r="N72" s="66" t="s">
        <v>101</v>
      </c>
      <c r="P72" s="121"/>
      <c r="Q72" s="37"/>
      <c r="R72" s="38"/>
      <c r="S72" s="66" t="s">
        <v>101</v>
      </c>
    </row>
    <row r="73" spans="11:19" x14ac:dyDescent="0.25">
      <c r="K73" s="121"/>
      <c r="L73" s="37"/>
      <c r="M73" s="38">
        <v>495</v>
      </c>
      <c r="N73" s="66" t="str">
        <f t="shared" ref="N73" si="147">"switchport access vlan "&amp;M73</f>
        <v>switchport access vlan 495</v>
      </c>
      <c r="P73" s="121"/>
      <c r="Q73" s="37"/>
      <c r="R73" s="38">
        <v>496</v>
      </c>
      <c r="S73" s="66" t="str">
        <f t="shared" ref="S73" si="148">"switchport access vlan "&amp;R73</f>
        <v>switchport access vlan 496</v>
      </c>
    </row>
    <row r="74" spans="11:19" x14ac:dyDescent="0.25">
      <c r="K74" s="121"/>
      <c r="L74" s="37" t="str">
        <f t="shared" si="135"/>
        <v>FastEthernet9/1</v>
      </c>
      <c r="M74" s="41" t="s">
        <v>5</v>
      </c>
      <c r="N74" s="66" t="str">
        <f t="shared" si="136"/>
        <v>interface FastEthernet9/1</v>
      </c>
      <c r="P74" s="121"/>
      <c r="Q74" s="37" t="str">
        <f t="shared" si="137"/>
        <v>FastEthernet9/1</v>
      </c>
      <c r="R74" s="41" t="s">
        <v>5</v>
      </c>
      <c r="S74" s="66" t="str">
        <f t="shared" si="138"/>
        <v>interface FastEthernet9/1</v>
      </c>
    </row>
    <row r="75" spans="11:19" x14ac:dyDescent="0.25">
      <c r="K75" s="121"/>
      <c r="L75" s="37"/>
      <c r="M75" s="38"/>
      <c r="N75" s="66" t="s">
        <v>101</v>
      </c>
      <c r="P75" s="121"/>
      <c r="Q75" s="37"/>
      <c r="R75" s="38"/>
      <c r="S75" s="66" t="s">
        <v>101</v>
      </c>
    </row>
    <row r="76" spans="11:19" ht="15.75" thickBot="1" x14ac:dyDescent="0.3">
      <c r="K76" s="122"/>
      <c r="L76" s="46"/>
      <c r="M76" s="42">
        <v>495</v>
      </c>
      <c r="N76" s="66" t="str">
        <f t="shared" ref="N76" si="149">"switchport access vlan "&amp;M76</f>
        <v>switchport access vlan 495</v>
      </c>
      <c r="P76" s="122"/>
      <c r="Q76" s="46"/>
      <c r="R76" s="42">
        <v>496</v>
      </c>
      <c r="S76" s="66" t="str">
        <f t="shared" ref="S76" si="150">"switchport access vlan "&amp;R76</f>
        <v>switchport access vlan 496</v>
      </c>
    </row>
    <row r="77" spans="11:19" x14ac:dyDescent="0.25">
      <c r="K77" s="120" t="s">
        <v>11</v>
      </c>
      <c r="L77" s="43" t="str">
        <f>"FastEthernet"&amp;M77</f>
        <v>FastEthernet0/1</v>
      </c>
      <c r="M77" s="43" t="s">
        <v>7</v>
      </c>
      <c r="N77" s="65" t="str">
        <f>"interface "&amp;L77</f>
        <v>interface FastEthernet0/1</v>
      </c>
      <c r="P77" s="120" t="s">
        <v>35</v>
      </c>
      <c r="Q77" s="43" t="str">
        <f>"FastEthernet"&amp;R77</f>
        <v>FastEthernet0/1</v>
      </c>
      <c r="R77" s="43" t="s">
        <v>7</v>
      </c>
      <c r="S77" s="65" t="str">
        <f>"interface "&amp;Q77</f>
        <v>interface FastEthernet0/1</v>
      </c>
    </row>
    <row r="78" spans="11:19" x14ac:dyDescent="0.25">
      <c r="K78" s="121"/>
      <c r="L78" s="37"/>
      <c r="M78" s="37"/>
      <c r="N78" s="66" t="s">
        <v>100</v>
      </c>
      <c r="P78" s="121"/>
      <c r="Q78" s="37"/>
      <c r="R78" s="37"/>
      <c r="S78" s="66" t="s">
        <v>100</v>
      </c>
    </row>
    <row r="79" spans="11:19" x14ac:dyDescent="0.25">
      <c r="K79" s="121"/>
      <c r="L79" s="37" t="str">
        <f>"FastEthernet"&amp;M79</f>
        <v>FastEthernet1/1</v>
      </c>
      <c r="M79" s="44" t="s">
        <v>19</v>
      </c>
      <c r="N79" s="66" t="str">
        <f t="shared" ref="N79:N82" si="151">"interface "&amp;L79</f>
        <v>interface FastEthernet1/1</v>
      </c>
      <c r="P79" s="121"/>
      <c r="Q79" s="37" t="str">
        <f>"FastEthernet"&amp;R79</f>
        <v>FastEthernet1/1</v>
      </c>
      <c r="R79" s="44" t="s">
        <v>19</v>
      </c>
      <c r="S79" s="66" t="str">
        <f t="shared" ref="S79:S82" si="152">"interface "&amp;Q79</f>
        <v>interface FastEthernet1/1</v>
      </c>
    </row>
    <row r="80" spans="11:19" x14ac:dyDescent="0.25">
      <c r="K80" s="121"/>
      <c r="L80" s="37"/>
      <c r="M80" s="37"/>
      <c r="N80" s="66" t="s">
        <v>101</v>
      </c>
      <c r="P80" s="121"/>
      <c r="Q80" s="37"/>
      <c r="R80" s="37"/>
      <c r="S80" s="66" t="s">
        <v>101</v>
      </c>
    </row>
    <row r="81" spans="11:19" x14ac:dyDescent="0.25">
      <c r="K81" s="121"/>
      <c r="L81" s="37"/>
      <c r="M81" s="37">
        <v>495</v>
      </c>
      <c r="N81" s="66" t="str">
        <f t="shared" ref="N81" si="153">"switchport access vlan "&amp;M81</f>
        <v>switchport access vlan 495</v>
      </c>
      <c r="P81" s="121"/>
      <c r="Q81" s="37"/>
      <c r="R81" s="37">
        <v>496</v>
      </c>
      <c r="S81" s="66" t="str">
        <f t="shared" ref="S81" si="154">"switchport access vlan "&amp;R81</f>
        <v>switchport access vlan 496</v>
      </c>
    </row>
    <row r="82" spans="11:19" x14ac:dyDescent="0.25">
      <c r="K82" s="121"/>
      <c r="L82" s="37" t="str">
        <f t="shared" ref="L82" si="155">"FastEthernet"&amp;M82</f>
        <v>FastEthernet2/1</v>
      </c>
      <c r="M82" s="45" t="s">
        <v>22</v>
      </c>
      <c r="N82" s="77" t="str">
        <f t="shared" si="151"/>
        <v>interface FastEthernet2/1</v>
      </c>
      <c r="P82" s="121"/>
      <c r="Q82" s="37" t="str">
        <f t="shared" ref="Q82" si="156">"FastEthernet"&amp;R82</f>
        <v>FastEthernet2/1</v>
      </c>
      <c r="R82" s="45" t="s">
        <v>22</v>
      </c>
      <c r="S82" s="77" t="str">
        <f t="shared" si="152"/>
        <v>interface FastEthernet2/1</v>
      </c>
    </row>
    <row r="83" spans="11:19" x14ac:dyDescent="0.25">
      <c r="K83" s="121"/>
      <c r="L83" s="37"/>
      <c r="M83" s="37"/>
      <c r="N83" s="77" t="s">
        <v>101</v>
      </c>
      <c r="P83" s="121"/>
      <c r="Q83" s="37"/>
      <c r="R83" s="37"/>
      <c r="S83" s="77" t="s">
        <v>101</v>
      </c>
    </row>
    <row r="84" spans="11:19" x14ac:dyDescent="0.25">
      <c r="K84" s="121"/>
      <c r="L84" s="37"/>
      <c r="M84" s="37"/>
      <c r="N84" s="77" t="s">
        <v>130</v>
      </c>
      <c r="P84" s="121"/>
      <c r="Q84" s="37"/>
      <c r="R84" s="37"/>
      <c r="S84" s="77" t="s">
        <v>130</v>
      </c>
    </row>
    <row r="85" spans="11:19" x14ac:dyDescent="0.25">
      <c r="K85" s="121"/>
      <c r="L85" s="37"/>
      <c r="M85" s="37">
        <v>499</v>
      </c>
      <c r="N85" s="77" t="str">
        <f>"switchport voice vlan "&amp;M85</f>
        <v>switchport voice vlan 499</v>
      </c>
      <c r="P85" s="121"/>
      <c r="Q85" s="37"/>
      <c r="R85" s="37">
        <v>499</v>
      </c>
      <c r="S85" s="77" t="str">
        <f>"switchport voice vlan "&amp;R85</f>
        <v>switchport voice vlan 499</v>
      </c>
    </row>
    <row r="86" spans="11:19" x14ac:dyDescent="0.25">
      <c r="K86" s="121"/>
      <c r="L86" s="37" t="str">
        <f t="shared" ref="L86" si="157">"FastEthernet"&amp;M86</f>
        <v>FastEthernet3/1</v>
      </c>
      <c r="M86" s="45" t="s">
        <v>20</v>
      </c>
      <c r="N86" s="66" t="str">
        <f>"interface "&amp;L86</f>
        <v>interface FastEthernet3/1</v>
      </c>
      <c r="P86" s="121"/>
      <c r="Q86" s="37" t="str">
        <f t="shared" ref="Q86" si="158">"FastEthernet"&amp;R86</f>
        <v>FastEthernet3/1</v>
      </c>
      <c r="R86" s="45" t="s">
        <v>20</v>
      </c>
      <c r="S86" s="66" t="str">
        <f>"interface "&amp;Q86</f>
        <v>interface FastEthernet3/1</v>
      </c>
    </row>
    <row r="87" spans="11:19" x14ac:dyDescent="0.25">
      <c r="K87" s="121"/>
      <c r="L87" s="37"/>
      <c r="M87" s="37"/>
      <c r="N87" s="66" t="s">
        <v>101</v>
      </c>
      <c r="P87" s="121"/>
      <c r="Q87" s="37"/>
      <c r="R87" s="37"/>
      <c r="S87" s="66" t="s">
        <v>101</v>
      </c>
    </row>
    <row r="88" spans="11:19" ht="15.75" thickBot="1" x14ac:dyDescent="0.3">
      <c r="K88" s="122"/>
      <c r="L88" s="46"/>
      <c r="M88" s="46">
        <v>495</v>
      </c>
      <c r="N88" s="67" t="str">
        <f t="shared" ref="N88" si="159">"switchport access vlan "&amp;M88</f>
        <v>switchport access vlan 495</v>
      </c>
      <c r="P88" s="122"/>
      <c r="Q88" s="46"/>
      <c r="R88" s="46">
        <v>496</v>
      </c>
      <c r="S88" s="67" t="str">
        <f t="shared" ref="S88" si="160">"switchport access vlan "&amp;R88</f>
        <v>switchport access vlan 496</v>
      </c>
    </row>
    <row r="89" spans="11:19" x14ac:dyDescent="0.25">
      <c r="K89" s="120" t="s">
        <v>13</v>
      </c>
      <c r="L89" s="43" t="str">
        <f>"FastEthernet"&amp;M89</f>
        <v>FastEthernet0/1</v>
      </c>
      <c r="M89" s="43" t="s">
        <v>7</v>
      </c>
      <c r="N89" s="65" t="str">
        <f>"interface "&amp;L89</f>
        <v>interface FastEthernet0/1</v>
      </c>
    </row>
    <row r="90" spans="11:19" x14ac:dyDescent="0.25">
      <c r="K90" s="121"/>
      <c r="L90" s="37"/>
      <c r="M90" s="37"/>
      <c r="N90" s="66" t="s">
        <v>100</v>
      </c>
    </row>
    <row r="91" spans="11:19" x14ac:dyDescent="0.25">
      <c r="K91" s="121"/>
      <c r="L91" s="37" t="str">
        <f>"FastEthernet"&amp;M91</f>
        <v>FastEthernet1/1</v>
      </c>
      <c r="M91" s="44" t="s">
        <v>19</v>
      </c>
      <c r="N91" s="66" t="str">
        <f t="shared" ref="N91" si="161">"interface "&amp;L91</f>
        <v>interface FastEthernet1/1</v>
      </c>
    </row>
    <row r="92" spans="11:19" x14ac:dyDescent="0.25">
      <c r="K92" s="121"/>
      <c r="L92" s="37"/>
      <c r="M92" s="37"/>
      <c r="N92" s="66" t="s">
        <v>101</v>
      </c>
    </row>
    <row r="93" spans="11:19" x14ac:dyDescent="0.25">
      <c r="K93" s="121"/>
      <c r="L93" s="37"/>
      <c r="M93" s="37">
        <v>495</v>
      </c>
      <c r="N93" s="66" t="str">
        <f t="shared" ref="N93" si="162">"switchport access vlan "&amp;M93</f>
        <v>switchport access vlan 495</v>
      </c>
    </row>
    <row r="94" spans="11:19" x14ac:dyDescent="0.25">
      <c r="K94" s="121"/>
      <c r="L94" s="37" t="str">
        <f t="shared" ref="L94" si="163">"FastEthernet"&amp;M94</f>
        <v>FastEthernet2/1</v>
      </c>
      <c r="M94" s="45" t="s">
        <v>22</v>
      </c>
      <c r="N94" s="77" t="str">
        <f t="shared" ref="N94" si="164">"interface "&amp;L94</f>
        <v>interface FastEthernet2/1</v>
      </c>
    </row>
    <row r="95" spans="11:19" x14ac:dyDescent="0.25">
      <c r="K95" s="121"/>
      <c r="L95" s="37"/>
      <c r="M95" s="37"/>
      <c r="N95" s="77" t="s">
        <v>101</v>
      </c>
    </row>
    <row r="96" spans="11:19" x14ac:dyDescent="0.25">
      <c r="K96" s="121"/>
      <c r="L96" s="37"/>
      <c r="M96" s="37"/>
      <c r="N96" s="77" t="s">
        <v>130</v>
      </c>
    </row>
    <row r="97" spans="11:14" x14ac:dyDescent="0.25">
      <c r="K97" s="121"/>
      <c r="L97" s="37"/>
      <c r="M97" s="37">
        <v>499</v>
      </c>
      <c r="N97" s="77" t="str">
        <f>"switchport voice vlan "&amp;M97</f>
        <v>switchport voice vlan 499</v>
      </c>
    </row>
    <row r="98" spans="11:14" x14ac:dyDescent="0.25">
      <c r="K98" s="121"/>
      <c r="L98" s="37" t="str">
        <f t="shared" ref="L98" si="165">"FastEthernet"&amp;M98</f>
        <v>FastEthernet3/1</v>
      </c>
      <c r="M98" s="45" t="s">
        <v>20</v>
      </c>
      <c r="N98" s="66" t="str">
        <f t="shared" ref="N98" si="166">"interface "&amp;L98</f>
        <v>interface FastEthernet3/1</v>
      </c>
    </row>
    <row r="99" spans="11:14" x14ac:dyDescent="0.25">
      <c r="K99" s="121"/>
      <c r="L99" s="37"/>
      <c r="M99" s="37"/>
      <c r="N99" s="66" t="s">
        <v>101</v>
      </c>
    </row>
    <row r="100" spans="11:14" ht="15.75" thickBot="1" x14ac:dyDescent="0.3">
      <c r="K100" s="122"/>
      <c r="L100" s="46"/>
      <c r="M100" s="46">
        <v>495</v>
      </c>
      <c r="N100" s="67" t="str">
        <f t="shared" ref="N100" si="167">"switchport access vlan "&amp;M100</f>
        <v>switchport access vlan 495</v>
      </c>
    </row>
  </sheetData>
  <mergeCells count="26">
    <mergeCell ref="F2:F21"/>
    <mergeCell ref="B55:B59"/>
    <mergeCell ref="F22:F35"/>
    <mergeCell ref="K89:K100"/>
    <mergeCell ref="P2:P22"/>
    <mergeCell ref="P35:P46"/>
    <mergeCell ref="P23:P34"/>
    <mergeCell ref="P47:P76"/>
    <mergeCell ref="P77:P88"/>
    <mergeCell ref="K2:K22"/>
    <mergeCell ref="K23:K34"/>
    <mergeCell ref="K35:K46"/>
    <mergeCell ref="K47:K76"/>
    <mergeCell ref="K77:K88"/>
    <mergeCell ref="W11:W14"/>
    <mergeCell ref="W15:W18"/>
    <mergeCell ref="W19:W22"/>
    <mergeCell ref="W23:W26"/>
    <mergeCell ref="AA1:AC1"/>
    <mergeCell ref="W56:W59"/>
    <mergeCell ref="W40:W43"/>
    <mergeCell ref="W27:W30"/>
    <mergeCell ref="W44:W47"/>
    <mergeCell ref="W48:W51"/>
    <mergeCell ref="W52:W55"/>
    <mergeCell ref="W32:W39"/>
  </mergeCells>
  <phoneticPr fontId="1" type="noConversion"/>
  <pageMargins left="0.7" right="0.7" top="0.75" bottom="0.75" header="0.3" footer="0.3"/>
  <pageSetup paperSize="9" scale="39" orientation="portrait" r:id="rId1"/>
  <colBreaks count="3" manualBreakCount="3">
    <brk id="5" max="1048575" man="1"/>
    <brk id="19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Pimentel (1151399)</dc:creator>
  <cp:lastModifiedBy>Afonso Pimentel (1151399)</cp:lastModifiedBy>
  <cp:lastPrinted>2022-04-04T15:49:47Z</cp:lastPrinted>
  <dcterms:created xsi:type="dcterms:W3CDTF">2015-06-05T18:19:34Z</dcterms:created>
  <dcterms:modified xsi:type="dcterms:W3CDTF">2022-05-07T14:40:54Z</dcterms:modified>
</cp:coreProperties>
</file>