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828"/>
  <workbookPr codeName="ThisWorkbook" defaultThemeVersion="124226"/>
  <mc:AlternateContent xmlns:mc="http://schemas.openxmlformats.org/markup-compatibility/2006">
    <mc:Choice Requires="x15">
      <x15ac:absPath xmlns:x15ac="http://schemas.microsoft.com/office/spreadsheetml/2010/11/ac" url="C:\Users\Aj\Documents\UCSC Coursework\Winter Quarter 2017\Econ 235 - Corporate Finance\Excel Files\"/>
    </mc:Choice>
  </mc:AlternateContent>
  <bookViews>
    <workbookView xWindow="360" yWindow="330" windowWidth="14895" windowHeight="7365" activeTab="5"/>
  </bookViews>
  <sheets>
    <sheet name="Chapter 8" sheetId="11" r:id="rId1"/>
    <sheet name="Section 8.1" sheetId="1" r:id="rId2"/>
    <sheet name="Section 8.3" sheetId="8" r:id="rId3"/>
    <sheet name="Section 8.5" sheetId="12" r:id="rId4"/>
    <sheet name="Yield Curve Data" sheetId="13" r:id="rId5"/>
    <sheet name="HW" sheetId="14" r:id="rId6"/>
    <sheet name="Master It!" sheetId="6" r:id="rId7"/>
    <sheet name="Solution" sheetId="7" r:id="rId8"/>
  </sheets>
  <externalReferences>
    <externalReference r:id="rId9"/>
  </externalReferences>
  <definedNames>
    <definedName name="Beg_Bal">'[1]Loan Amortization Schedule'!$C$18:$C$497</definedName>
    <definedName name="End_Bal">'[1]Loan Amortization Schedule'!$I$18:$I$497</definedName>
    <definedName name="Extra_Pay">'[1]Loan Amortization Schedule'!$E$18:$E$497</definedName>
    <definedName name="Full_Print">'[1]Loan Amortization Schedule'!$A$1:$J$497</definedName>
    <definedName name="Header_Row">ROW('[1]Loan Amortization Schedule'!$17:$17)</definedName>
    <definedName name="Int">'[1]Loan Amortization Schedule'!$H$18:$H$497</definedName>
    <definedName name="Interest_Rate">'[1]Loan Amortization Schedule'!$D$6</definedName>
    <definedName name="Last_Row">IF(Values_Entered,Header_Row+Number_of_Payments,Header_Row)</definedName>
    <definedName name="Loan_Amount">'[1]Loan Amortization Schedule'!$D$5</definedName>
    <definedName name="Loan_Start">'[1]Loan Amortization Schedule'!$D$9</definedName>
    <definedName name="Loan_Years">'[1]Loan Amortization Schedule'!$D$7</definedName>
    <definedName name="Num_Pmt_Per_Year">'[1]Loan Amortization Schedule'!$D$8</definedName>
    <definedName name="Number_of_Payments">MATCH(0.01,End_Bal,-1)+1</definedName>
    <definedName name="Pay_Num">'[1]Loan Amortization Schedule'!$A$18:$A$497</definedName>
    <definedName name="Payment_Date">DATE(YEAR(Loan_Start),MONTH(Loan_Start)+Payment_Number,DAY(Loan_Start))</definedName>
    <definedName name="Princ">'[1]Loan Amortization Schedule'!$G$18:$G$497</definedName>
    <definedName name="Print_Area_Reset">OFFSET(Full_Print,0,0,Last_Row)</definedName>
    <definedName name="Sched_Pay">'[1]Loan Amortization Schedule'!$D$18:$D$497</definedName>
    <definedName name="Scheduled_Extra_Payments">'[1]Loan Amortization Schedule'!$D$10</definedName>
    <definedName name="Scheduled_Monthly_Payment">'[1]Loan Amortization Schedule'!$J$5</definedName>
    <definedName name="solver_adj" localSheetId="7" hidden="1">Solution!$J$6</definedName>
    <definedName name="solver_cvg" localSheetId="7" hidden="1">0.0001</definedName>
    <definedName name="solver_drv" localSheetId="7" hidden="1">1</definedName>
    <definedName name="solver_est" localSheetId="7" hidden="1">1</definedName>
    <definedName name="solver_itr" localSheetId="7" hidden="1">100</definedName>
    <definedName name="solver_lin" localSheetId="7" hidden="1">2</definedName>
    <definedName name="solver_neg" localSheetId="7" hidden="1">2</definedName>
    <definedName name="solver_num" localSheetId="7" hidden="1">0</definedName>
    <definedName name="solver_nwt" localSheetId="7" hidden="1">1</definedName>
    <definedName name="solver_opt" localSheetId="7" hidden="1">Solution!$J$8</definedName>
    <definedName name="solver_pre" localSheetId="7" hidden="1">0.000001</definedName>
    <definedName name="solver_scl" localSheetId="7" hidden="1">2</definedName>
    <definedName name="solver_sho" localSheetId="7" hidden="1">2</definedName>
    <definedName name="solver_tim" localSheetId="7" hidden="1">100</definedName>
    <definedName name="solver_tol" localSheetId="7" hidden="1">0.05</definedName>
    <definedName name="solver_typ" localSheetId="7" hidden="1">3</definedName>
    <definedName name="solver_val" localSheetId="7" hidden="1">5</definedName>
    <definedName name="Total_Pay">'[1]Loan Amortization Schedule'!$F$18:$F$497</definedName>
    <definedName name="Values_Entered">IF(Loan_Amount*Interest_Rate*Loan_Years*Loan_Start&gt;0,1,0)</definedName>
  </definedNames>
  <calcPr calcId="171027"/>
</workbook>
</file>

<file path=xl/calcChain.xml><?xml version="1.0" encoding="utf-8"?>
<calcChain xmlns="http://schemas.openxmlformats.org/spreadsheetml/2006/main">
  <c r="B22" i="14" l="1"/>
  <c r="F13" i="14"/>
  <c r="F12" i="14"/>
  <c r="D78" i="1" l="1"/>
  <c r="B20" i="14"/>
  <c r="B19" i="14"/>
  <c r="B18" i="14"/>
  <c r="B15" i="14"/>
  <c r="H9" i="14"/>
  <c r="G9" i="14"/>
  <c r="D9" i="14"/>
  <c r="C9" i="14"/>
  <c r="G7" i="14"/>
  <c r="H7" i="14"/>
  <c r="F7" i="14"/>
  <c r="G8" i="14" s="1"/>
  <c r="C7" i="14"/>
  <c r="D7" i="14"/>
  <c r="B7" i="14"/>
  <c r="H5" i="14"/>
  <c r="G5" i="14"/>
  <c r="D5" i="14"/>
  <c r="C5" i="14"/>
  <c r="F5" i="14"/>
  <c r="G4" i="14"/>
  <c r="H4" i="14"/>
  <c r="F4" i="14"/>
  <c r="B5" i="14"/>
  <c r="C4" i="14"/>
  <c r="D4" i="14"/>
  <c r="B4" i="14"/>
  <c r="H8" i="14" l="1"/>
  <c r="D8" i="14"/>
  <c r="C8" i="14"/>
  <c r="M38" i="12"/>
  <c r="L38" i="12"/>
  <c r="K38" i="12"/>
  <c r="J38" i="12"/>
  <c r="I38" i="12"/>
  <c r="H38" i="12"/>
  <c r="G38" i="12"/>
  <c r="F38" i="12"/>
  <c r="E38" i="12"/>
  <c r="D38" i="12"/>
  <c r="C38" i="12"/>
  <c r="G10" i="12"/>
  <c r="C32" i="7" l="1"/>
  <c r="C31" i="7"/>
  <c r="D107" i="8"/>
  <c r="D103" i="8"/>
  <c r="C35" i="7" l="1"/>
  <c r="C36" i="7" s="1"/>
  <c r="E9" i="7" l="1"/>
  <c r="F10" i="7" s="1"/>
  <c r="F9" i="7" l="1"/>
  <c r="E10" i="7"/>
  <c r="G10" i="7"/>
  <c r="G9" i="7"/>
  <c r="D4" i="7" l="1"/>
  <c r="D6" i="7" l="1"/>
  <c r="D20" i="7" s="1"/>
  <c r="G25" i="7"/>
  <c r="E25" i="7"/>
  <c r="F25" i="7"/>
  <c r="D21" i="7"/>
  <c r="D17" i="7"/>
  <c r="L221" i="1"/>
  <c r="K221" i="1"/>
  <c r="J221" i="1"/>
  <c r="I221" i="1"/>
  <c r="H221" i="1"/>
  <c r="G221" i="1"/>
  <c r="F221" i="1"/>
  <c r="E221" i="1"/>
  <c r="D221" i="1"/>
  <c r="D13" i="7" l="1"/>
  <c r="D19" i="7"/>
  <c r="D14" i="7"/>
  <c r="D15" i="7"/>
  <c r="F15" i="7" s="1"/>
  <c r="D16" i="7"/>
  <c r="E16" i="7" s="1"/>
  <c r="D18" i="7"/>
  <c r="G18" i="7" s="1"/>
  <c r="G15" i="7"/>
  <c r="E19" i="7"/>
  <c r="G19" i="7"/>
  <c r="F19" i="7"/>
  <c r="G16" i="7"/>
  <c r="E20" i="7"/>
  <c r="G20" i="7"/>
  <c r="F20" i="7"/>
  <c r="E21" i="7"/>
  <c r="G21" i="7"/>
  <c r="F21" i="7"/>
  <c r="E13" i="7"/>
  <c r="G13" i="7"/>
  <c r="F13" i="7"/>
  <c r="E17" i="7"/>
  <c r="G17" i="7"/>
  <c r="F17" i="7"/>
  <c r="E14" i="7"/>
  <c r="G14" i="7"/>
  <c r="F14" i="7"/>
  <c r="E18" i="7"/>
  <c r="D22" i="7"/>
  <c r="D208" i="1"/>
  <c r="D57" i="8"/>
  <c r="D163" i="1"/>
  <c r="D119" i="1"/>
  <c r="D37" i="1"/>
  <c r="D154" i="1"/>
  <c r="D153" i="1"/>
  <c r="D99" i="8"/>
  <c r="D58" i="8"/>
  <c r="D61" i="1"/>
  <c r="E15" i="7" l="1"/>
  <c r="F16" i="7"/>
  <c r="F18" i="7"/>
  <c r="E22" i="7"/>
  <c r="G22" i="7"/>
  <c r="G24" i="7" s="1"/>
  <c r="G26" i="7" s="1"/>
  <c r="F22" i="7"/>
  <c r="D158" i="1"/>
  <c r="D159" i="1" s="1"/>
  <c r="D171" i="1"/>
  <c r="D172" i="1" s="1"/>
  <c r="D111" i="8"/>
  <c r="E19" i="1"/>
  <c r="E14" i="1"/>
  <c r="E18" i="1" s="1"/>
  <c r="E24" i="7" l="1"/>
  <c r="E26" i="7" s="1"/>
  <c r="F24" i="7"/>
  <c r="F26" i="7" s="1"/>
  <c r="E20" i="1"/>
  <c r="E24" i="1"/>
</calcChain>
</file>

<file path=xl/sharedStrings.xml><?xml version="1.0" encoding="utf-8"?>
<sst xmlns="http://schemas.openxmlformats.org/spreadsheetml/2006/main" count="289" uniqueCount="221">
  <si>
    <t xml:space="preserve">NOTE: Some functions used in these spreadsheets may require that </t>
  </si>
  <si>
    <t>In these spreadsheets, you will learn how to use the following Excel functions:</t>
  </si>
  <si>
    <t>The following conventions are used in these spreadsheets:</t>
  </si>
  <si>
    <t>1) Given data in blue</t>
  </si>
  <si>
    <t>2) Calculations in red</t>
  </si>
  <si>
    <t>the "Analysis ToolPak" or "Solver Add-In" be installed in Excel.</t>
  </si>
  <si>
    <t>then "Excel Options," "Add-Ins" and select</t>
  </si>
  <si>
    <t>"Solver Add-In," then click "OK."</t>
  </si>
  <si>
    <t>Bonds and Bond Valuation</t>
  </si>
  <si>
    <t>Coupon rate:</t>
  </si>
  <si>
    <t>Years to maturity:</t>
  </si>
  <si>
    <t xml:space="preserve">Yield to maturity: </t>
  </si>
  <si>
    <t>Par value:</t>
  </si>
  <si>
    <t>Since the bond has semiannual payments, the coupon payments will be:</t>
  </si>
  <si>
    <t>Coupon payments:</t>
  </si>
  <si>
    <t>Present value of coupon payments:</t>
  </si>
  <si>
    <t>Present value of par:</t>
  </si>
  <si>
    <t>Bond price:</t>
  </si>
  <si>
    <t>Now we can find the present value of the coupon payments, the present value of par, and the bond price, which are:</t>
  </si>
  <si>
    <t>Settlement date:</t>
  </si>
  <si>
    <t>Maturity date:</t>
  </si>
  <si>
    <t>Annual coupon rate:</t>
  </si>
  <si>
    <t>Yield to maturity:</t>
  </si>
  <si>
    <t>Coupons per year:</t>
  </si>
  <si>
    <t>Bond price (% of par):</t>
  </si>
  <si>
    <t>Face value (% of par):</t>
  </si>
  <si>
    <t>RWJ Excel Tip</t>
  </si>
  <si>
    <t>To calculate a bond price, we can use the PRICE function as follows:</t>
  </si>
  <si>
    <t>Dollar price of bond:</t>
  </si>
  <si>
    <t>Finding the YTM</t>
  </si>
  <si>
    <t>To calculate a bond's YTM, we can use the YIELD function as follows:</t>
  </si>
  <si>
    <t>A Note on Bond Pricing</t>
  </si>
  <si>
    <t>Bond Markets</t>
  </si>
  <si>
    <t>Settlement Date</t>
  </si>
  <si>
    <t>Basis</t>
  </si>
  <si>
    <t>US (NASD) 30/360</t>
  </si>
  <si>
    <t>Actual/360</t>
  </si>
  <si>
    <t>Actual/365</t>
  </si>
  <si>
    <t>European 30/360</t>
  </si>
  <si>
    <t>Day Count Basis</t>
  </si>
  <si>
    <t>Actual/Actual</t>
  </si>
  <si>
    <t>US (NASD) 30/360 Day Count</t>
  </si>
  <si>
    <t>Settlement: D1/M1/Y1</t>
  </si>
  <si>
    <t>If D1 = 31, change to 30.</t>
  </si>
  <si>
    <t>If D2 = 31 and D1 = 30 or 31, change D2 to 30, otherwise leave D2 at 31.</t>
  </si>
  <si>
    <t>The number of days is then calculated as:</t>
  </si>
  <si>
    <t>360(Y2 - Y1) + 30(M2 - M1) + (D2 - D1)</t>
  </si>
  <si>
    <t>Next coupon: D2/M2/Y2</t>
  </si>
  <si>
    <t>July 17 to July 31</t>
  </si>
  <si>
    <t>14 days</t>
  </si>
  <si>
    <t>August</t>
  </si>
  <si>
    <t>31 days</t>
  </si>
  <si>
    <t xml:space="preserve">September </t>
  </si>
  <si>
    <t>1 day</t>
  </si>
  <si>
    <t>Total days</t>
  </si>
  <si>
    <t>46 days</t>
  </si>
  <si>
    <t>Since the US (NASD) 30/360 day count method assumes 30 days in a month, the number of days under this convention would be:</t>
  </si>
  <si>
    <t>13 days</t>
  </si>
  <si>
    <t>30 days</t>
  </si>
  <si>
    <t>44 days</t>
  </si>
  <si>
    <t>Coupon date:</t>
  </si>
  <si>
    <t>Suppose we have the following bond:</t>
  </si>
  <si>
    <t>What are the number of days until the next coupon payment using an Actual/Actual day count? What about a US (NASD) 30/360 day count?</t>
  </si>
  <si>
    <t>Since bonds pay interest every 6 months, the coupon dates will be September 1 (the maturity date) and March 1. The number of days before the next coupon payment are:</t>
  </si>
  <si>
    <t>Actual/Actual day count</t>
  </si>
  <si>
    <t>US (NASD) 30/360 day count</t>
  </si>
  <si>
    <t>To find the number of days until the next coupon payment for a corporate bond, we simply used "0" as the Basis.</t>
  </si>
  <si>
    <t>We need to introduce the notation we will use first, namely the dates for the settlement and next coupon, which are:</t>
  </si>
  <si>
    <t xml:space="preserve">To count the number of days for the US (NASD) 30/360 method, the following conventions apply: </t>
  </si>
  <si>
    <t xml:space="preserve">Of course, Excel has a function to count the days: </t>
  </si>
  <si>
    <t>Clean and Dirty Pricing</t>
  </si>
  <si>
    <t>Issue date:</t>
  </si>
  <si>
    <t>First coupon date:</t>
  </si>
  <si>
    <t>Par value (% of par)</t>
  </si>
  <si>
    <t>Par value ($ value)</t>
  </si>
  <si>
    <t>Using the Excel bond price function, we can find the price of the bond as:</t>
  </si>
  <si>
    <t>Last coupon date:</t>
  </si>
  <si>
    <t>Accrued interest (incorrect):</t>
  </si>
  <si>
    <t>Accrued interest (correct):</t>
  </si>
  <si>
    <t>Next coupon date:</t>
  </si>
  <si>
    <t>Suppose we have the following corporate bond:</t>
  </si>
  <si>
    <t>The dirty price is the clean price, plus accrued interest, or:</t>
  </si>
  <si>
    <t>Dirty price:</t>
  </si>
  <si>
    <t>Interest Rate Risk</t>
  </si>
  <si>
    <t>Macaulay duration:</t>
  </si>
  <si>
    <t>Change in YTM:</t>
  </si>
  <si>
    <t>How will the bond's price change? Using the PRICE function, we can find the current bond price and new bond price, which are:</t>
  </si>
  <si>
    <t>Current bond price:</t>
  </si>
  <si>
    <t>New bond price:</t>
  </si>
  <si>
    <t>Change in bond price:</t>
  </si>
  <si>
    <t>Modified duration:</t>
  </si>
  <si>
    <t>To calculate a bond's Macaulay duration, we can use the DURATION function as follows:</t>
  </si>
  <si>
    <t>The DURATION function uses the same arguments as the price function. Settlement is the date you pay for the bond. Maturity is the date the bond matures. Coupon is the coupon rate of the bond and Yld is the bond's yield to maturity. Frequency is the number of coupon payments per year.</t>
  </si>
  <si>
    <t>To calculate the change in the bond's price using modified duration, we use the following equation:</t>
  </si>
  <si>
    <t>Change in price = Current price(-Macaulay duration)(Change in interest rates / (1 + YTM/2)</t>
  </si>
  <si>
    <t>So, with modified duration, the predicted new bond price is:</t>
  </si>
  <si>
    <t>Notice that the estimated new bond price for both Macaulay duration and modified duration are the same. This will always happen since the modified duration is calculated as:</t>
  </si>
  <si>
    <t>Modified duration = Macaulay duration / (1 + YTM/2)</t>
  </si>
  <si>
    <t>To calculate a bond's modified duration, we can use the MDURATION function as follows:</t>
  </si>
  <si>
    <t>What is the price of a bond with the following characteristics?</t>
  </si>
  <si>
    <t>So how do we use the Macaulay duration? To calculate the change in a bond's price for a change in interest rates, we use the following:</t>
  </si>
  <si>
    <t>This equation assumes semiannual coupon payments. If the  bond makes annual coupon payments, we do not divide the YTM by 2. So what does this mean for the current bond? Suppose we expect the following change in the bond's YTM:</t>
  </si>
  <si>
    <t>If we use the equation for the change in the bond price using Macaulay duration, we find the new bond price will be:</t>
  </si>
  <si>
    <t>When we calculate the change in the bond price using modified duration, we simply do not divide by (1 + YTM/2). Practitioners often prefer to use modified duration since it allows for a quick estimate of a bond price change using "back of the envelope" calculations.</t>
  </si>
  <si>
    <t>The MDURATION function uses exactly the same arguments as the DURATION function, but calculates the modified, rather than Macaulay, duration.</t>
  </si>
  <si>
    <t>As with any financial instrument, the price of a bond is just the present value of the future cash flows. What is the price of a bond with semiannual coupon payments and the following characteristics?</t>
  </si>
  <si>
    <t>Of course, we could have simply entered the coupon payments and par value in the same PV function, making sure that both were negative. This would give us:</t>
  </si>
  <si>
    <t>Although you can value a bond with the PV function, Excel has numerous functions that calculate bonds prices and much more. The bond price function in Excel is PRICE.</t>
  </si>
  <si>
    <t>You can use the YIELD function in Excel to calculate the yield to maturity of a bond. Suppose we have a bond with the following characteristics. What is the YTM of the bond?</t>
  </si>
  <si>
    <t>0 or omitted</t>
  </si>
  <si>
    <t>In the United States, accrued interest for Treasury bonds is calculated using the Actual/Actual method, while corporate bonds, Federal agency bonds, and municipal bonds use the US (NASD) 30/360 method, so we will concentrate on these 2 methods. The Actual/Actual day count method is relatively simple since you only need to count the number of days, while the US (NASD) 30/360 day count method is somewhat more complicated. If you are not interested in the calculations behind these methods, skip the next section.</t>
  </si>
  <si>
    <t>To have Excel automatically calculate the number of days before the next coupon payment, we can use the COUPDAYSNC function. The inputs we used for the Treasury bond are:</t>
  </si>
  <si>
    <t>Using the PRICE function in Excel returns the clean price. To find the invoice, or dirty, price, we need to calculate the accrued interest. Excel has a function that calculates the accrued interest. Using ACCRINT, we find the accrued interest is:</t>
  </si>
  <si>
    <t>Determinants of Bond Yields</t>
  </si>
  <si>
    <t>Interest rate:</t>
  </si>
  <si>
    <t>The duration of any perpetuity is:</t>
  </si>
  <si>
    <t>Duration of perpetuity:</t>
  </si>
  <si>
    <t>Just to clear up a point that can confuse students: Duration is not the same as maturity, but is the price elasticity of the bond to changes in interest rates. Duration is related to maturity since, all else the same, a longer term bond will have a higher duration. To give you an example of how duration and maturity differ, consider a perpetuity. A perpetuity has no maturity, but the duration of a perpetuity is:
        Duration of a perpetuity = (1 + R)/R
So, if we have the following interest rate:</t>
  </si>
  <si>
    <t>Maturity (years)</t>
  </si>
  <si>
    <t>DATE</t>
  </si>
  <si>
    <t>All yields are from the St. Louis Federal Reserve Board FRED database at www.stlouisfed.org.</t>
  </si>
  <si>
    <t>Maturity (years):</t>
  </si>
  <si>
    <t>Yield to Maturity:</t>
  </si>
  <si>
    <t>Month/Year:</t>
  </si>
  <si>
    <t>The only time the duration of a bond and the maturity are the same is the case of a zero coupon bond, where the duration is equal to the maturity. To show the 
difference between maturity and duration, suppose we have the following coupon rate and yield to maturity bond:</t>
  </si>
  <si>
    <t>What is the duration of the bond for different maturities? Below, we calculated the duration for each maturity and then graphed the results.</t>
  </si>
  <si>
    <t xml:space="preserve">      </t>
  </si>
  <si>
    <r>
      <t>Change in price = Current price(</t>
    </r>
    <r>
      <rPr>
        <sz val="12"/>
        <color theme="1"/>
        <rFont val="Calibri"/>
        <family val="2"/>
      </rPr>
      <t>−</t>
    </r>
    <r>
      <rPr>
        <sz val="12"/>
        <color theme="1"/>
        <rFont val="Calibri"/>
        <family val="2"/>
        <scheme val="minor"/>
      </rPr>
      <t>Modified duration)(Change in interest rates)</t>
    </r>
  </si>
  <si>
    <t>Suppose Ice Cubes, Inc. has the following liability due in five years. The company is going to buy bonds today in order to meet the future obligation. The liability and current YTM are below.</t>
  </si>
  <si>
    <t>Amount of liability:</t>
  </si>
  <si>
    <t>Current YTM:</t>
  </si>
  <si>
    <t>a.</t>
  </si>
  <si>
    <t>b.</t>
  </si>
  <si>
    <t>c.</t>
  </si>
  <si>
    <t>Assume that immediately after the company purchases the bonds, interest rates either rise or fall by one percent. What is the value of the portfolio in five years under these circumstances?</t>
  </si>
  <si>
    <t>Value of liability today:</t>
  </si>
  <si>
    <t>Year</t>
  </si>
  <si>
    <t>Six-month
period</t>
  </si>
  <si>
    <t>Coupon
payment</t>
  </si>
  <si>
    <t>Coupon payment:</t>
  </si>
  <si>
    <t>Future value of coupons:</t>
  </si>
  <si>
    <t>Par value received:</t>
  </si>
  <si>
    <t>Total portfolio value:</t>
  </si>
  <si>
    <t>Value of 
reinvested 
coupons at 
Year 5</t>
  </si>
  <si>
    <t>Reinvestment YTM:</t>
  </si>
  <si>
    <t>Original YTM</t>
  </si>
  <si>
    <t>YTM decrease</t>
  </si>
  <si>
    <t>YTM increase</t>
  </si>
  <si>
    <t>Companies often buy bonds to meet a future liability or cash outlay. Such an investment is called a dedicated portfolio since the proceeds of the portfolio are dedicated to the future liability. In such a case, the portfolio is subject to reinvestment risk. Reinvestment risk occurs because the company will be reinvesting the coupon payments it receives. If the YTM on similar bonds falls, these coupon payments will be reinvested at a lower interest rate, which will result in a portfolio value that is lower than desired at maturity. Of course, if interest rates increase, the portfolio value at maturity will be higher than needed.</t>
  </si>
  <si>
    <t>Assume that the interest rates remain constant for the next five years. Thus, when the company reinvests the coupon payments, it will reinvest at the current YTM. What is the value of the portfolio in five years?</t>
  </si>
  <si>
    <t>d.</t>
  </si>
  <si>
    <t>b, c.</t>
  </si>
  <si>
    <t>e.</t>
  </si>
  <si>
    <t>Settlement:</t>
  </si>
  <si>
    <t>Maturity:</t>
  </si>
  <si>
    <t>YTM:</t>
  </si>
  <si>
    <t>Bond A</t>
  </si>
  <si>
    <t>Bond B</t>
  </si>
  <si>
    <t>Since the liability is a lump sum in five years, the duration is equal to the maturity, or five years.</t>
  </si>
  <si>
    <t>Bond B:</t>
  </si>
  <si>
    <t>Bond A:</t>
  </si>
  <si>
    <t>Bond weights:</t>
  </si>
  <si>
    <t xml:space="preserve">One way to eliminate reinvestment risk is called immunization. Rather than buying bonds with the same maturity as the liability, the company instead buys bonds with the same duration as the liability. If you think about the dedicated portfolio, if the interest rate falls, the future value of the reinvested coupon payments decreases. However, as interest rates fall, the price of the bond increases. These effects offset each other in an immunized portfolio. </t>
  </si>
  <si>
    <t>Notice, because of the way the programmers created the function, we had to "adjust" the dates we entered to get the accrued interest since the last coupon payment. The Issue date is the date of the last coupon payment, First_interest is the date of the next interest payment, and the Settlement date is the settlement date of the bond. Although this function does have an option Calc_method that will allow you to calculate the accrued interest since the bond issuance or the last coupon date, the option does not correctly calculate the accrued interest since the last coupon date.</t>
  </si>
  <si>
    <t>As you can see from this graph, duration is close to the maturity for short maturity bonds, but duration increases at a decreasing rate as maturity increases.</t>
  </si>
  <si>
    <t>What is the duration of the liability for Ice Cubes, Inc.?</t>
  </si>
  <si>
    <t>Counter:</t>
  </si>
  <si>
    <t>The PRICE function uses several arguments we need to explain. Notice, we had to enter 2 dates, a settlement date and a maturity date. The settlement date is the date you pay for the bond. The maturity date is the date the bond matures. In many bond problems, you may not have these dates, but rather the number of years until maturity. In this case, any 2 dates will work as long as they are the correct number of years apart. In this case, we used January 1, 2000 and January 1, 2010 as the dates for a 10-year bond since these dates are particularly easy to work with. Rate is the coupon rate of the bond and Yld is the yield to maturity of the bond. Redemption is the redemption (face, or par) value of the bond at maturity as a percentage of par. When you read further about bond quotes, bonds are often quoted as a percentage of par and Excel uses this convention. Frequency is simply the number of coupon payments per year. Notice that the value for the bond price returned by Excel is the price as a percentage of par. To return the dollar price, we could simply multiply this entire function by 10, and format the cell to include a dollar sign. Below, we have modified the function to return a dollar price for the bond.</t>
  </si>
  <si>
    <t>Excel uses the Settlement Date in its bond pricing functions. The settlement date is not the date the bond is purchased, but rather the date the payment for the bond is actually made. If you purchase a Treasury bond, you will not actually pay for the bond until the next business day, while the settlement date for corporate bonds is 3 days from the date of purchase, the same time frame that is used for stock purchases.</t>
  </si>
  <si>
    <t>Yield to Maturity (YTM):</t>
  </si>
  <si>
    <t xml:space="preserve">The YIELD function uses the most of the same arguments as the price function. Notice, we had to enter 2 dates, a settlement date and a maturity date. The settlement date is the date you pay for the bond. The maturity date is the date the bond matures. In many bond problems, you may not have these dates, but rather the number of years until maturity. Any 2 dates will work as long as they are the correct number of years apart. In this case, we used January 1, 2000 and January 1, 2010 as the dates for a 10-year bond since these dates are particularly easy to work with. Rate is the coupon rate of the bond and Pr is the price of the bond as a percentage of par. Redemption is the redemption (face, or par) value of the bond at maturity as a percentage of par. When you read further about bond quotes, bonds are often quoted as a percentage of par, and Excel uses this convention. Frequency is simply the number of coupon payments per year. </t>
  </si>
  <si>
    <t>Notice that we have the horizontal axis at intervals of five years, beginning at zero and ending at 40 even though the data for the horizontal axis is different from this scale. We chose this range by selecting the horizontal axis and going to "Format Axis" then "Axis Options." However, you cannot change the scale of a horizontal axis on a line chart, but rather must use an XY scatter plot.</t>
  </si>
  <si>
    <t>Another advantage of using duration to immunize a portfolio is that the duration of a portfolio is simply the weighted average of the duration of the assets in the portfolio. In other words, to find the duration of a portfolio, you simply take the weight of each asset multiplied by its duration and then sum the results.</t>
  </si>
  <si>
    <t>Suppose the two bonds shown below are the only bonds available to immunize the liability. What face amount of each bond will the company need to purchase to immunize the portfolio?</t>
  </si>
  <si>
    <t>In cell G10, we have the month displayed. To do this, we used HLOOKUP, which is similar to the VLOOKUP we used in Chapter 2 to compute the average and marginal tax rates. HLOOKUP looks up the number from the row in a column of data. The HLOOKUP function is located under the Lookup &amp; Reference functions. The syntax we used looks like this:</t>
  </si>
  <si>
    <t xml:space="preserve">Next, we need to create a data table on this sheet that will return just the yields of the different Treasuries for the month the counter is displaying in the month cell. The first row of our table located in rows 37 and 38 shows the maturity in years for all Treasury maturities over this period. At first glance, it would seem that we could use a simple HLOOKUP to return the YTM for each maturity like we did for the month. Unfortunately, it is not this simple. Since 1955, the Treasury has issued bonds with 1-month, 3-month, 6-month, 1-, 2-, 3-, 5-, 7-, 10-, 20-, and 30-year maturities. During this period, many of these maturities have been discontinued for some periods, which results in no available data for that maturity when the Treasury was not issuing a particular maturity. If we use the HLOOKUP function, it will return a value of 0.00% for any month that there is not a YTM available for a particular maturity. This 0.00% YTM will be reflected in the graph. Because of this, we need to use more than a basic HLOOKUP function. </t>
  </si>
  <si>
    <t>If you look at cell M38, which returns the YTM for a 30-year Treasury, you will see the following HLOOKUP functions nested inside an IF function:</t>
  </si>
  <si>
    <t>by Brad Jordan and Joe Smolira</t>
  </si>
  <si>
    <t xml:space="preserve">"Go." Check "Analysis ToolPak" and </t>
  </si>
  <si>
    <t>To begin, we need to set up the scroll bar. We went to the Developer tab, then clicked "Insert," then selected the scroll bar we liked under "Form Controls." This will bring up a "+" symbol which will allows you to adjust the scroll bar size. Once you create the scroll bar, put the mouse over the scroll bar, right-click the mouse, and select "Format Control" from the menu. This brings up a box that looks like this:</t>
  </si>
  <si>
    <t>How many days are there between July 17th and September 1st? When you are dealing with bond prices, the answer depends on who issued the bond! We discussed the a method for calculating the accrued interest on a bond, but in actuality, there are 6 methods for counting the number of days between the time a bond is purchased and the next coupon payment. Excel does not include the calculation for one of the methods, so we are left with 5 different methods for counting the number of days before the next coupon payment. The 5 day count methods used by Excel and the corresponding inputs are:</t>
  </si>
  <si>
    <t>Obviously this number is too high. When you allow computer programmers to program financial functions, you often get errors, which is what we get in this case. First, ACCRINT requires the par value in dollars, not a percent of par, which is different from the price function. Second, the accrued interest in this function is the total accrued interest since the bond was issued, a relatively unimportant number. To get the ACCRINT function to work properly, we will have to adjust the inputs. For the Issue date, we can use the date the last coupon payment was made, and the First_interest date is the date of the next coupon payment. Using these adjustments, we find the accrued interest is:</t>
  </si>
  <si>
    <t>The IF statement is using HLOOKUP to find a value in the first row of the data table on the Yield Curve data sheet that matches cell M37, which is 30, for a 30-year maturity. If this value is greater than 0.00001 (0.001%), the argument is true. In the true argument, we have the IF statement return the yield to maturity from the appropriate column and row. If the IF argument is false, in other words the data is missing, the value returned will be #NA. This indicates that the data is missing. While this may seem a bit superfluous, we need this extra step so the graph will display properly since 0.00% is not returned for missing data.</t>
  </si>
  <si>
    <t>At the current YTM, what is the face value of the bonds the company has to purchase today in order to meet its future obligation? Assume that the bonds in the relevant range will have the same coupon rate as the current YTM and these bonds make semiannual coupon payments.</t>
  </si>
  <si>
    <t>Chapter 8</t>
  </si>
  <si>
    <t>Chapter 8 - Section 5</t>
  </si>
  <si>
    <t>Chapter 8 - Section 3</t>
  </si>
  <si>
    <t>Chapter 8 - Section 1</t>
  </si>
  <si>
    <t>When you use the PRICE and YIELD function, you will notice another input, Basis. The method we used for bond pricing in the textbook and with the calculator is sometimes called the "stopped clock" bond pricing method because it is technically correct only twice per year. The two days this pricing method is correct are the days when the next coupon payment is exactly six months in the future. On other days, the price paid for the bond includes the accrued interest. We will have more to say about the Basis argument and how to use it in Section 8.3.</t>
  </si>
  <si>
    <t>As you can see, the Macaulay duration does not exactly predict the change in the bond's price, but it is a close approximation. Macaulay duration is more effective at predicting the bond price change for small changes in interest rates; for larger interest rate changes, Macaulay duration is less accurate. Since you can exactly calculate the change in a bond's price for a new YTM, what is the advantage of Macaulay duration? One of the biggest advantages is the  Macaulay duration of a portfolio of bonds is simply the weighted average of the bonds in the portfolio. So, you can tell how a bond portfolio will change in value for a given interest rate change. If you are unfamiliar with calculating weighted averages and portfolios, we will have more to say about both topics in Chapter 11. There is another type of duration, namely modified duration. Again, we will skip the calculation of modified duration and simply use Excel to calculate the modified duration, Doing so, we find the modified duration is:</t>
  </si>
  <si>
    <t>In our discussion of interest rate risk, we mentioned several factors that affect how much a bond's price will change for a change in interest rates. The factors that affect the bond's interest rate risk sensitivity are:
     1) The maturity of the bond. All else the same, longer term bonds have greater interest rate risk.
     2) The coupon rate. All else the same, a bond with a lower coupon rate will have greater interest rate risk.
     3) The current yield to maturity. All else the same, a lower yield to maturity will result in greater interest rate risk.
So how will we tell how sensitive a bond's price is to changes in interest rate when these three factors are combined? Fortunately, there is a measure of interest rate risk that accounts for all of these factors. The most common measure of interest rate risk is Macaulay duration. The calculation of Macaulay duration is beyond our discussion here, but in short, it measures the elasticity of bond price changes to changes in the interest rate. Suppose we have the following bond:</t>
  </si>
  <si>
    <t>What is the Macaulay duration of this bond? Using the Excel function DURATION, we find:</t>
  </si>
  <si>
    <t>To have Excel automatically calculate the accrued interest, we can use the ACCRINT function. The inputs we used for the corporate bond are:</t>
  </si>
  <si>
    <t>Chapter 8 - Master It!</t>
  </si>
  <si>
    <t>Master It! Solution</t>
  </si>
  <si>
    <t>Format control allows us to set the parameters of how the scroll bar will operate. We have the yield to maturity of the different bonds in a table. To have Excel grab the correct month, we are going to use HLOOKUP to go to the table and grab the correct month by counting down from the first row in the table. The current value is the value we want the scroll bar to start at. We need to set this value between the minimum and maximum value we will set later. We set the minimum value to 2 since we will never want output from the first row of the table. The maximum is 706, the last row of the table. If we set this number below 706, say 400, it will not allow us to graph the yield curve below the 400th month. If we set the maximum value for greater than 706, every entry will be zero. The incremental change is the increment that we want the counter to change by. In this case, we want the counter to increase by one, but in a later chapter we will use decimals for the incremental change. Finally, we have a linked cell, in this case cell C13. The linked cell shows the output for the spinner. Notice, when you click the scroll bar, this cell changes, which ultimately is the cell that changes the output and graph. Notice that the number is purple. The reason for this is that it is an output from the scroll bar, but the output is unique in that you can manually change it without changing anything else. For instance, if you type 45 in this cell, it will go to December 1956, the 45th row of the data, but it will not affect the future use of the scroll bar. Typically, if you overwrite an output cell, the new value you entered will be static.</t>
  </si>
  <si>
    <t>The Lookup_value is the column header we want the function to lookup the correct cell row. In this case, we want the date column. Notice we enclosed "Date" in quotation marks since it is a text variable. Table_array is the data array we want the function to search, which is the data in the next sheet. We included all of the data, including the header row. Finally, Row_index_num is the row from which we want the resulting value returned. For this, we used the counter value that is returned by the scroll bar. As the scroll bar increases the counter, the counter number increases, which results in a more recent month.</t>
  </si>
  <si>
    <t>=IF(HLOOKUP(M37,'Yield Curve Data'!$A$2:$L$742,$C$12)&gt;0.00001,HLOOKUP(M37,'Yield Curve Data'!$A$2:$L$742,$C$12),NA())</t>
  </si>
  <si>
    <t xml:space="preserve">Finally, we inserted an XY scatter plot. Using the XY scatter plot rather than a line graph means that the horizontal axis will be based on constant values. In this case, size of the gap between the each numeric value on the graph is 5 (years). </t>
  </si>
  <si>
    <r>
      <t>Figure 8.8 in the textbook shows a current Treasury yield curve, as well as the yield curve for last month and last year. Of course, we would like to see how the Treasury yield curve has changed over time. To do this, we can create a dynamic graph. On the next worksheet you will find the yield to maturity for different Treasury issues back to May 1953 which we gathered from the St. Louis Federal Reserve FRED</t>
    </r>
    <r>
      <rPr>
        <sz val="12"/>
        <color theme="1"/>
        <rFont val="Calibri"/>
        <family val="2"/>
      </rPr>
      <t>®</t>
    </r>
    <r>
      <rPr>
        <sz val="12"/>
        <color theme="1"/>
        <rFont val="Calibri"/>
        <family val="2"/>
        <scheme val="minor"/>
      </rPr>
      <t xml:space="preserve"> database. Notice that there is a lot of missing data in this table. The reason is because of different funding requirements for the U.S. Treasury. For example, the U.S. Treasury didn't begin issuing 30-year Treasury bonds until February 1977, but then discontinued issuing these bonds in February 2002. Because of additional long-term funding needs and market demand for long-term Treasury bonds, it re-introduced the 30-year bond in February 2006. Below, you will see a dynamic graph of the Treasury bond yield curve. If you click on the up or down arrow in the scroll bar located rows 7 and 8, the graph will automatically move forward or backward in time one month at a time. Of course, if you would like to move more quickly, you can grab the scull bar in the middle and drag it. The date above the graph shows you the month and year represented in the graph. Constructing such a dynamic yield curve is relatively intensive. If you look below, you will see how we did this. One thing you will notice is that as you hold one of the arrows and scroll forward or backward through time, the date changes, but the graph does not until you release the mouse key. What we would really like to see is for the graph to change immediately as well. While this is possible, this task is even more intensive. We will show you how to do this when we discuss option valuation in a later chapter.</t>
    </r>
  </si>
  <si>
    <r>
      <t xml:space="preserve">Corporate Finance, </t>
    </r>
    <r>
      <rPr>
        <b/>
        <sz val="12"/>
        <color rgb="FF000000"/>
        <rFont val="Calibri"/>
        <family val="2"/>
        <scheme val="minor"/>
      </rPr>
      <t>11th edition</t>
    </r>
  </si>
  <si>
    <t>Version 11.0</t>
  </si>
  <si>
    <r>
      <t xml:space="preserve">Ross, Westerfield, Jaffe, and Jordan's </t>
    </r>
    <r>
      <rPr>
        <b/>
        <i/>
        <sz val="12"/>
        <color rgb="FF000000"/>
        <rFont val="Calibri"/>
        <family val="2"/>
        <scheme val="minor"/>
      </rPr>
      <t>Spreadsheet Master</t>
    </r>
  </si>
  <si>
    <t>To install these, click on the File tab</t>
  </si>
  <si>
    <t>Laurel</t>
  </si>
  <si>
    <t>Hardy</t>
  </si>
  <si>
    <t>YTM</t>
  </si>
  <si>
    <t>N</t>
  </si>
  <si>
    <t>Coupon</t>
  </si>
  <si>
    <t>PV</t>
  </si>
  <si>
    <t>PMT</t>
  </si>
  <si>
    <t>FV</t>
  </si>
  <si>
    <t>Change Price</t>
  </si>
  <si>
    <t>%Change</t>
  </si>
  <si>
    <t>Hacker</t>
  </si>
  <si>
    <t>% of Par</t>
  </si>
  <si>
    <t>Par</t>
  </si>
  <si>
    <t>Current Yeild</t>
  </si>
  <si>
    <t>Semi</t>
  </si>
  <si>
    <t>*Current Yeild equals Par multiplied by ratio of coupon rate to % of Par</t>
  </si>
  <si>
    <t>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</si>
</sst>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
    <numFmt numFmtId="165" formatCode="_(* #,##0.000_);_(* \(#,##0.000\);_(* &quot;-&quot;???_);_(@_)"/>
    <numFmt numFmtId="166" formatCode="_(* #,##0_);_(* \(#,##0\);_(* &quot;-&quot;???_);_(@_)"/>
    <numFmt numFmtId="167" formatCode="_(&quot;$&quot;* #,##0.00_);_(&quot;$&quot;* \(#,##0.00\);_(&quot;$&quot;* &quot;-&quot;???_);_(@_)"/>
    <numFmt numFmtId="168" formatCode="yyyy\-mm\-dd"/>
    <numFmt numFmtId="169" formatCode="[$-409]mmm\-yy;@"/>
    <numFmt numFmtId="170" formatCode="0.0000"/>
    <numFmt numFmtId="171" formatCode="[$-409]mmmm\-yy;@"/>
    <numFmt numFmtId="172" formatCode="0.0%"/>
  </numFmts>
  <fonts count="40" x14ac:knownFonts="1">
    <font>
      <sz val="11"/>
      <color theme="1"/>
      <name val="Calibri"/>
      <family val="2"/>
      <scheme val="minor"/>
    </font>
    <font>
      <sz val="10"/>
      <name val="Arial"/>
      <family val="2"/>
    </font>
    <font>
      <b/>
      <sz val="14"/>
      <color theme="0"/>
      <name val="Calibri"/>
      <family val="2"/>
      <scheme val="minor"/>
    </font>
    <font>
      <sz val="12"/>
      <color theme="1"/>
      <name val="Calibri"/>
      <family val="2"/>
      <scheme val="minor"/>
    </font>
    <font>
      <b/>
      <sz val="12"/>
      <color theme="1"/>
      <name val="Calibri"/>
      <family val="2"/>
      <scheme val="minor"/>
    </font>
    <font>
      <sz val="10"/>
      <color indexed="8"/>
      <name val="Calibri"/>
      <family val="2"/>
      <scheme val="minor"/>
    </font>
    <font>
      <sz val="10"/>
      <name val="Calibri"/>
      <family val="2"/>
      <scheme val="minor"/>
    </font>
    <font>
      <sz val="48"/>
      <color indexed="52"/>
      <name val="Calibri"/>
      <family val="2"/>
      <scheme val="minor"/>
    </font>
    <font>
      <sz val="10"/>
      <color indexed="19"/>
      <name val="Calibri"/>
      <family val="2"/>
      <scheme val="minor"/>
    </font>
    <font>
      <sz val="12"/>
      <color indexed="8"/>
      <name val="Calibri"/>
      <family val="2"/>
      <scheme val="minor"/>
    </font>
    <font>
      <b/>
      <sz val="12"/>
      <color indexed="9"/>
      <name val="Calibri"/>
      <family val="2"/>
      <scheme val="minor"/>
    </font>
    <font>
      <b/>
      <sz val="12"/>
      <color theme="0"/>
      <name val="Calibri"/>
      <family val="2"/>
      <scheme val="minor"/>
    </font>
    <font>
      <b/>
      <sz val="14"/>
      <color indexed="48"/>
      <name val="Calibri"/>
      <family val="2"/>
      <scheme val="minor"/>
    </font>
    <font>
      <b/>
      <sz val="14"/>
      <color indexed="10"/>
      <name val="Calibri"/>
      <family val="2"/>
      <scheme val="minor"/>
    </font>
    <font>
      <b/>
      <sz val="12"/>
      <color rgb="FF000000"/>
      <name val="Calibri"/>
      <family val="2"/>
      <scheme val="minor"/>
    </font>
    <font>
      <b/>
      <i/>
      <sz val="12"/>
      <color rgb="FF000000"/>
      <name val="Calibri"/>
      <family val="2"/>
      <scheme val="minor"/>
    </font>
    <font>
      <sz val="11"/>
      <color theme="1"/>
      <name val="Calibri"/>
      <family val="2"/>
      <scheme val="minor"/>
    </font>
    <font>
      <sz val="12"/>
      <color rgb="FF0000FF"/>
      <name val="Calibri"/>
      <family val="2"/>
      <scheme val="minor"/>
    </font>
    <font>
      <sz val="12"/>
      <color rgb="FFFF0000"/>
      <name val="Calibri"/>
      <family val="2"/>
      <scheme val="minor"/>
    </font>
    <font>
      <b/>
      <i/>
      <sz val="12"/>
      <color theme="1"/>
      <name val="Calibri"/>
      <family val="2"/>
      <scheme val="minor"/>
    </font>
    <font>
      <u/>
      <sz val="12"/>
      <color theme="1"/>
      <name val="Calibri"/>
      <family val="2"/>
      <scheme val="minor"/>
    </font>
    <font>
      <b/>
      <sz val="10"/>
      <name val="Arial"/>
      <family val="2"/>
    </font>
    <font>
      <b/>
      <sz val="16"/>
      <color rgb="FF000099"/>
      <name val="Calibri"/>
      <family val="2"/>
      <scheme val="minor"/>
    </font>
    <font>
      <sz val="11"/>
      <color rgb="FF000099"/>
      <name val="Calibri"/>
      <family val="2"/>
      <scheme val="minor"/>
    </font>
    <font>
      <b/>
      <sz val="16"/>
      <color rgb="FF000099"/>
      <name val="Calibri"/>
      <family val="2"/>
    </font>
    <font>
      <b/>
      <sz val="12"/>
      <color rgb="FF000099"/>
      <name val="Calibri"/>
      <family val="2"/>
      <scheme val="minor"/>
    </font>
    <font>
      <sz val="12"/>
      <color rgb="FF000099"/>
      <name val="Calibri"/>
      <family val="2"/>
      <scheme val="minor"/>
    </font>
    <font>
      <sz val="16"/>
      <color rgb="FF000099"/>
      <name val="Calibri"/>
      <family val="2"/>
      <scheme val="minor"/>
    </font>
    <font>
      <sz val="12"/>
      <color theme="1"/>
      <name val="Calibri"/>
      <family val="2"/>
    </font>
    <font>
      <i/>
      <sz val="12"/>
      <color theme="1"/>
      <name val="Calibri"/>
      <family val="2"/>
      <scheme val="minor"/>
    </font>
    <font>
      <i/>
      <sz val="11"/>
      <color theme="1"/>
      <name val="Calibri"/>
      <family val="2"/>
      <scheme val="minor"/>
    </font>
    <font>
      <sz val="12"/>
      <name val="Calibri"/>
      <family val="2"/>
      <scheme val="minor"/>
    </font>
    <font>
      <sz val="11"/>
      <color rgb="FF0000FF"/>
      <name val="Calibri"/>
      <family val="2"/>
      <scheme val="minor"/>
    </font>
    <font>
      <b/>
      <sz val="11"/>
      <color theme="1"/>
      <name val="Calibri"/>
      <family val="2"/>
      <scheme val="minor"/>
    </font>
    <font>
      <b/>
      <sz val="16"/>
      <color rgb="FFFF0000"/>
      <name val="Calibri"/>
      <family val="2"/>
      <scheme val="minor"/>
    </font>
    <font>
      <b/>
      <sz val="12"/>
      <color rgb="FF9900FF"/>
      <name val="Calibri"/>
      <family val="2"/>
      <scheme val="minor"/>
    </font>
    <font>
      <sz val="11"/>
      <color theme="1"/>
      <name val="Agency FB"/>
      <family val="2"/>
    </font>
    <font>
      <b/>
      <sz val="11"/>
      <color rgb="FFFA7D00"/>
      <name val="Agency FB"/>
      <family val="2"/>
    </font>
    <font>
      <sz val="11"/>
      <color rgb="FF3F3F76"/>
      <name val="Agency FB"/>
      <family val="2"/>
    </font>
    <font>
      <sz val="10"/>
      <name val="Calibri"/>
      <family val="1"/>
      <scheme val="minor"/>
    </font>
  </fonts>
  <fills count="13">
    <fill>
      <patternFill patternType="none"/>
    </fill>
    <fill>
      <patternFill patternType="gray125"/>
    </fill>
    <fill>
      <patternFill patternType="solid">
        <fgColor indexed="8"/>
        <bgColor indexed="64"/>
      </patternFill>
    </fill>
    <fill>
      <patternFill patternType="solid">
        <fgColor theme="1"/>
        <bgColor indexed="64"/>
      </patternFill>
    </fill>
    <fill>
      <patternFill patternType="solid">
        <fgColor rgb="FFFFFF99"/>
        <bgColor indexed="64"/>
      </patternFill>
    </fill>
    <fill>
      <patternFill patternType="solid">
        <fgColor rgb="FFFFFF00"/>
        <bgColor indexed="64"/>
      </patternFill>
    </fill>
    <fill>
      <patternFill patternType="solid">
        <fgColor rgb="FF66FFFF"/>
        <bgColor indexed="64"/>
      </patternFill>
    </fill>
    <fill>
      <patternFill patternType="solid">
        <fgColor rgb="FF66CCFF"/>
        <bgColor indexed="64"/>
      </patternFill>
    </fill>
    <fill>
      <patternFill patternType="solid">
        <fgColor rgb="FFCCFFFF"/>
        <bgColor indexed="64"/>
      </patternFill>
    </fill>
    <fill>
      <patternFill patternType="solid">
        <fgColor rgb="FFCCFFCC"/>
        <bgColor indexed="64"/>
      </patternFill>
    </fill>
    <fill>
      <patternFill patternType="solid">
        <fgColor rgb="FFFFCC99"/>
      </patternFill>
    </fill>
    <fill>
      <patternFill patternType="solid">
        <fgColor rgb="FFF2F2F2"/>
      </patternFill>
    </fill>
    <fill>
      <patternFill patternType="solid">
        <fgColor theme="6" tint="0.79998168889431442"/>
        <bgColor theme="6" tint="0.79998168889431442"/>
      </patternFill>
    </fill>
  </fills>
  <borders count="2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1" fillId="0" borderId="0"/>
    <xf numFmtId="9" fontId="16" fillId="0" borderId="0" applyFont="0" applyFill="0" applyBorder="0" applyAlignment="0" applyProtection="0"/>
    <xf numFmtId="0" fontId="36" fillId="12" borderId="0" applyNumberFormat="0" applyBorder="0" applyAlignment="0" applyProtection="0"/>
    <xf numFmtId="0" fontId="37" fillId="11" borderId="21" applyNumberFormat="0" applyAlignment="0" applyProtection="0"/>
    <xf numFmtId="44" fontId="1" fillId="0" borderId="0" applyFont="0" applyFill="0" applyBorder="0" applyAlignment="0" applyProtection="0"/>
    <xf numFmtId="0" fontId="38" fillId="10" borderId="21" applyNumberFormat="0" applyAlignment="0" applyProtection="0"/>
    <xf numFmtId="0" fontId="39" fillId="0" borderId="0"/>
    <xf numFmtId="44" fontId="16" fillId="0" borderId="0" applyFont="0" applyFill="0" applyBorder="0" applyAlignment="0" applyProtection="0"/>
  </cellStyleXfs>
  <cellXfs count="134">
    <xf numFmtId="0" fontId="0" fillId="0" borderId="0" xfId="0"/>
    <xf numFmtId="0" fontId="3" fillId="4" borderId="0" xfId="0" applyFont="1" applyFill="1"/>
    <xf numFmtId="0" fontId="4" fillId="4" borderId="0" xfId="0" applyFont="1" applyFill="1"/>
    <xf numFmtId="0" fontId="5" fillId="2" borderId="0" xfId="1" applyFont="1" applyFill="1"/>
    <xf numFmtId="0" fontId="6" fillId="2" borderId="0" xfId="1" applyFont="1" applyFill="1"/>
    <xf numFmtId="0" fontId="8" fillId="2" borderId="0" xfId="1" applyFont="1" applyFill="1" applyBorder="1"/>
    <xf numFmtId="0" fontId="6" fillId="2" borderId="0" xfId="1" applyFont="1" applyFill="1" applyBorder="1"/>
    <xf numFmtId="0" fontId="5" fillId="5" borderId="0" xfId="1" applyFont="1" applyFill="1" applyBorder="1"/>
    <xf numFmtId="0" fontId="14" fillId="5" borderId="0" xfId="1" applyFont="1" applyFill="1" applyBorder="1"/>
    <xf numFmtId="0" fontId="15" fillId="5" borderId="0" xfId="1" applyFont="1" applyFill="1" applyBorder="1"/>
    <xf numFmtId="0" fontId="3" fillId="4" borderId="0" xfId="0" applyFont="1" applyFill="1"/>
    <xf numFmtId="0" fontId="9" fillId="2" borderId="0" xfId="1" applyFont="1" applyFill="1" applyBorder="1"/>
    <xf numFmtId="0" fontId="10" fillId="2" borderId="0" xfId="1" applyFont="1" applyFill="1" applyBorder="1"/>
    <xf numFmtId="0" fontId="11" fillId="2" borderId="0" xfId="1" applyFont="1" applyFill="1" applyBorder="1"/>
    <xf numFmtId="0" fontId="12" fillId="5" borderId="0" xfId="1" applyFont="1" applyFill="1" applyBorder="1"/>
    <xf numFmtId="0" fontId="13" fillId="5" borderId="0" xfId="1" applyFont="1" applyFill="1" applyBorder="1"/>
    <xf numFmtId="0" fontId="3" fillId="4" borderId="0" xfId="0" applyFont="1" applyFill="1"/>
    <xf numFmtId="0" fontId="2" fillId="3" borderId="0" xfId="0" applyFont="1" applyFill="1"/>
    <xf numFmtId="0" fontId="5" fillId="2" borderId="0" xfId="1" applyFont="1" applyFill="1" applyBorder="1"/>
    <xf numFmtId="0" fontId="3" fillId="4" borderId="0" xfId="0" applyFont="1" applyFill="1"/>
    <xf numFmtId="0" fontId="0" fillId="4" borderId="0" xfId="0" applyFill="1"/>
    <xf numFmtId="0" fontId="3" fillId="4" borderId="0" xfId="0" applyFont="1" applyFill="1"/>
    <xf numFmtId="2" fontId="7" fillId="2" borderId="0" xfId="1" applyNumberFormat="1" applyFont="1" applyFill="1" applyBorder="1" applyAlignment="1"/>
    <xf numFmtId="42" fontId="17" fillId="4" borderId="0" xfId="0" applyNumberFormat="1" applyFont="1" applyFill="1"/>
    <xf numFmtId="41" fontId="17" fillId="4" borderId="0" xfId="0" applyNumberFormat="1" applyFont="1" applyFill="1"/>
    <xf numFmtId="10" fontId="17" fillId="4" borderId="0" xfId="2" applyNumberFormat="1" applyFont="1" applyFill="1"/>
    <xf numFmtId="44" fontId="18" fillId="4" borderId="0" xfId="0" applyNumberFormat="1" applyFont="1" applyFill="1"/>
    <xf numFmtId="43" fontId="18" fillId="4" borderId="1" xfId="0" applyNumberFormat="1" applyFont="1" applyFill="1" applyBorder="1"/>
    <xf numFmtId="14" fontId="17" fillId="4" borderId="0" xfId="0" applyNumberFormat="1" applyFont="1" applyFill="1"/>
    <xf numFmtId="0" fontId="19" fillId="6" borderId="0" xfId="0" applyFont="1" applyFill="1" applyBorder="1"/>
    <xf numFmtId="0" fontId="3" fillId="6" borderId="0" xfId="0" applyFont="1" applyFill="1" applyBorder="1"/>
    <xf numFmtId="2" fontId="3" fillId="6" borderId="0" xfId="0" applyNumberFormat="1" applyFont="1" applyFill="1" applyBorder="1"/>
    <xf numFmtId="0" fontId="3" fillId="6" borderId="0" xfId="0" applyFont="1" applyFill="1"/>
    <xf numFmtId="164" fontId="18" fillId="4" borderId="0" xfId="0" applyNumberFormat="1" applyFont="1" applyFill="1"/>
    <xf numFmtId="165" fontId="17" fillId="4" borderId="0" xfId="2" applyNumberFormat="1" applyFont="1" applyFill="1"/>
    <xf numFmtId="166" fontId="17" fillId="4" borderId="0" xfId="0" applyNumberFormat="1" applyFont="1" applyFill="1"/>
    <xf numFmtId="14" fontId="3" fillId="4" borderId="0" xfId="0" applyNumberFormat="1" applyFont="1" applyFill="1"/>
    <xf numFmtId="10" fontId="18" fillId="4" borderId="0" xfId="2" applyNumberFormat="1" applyFont="1" applyFill="1"/>
    <xf numFmtId="0" fontId="3" fillId="4" borderId="0" xfId="0" applyFont="1" applyFill="1" applyAlignment="1">
      <alignment horizontal="right"/>
    </xf>
    <xf numFmtId="0" fontId="3" fillId="4" borderId="1" xfId="0" applyFont="1" applyFill="1" applyBorder="1" applyAlignment="1">
      <alignment horizontal="right"/>
    </xf>
    <xf numFmtId="0" fontId="17" fillId="4" borderId="0" xfId="0" applyFont="1" applyFill="1"/>
    <xf numFmtId="0" fontId="18" fillId="4" borderId="0" xfId="0" applyFont="1" applyFill="1"/>
    <xf numFmtId="0" fontId="3" fillId="4" borderId="0" xfId="0" applyFont="1" applyFill="1" applyAlignment="1"/>
    <xf numFmtId="2" fontId="18" fillId="4" borderId="0" xfId="0" applyNumberFormat="1" applyFont="1" applyFill="1"/>
    <xf numFmtId="0" fontId="3" fillId="4" borderId="0" xfId="0" applyFont="1" applyFill="1" applyAlignment="1">
      <alignment wrapText="1"/>
    </xf>
    <xf numFmtId="167" fontId="18" fillId="4" borderId="0" xfId="0" applyNumberFormat="1" applyFont="1" applyFill="1"/>
    <xf numFmtId="0" fontId="3" fillId="4" borderId="0" xfId="0" applyFont="1" applyFill="1" applyAlignment="1">
      <alignment horizontal="left"/>
    </xf>
    <xf numFmtId="0" fontId="3" fillId="6" borderId="0" xfId="0" applyFont="1" applyFill="1" applyBorder="1" applyAlignment="1">
      <alignment wrapText="1"/>
    </xf>
    <xf numFmtId="0" fontId="0" fillId="4" borderId="0" xfId="0" applyFill="1" applyProtection="1">
      <protection locked="0"/>
    </xf>
    <xf numFmtId="0" fontId="1" fillId="4" borderId="0" xfId="0" applyFont="1" applyFill="1" applyProtection="1">
      <protection locked="0"/>
    </xf>
    <xf numFmtId="169" fontId="0" fillId="4" borderId="0" xfId="0" applyNumberFormat="1" applyFill="1" applyProtection="1">
      <protection locked="0"/>
    </xf>
    <xf numFmtId="0" fontId="3" fillId="4" borderId="0" xfId="0" applyFont="1" applyFill="1" applyAlignment="1">
      <alignment horizontal="center"/>
    </xf>
    <xf numFmtId="0" fontId="23" fillId="7" borderId="3" xfId="0" applyFont="1" applyFill="1" applyBorder="1"/>
    <xf numFmtId="0" fontId="23" fillId="7" borderId="4" xfId="0" applyFont="1" applyFill="1" applyBorder="1"/>
    <xf numFmtId="0" fontId="24" fillId="7" borderId="5" xfId="0" applyFont="1" applyFill="1" applyBorder="1"/>
    <xf numFmtId="0" fontId="25" fillId="7" borderId="6" xfId="0" applyFont="1" applyFill="1" applyBorder="1"/>
    <xf numFmtId="0" fontId="25" fillId="7" borderId="7" xfId="0" applyFont="1" applyFill="1" applyBorder="1"/>
    <xf numFmtId="0" fontId="26" fillId="7" borderId="4" xfId="0" applyFont="1" applyFill="1" applyBorder="1"/>
    <xf numFmtId="0" fontId="22" fillId="7" borderId="8" xfId="0" applyFont="1" applyFill="1" applyBorder="1"/>
    <xf numFmtId="0" fontId="26" fillId="7" borderId="9" xfId="0" applyFont="1" applyFill="1" applyBorder="1"/>
    <xf numFmtId="0" fontId="26" fillId="7" borderId="10" xfId="0" applyFont="1" applyFill="1" applyBorder="1"/>
    <xf numFmtId="0" fontId="24" fillId="7" borderId="8" xfId="0" applyFont="1" applyFill="1" applyBorder="1"/>
    <xf numFmtId="0" fontId="23" fillId="7" borderId="9" xfId="0" applyFont="1" applyFill="1" applyBorder="1"/>
    <xf numFmtId="9" fontId="17" fillId="4" borderId="0" xfId="2" applyFont="1" applyFill="1"/>
    <xf numFmtId="0" fontId="29" fillId="4" borderId="0" xfId="0" applyFont="1" applyFill="1" applyAlignment="1">
      <alignment horizontal="left" vertical="center"/>
    </xf>
    <xf numFmtId="0" fontId="29" fillId="4" borderId="0" xfId="0" applyFont="1" applyFill="1" applyAlignment="1">
      <alignment vertical="center"/>
    </xf>
    <xf numFmtId="0" fontId="30" fillId="4" borderId="0" xfId="0" applyFont="1" applyFill="1" applyAlignment="1">
      <alignment vertical="center"/>
    </xf>
    <xf numFmtId="0" fontId="23" fillId="4" borderId="11" xfId="0" applyFont="1" applyFill="1" applyBorder="1"/>
    <xf numFmtId="6" fontId="31" fillId="4" borderId="0" xfId="0" applyNumberFormat="1" applyFont="1" applyFill="1"/>
    <xf numFmtId="6" fontId="18" fillId="4" borderId="0" xfId="0" applyNumberFormat="1" applyFont="1" applyFill="1"/>
    <xf numFmtId="6" fontId="18" fillId="8" borderId="0" xfId="0" applyNumberFormat="1" applyFont="1" applyFill="1"/>
    <xf numFmtId="0" fontId="3" fillId="4" borderId="0" xfId="0" applyFont="1" applyFill="1" applyAlignment="1">
      <alignment horizontal="center" wrapText="1"/>
    </xf>
    <xf numFmtId="10" fontId="18" fillId="8" borderId="0" xfId="0" applyNumberFormat="1" applyFont="1" applyFill="1"/>
    <xf numFmtId="42" fontId="18" fillId="8" borderId="0" xfId="0" applyNumberFormat="1" applyFont="1" applyFill="1"/>
    <xf numFmtId="38" fontId="18" fillId="8" borderId="0" xfId="0" applyNumberFormat="1" applyFont="1" applyFill="1"/>
    <xf numFmtId="38" fontId="18" fillId="8" borderId="1" xfId="0" applyNumberFormat="1" applyFont="1" applyFill="1" applyBorder="1"/>
    <xf numFmtId="41" fontId="18" fillId="8" borderId="1" xfId="0" applyNumberFormat="1" applyFont="1" applyFill="1" applyBorder="1"/>
    <xf numFmtId="0" fontId="3" fillId="4" borderId="0" xfId="0" applyFont="1" applyFill="1" applyAlignment="1">
      <alignment horizontal="left" wrapText="1"/>
    </xf>
    <xf numFmtId="0" fontId="29" fillId="4" borderId="0" xfId="0" applyFont="1" applyFill="1" applyAlignment="1">
      <alignment horizontal="right"/>
    </xf>
    <xf numFmtId="0" fontId="29" fillId="4" borderId="0" xfId="0" applyFont="1" applyFill="1"/>
    <xf numFmtId="170" fontId="18" fillId="8" borderId="0" xfId="0" applyNumberFormat="1" applyFont="1" applyFill="1"/>
    <xf numFmtId="164" fontId="18" fillId="8" borderId="0" xfId="0" applyNumberFormat="1" applyFont="1" applyFill="1"/>
    <xf numFmtId="13" fontId="21" fillId="4" borderId="1" xfId="0" applyNumberFormat="1" applyFont="1" applyFill="1" applyBorder="1" applyAlignment="1" applyProtection="1">
      <alignment horizontal="center"/>
      <protection locked="0"/>
    </xf>
    <xf numFmtId="12" fontId="21" fillId="4" borderId="1" xfId="0" applyNumberFormat="1" applyFont="1" applyFill="1" applyBorder="1" applyAlignment="1" applyProtection="1">
      <alignment horizontal="center"/>
      <protection locked="0"/>
    </xf>
    <xf numFmtId="0" fontId="21" fillId="4" borderId="1" xfId="0" applyFont="1" applyFill="1" applyBorder="1" applyAlignment="1" applyProtection="1">
      <alignment horizontal="center"/>
      <protection locked="0"/>
    </xf>
    <xf numFmtId="171" fontId="0" fillId="4" borderId="0" xfId="0" applyNumberFormat="1" applyFill="1" applyProtection="1">
      <protection locked="0"/>
    </xf>
    <xf numFmtId="0" fontId="22" fillId="7" borderId="2" xfId="0" applyFont="1" applyFill="1" applyBorder="1"/>
    <xf numFmtId="0" fontId="23" fillId="7" borderId="3" xfId="0" applyFont="1" applyFill="1" applyBorder="1"/>
    <xf numFmtId="0" fontId="23" fillId="7" borderId="4" xfId="0" applyFont="1" applyFill="1" applyBorder="1"/>
    <xf numFmtId="0" fontId="24" fillId="7" borderId="5" xfId="0" applyFont="1" applyFill="1" applyBorder="1"/>
    <xf numFmtId="0" fontId="27" fillId="7" borderId="6" xfId="0" applyFont="1" applyFill="1" applyBorder="1"/>
    <xf numFmtId="0" fontId="27" fillId="7" borderId="7" xfId="0" applyFont="1" applyFill="1" applyBorder="1"/>
    <xf numFmtId="0" fontId="3" fillId="4" borderId="0" xfId="0" applyFont="1" applyFill="1"/>
    <xf numFmtId="170" fontId="21" fillId="4" borderId="0" xfId="0" applyNumberFormat="1" applyFont="1" applyFill="1" applyAlignment="1" applyProtection="1">
      <alignment horizontal="right"/>
      <protection locked="0"/>
    </xf>
    <xf numFmtId="2" fontId="21" fillId="4" borderId="0" xfId="0" applyNumberFormat="1" applyFont="1" applyFill="1" applyAlignment="1" applyProtection="1">
      <alignment horizontal="right"/>
      <protection locked="0"/>
    </xf>
    <xf numFmtId="0" fontId="21" fillId="4" borderId="0" xfId="0" applyFont="1" applyFill="1" applyAlignment="1" applyProtection="1">
      <alignment horizontal="right"/>
      <protection locked="0"/>
    </xf>
    <xf numFmtId="10" fontId="18" fillId="4" borderId="0" xfId="2" applyNumberFormat="1" applyFont="1" applyFill="1" applyAlignment="1">
      <alignment horizontal="right"/>
    </xf>
    <xf numFmtId="168" fontId="32" fillId="4" borderId="0" xfId="0" applyNumberFormat="1" applyFont="1" applyFill="1" applyProtection="1">
      <protection locked="0"/>
    </xf>
    <xf numFmtId="10" fontId="32" fillId="4" borderId="0" xfId="0" applyNumberFormat="1" applyFont="1" applyFill="1" applyProtection="1">
      <protection locked="0"/>
    </xf>
    <xf numFmtId="0" fontId="32" fillId="4" borderId="0" xfId="0" applyFont="1" applyFill="1" applyProtection="1">
      <protection locked="0"/>
    </xf>
    <xf numFmtId="10" fontId="32" fillId="4" borderId="0" xfId="2" applyNumberFormat="1" applyFont="1" applyFill="1"/>
    <xf numFmtId="0" fontId="35" fillId="4" borderId="0" xfId="0" applyFont="1" applyFill="1" applyAlignment="1">
      <alignment horizontal="left"/>
    </xf>
    <xf numFmtId="0" fontId="31" fillId="6" borderId="0" xfId="0" applyFont="1" applyFill="1"/>
    <xf numFmtId="0" fontId="3" fillId="9" borderId="19" xfId="0" applyFont="1" applyFill="1" applyBorder="1"/>
    <xf numFmtId="169" fontId="34" fillId="9" borderId="20" xfId="0" applyNumberFormat="1" applyFont="1" applyFill="1" applyBorder="1"/>
    <xf numFmtId="0" fontId="33" fillId="4" borderId="1" xfId="0" applyFont="1" applyFill="1" applyBorder="1" applyAlignment="1" applyProtection="1">
      <alignment horizontal="right"/>
      <protection locked="0"/>
    </xf>
    <xf numFmtId="0" fontId="31" fillId="4" borderId="0" xfId="0" applyFont="1" applyFill="1"/>
    <xf numFmtId="0" fontId="0" fillId="5" borderId="0" xfId="0" applyFill="1"/>
    <xf numFmtId="8" fontId="0" fillId="0" borderId="0" xfId="0" applyNumberFormat="1"/>
    <xf numFmtId="9" fontId="0" fillId="0" borderId="0" xfId="2" applyFont="1"/>
    <xf numFmtId="172" fontId="0" fillId="0" borderId="0" xfId="2" applyNumberFormat="1" applyFont="1"/>
    <xf numFmtId="10" fontId="0" fillId="0" borderId="0" xfId="2" applyNumberFormat="1" applyFont="1"/>
    <xf numFmtId="44" fontId="0" fillId="0" borderId="0" xfId="8" applyFont="1"/>
    <xf numFmtId="10" fontId="0" fillId="0" borderId="0" xfId="0" applyNumberFormat="1"/>
    <xf numFmtId="1" fontId="0" fillId="0" borderId="0" xfId="0" applyNumberFormat="1"/>
    <xf numFmtId="0" fontId="0" fillId="0" borderId="0" xfId="0" applyFill="1"/>
    <xf numFmtId="0" fontId="3" fillId="6" borderId="0" xfId="0" applyFont="1" applyFill="1" applyBorder="1" applyAlignment="1">
      <alignment horizontal="left" wrapText="1"/>
    </xf>
    <xf numFmtId="0" fontId="3" fillId="4" borderId="0" xfId="0" applyFont="1" applyFill="1" applyAlignment="1">
      <alignment horizontal="left" wrapText="1"/>
    </xf>
    <xf numFmtId="0" fontId="3" fillId="4" borderId="0" xfId="0" applyFont="1" applyFill="1" applyAlignment="1">
      <alignment horizontal="left"/>
    </xf>
    <xf numFmtId="0" fontId="3" fillId="6" borderId="0" xfId="0" applyFont="1" applyFill="1" applyAlignment="1">
      <alignment horizontal="left" wrapText="1"/>
    </xf>
    <xf numFmtId="0" fontId="3" fillId="9" borderId="15" xfId="0" applyFont="1" applyFill="1" applyBorder="1" applyAlignment="1">
      <alignment horizontal="center"/>
    </xf>
    <xf numFmtId="0" fontId="3" fillId="9" borderId="0" xfId="0" applyFont="1" applyFill="1" applyBorder="1" applyAlignment="1">
      <alignment horizontal="center"/>
    </xf>
    <xf numFmtId="0" fontId="3" fillId="9" borderId="17" xfId="0" applyFont="1" applyFill="1" applyBorder="1" applyAlignment="1">
      <alignment horizontal="center"/>
    </xf>
    <xf numFmtId="0" fontId="3" fillId="9" borderId="1" xfId="0" applyFont="1" applyFill="1" applyBorder="1" applyAlignment="1">
      <alignment horizontal="center"/>
    </xf>
    <xf numFmtId="0" fontId="20" fillId="9" borderId="13" xfId="0" applyFont="1" applyFill="1" applyBorder="1" applyAlignment="1">
      <alignment horizontal="center"/>
    </xf>
    <xf numFmtId="0" fontId="20" fillId="9" borderId="14" xfId="0" applyFont="1" applyFill="1" applyBorder="1" applyAlignment="1">
      <alignment horizontal="center"/>
    </xf>
    <xf numFmtId="0" fontId="3" fillId="9" borderId="16" xfId="0" applyFont="1" applyFill="1" applyBorder="1" applyAlignment="1">
      <alignment horizontal="center"/>
    </xf>
    <xf numFmtId="0" fontId="3" fillId="9" borderId="18" xfId="0" applyFont="1" applyFill="1" applyBorder="1" applyAlignment="1">
      <alignment horizontal="center"/>
    </xf>
    <xf numFmtId="0" fontId="20" fillId="9" borderId="12" xfId="0" applyFont="1" applyFill="1" applyBorder="1" applyAlignment="1">
      <alignment horizontal="center"/>
    </xf>
    <xf numFmtId="0" fontId="31" fillId="6" borderId="0" xfId="0" applyFont="1" applyFill="1" applyAlignment="1">
      <alignment horizontal="left" wrapText="1"/>
    </xf>
    <xf numFmtId="0" fontId="31" fillId="6" borderId="0" xfId="0" quotePrefix="1" applyFont="1" applyFill="1" applyAlignment="1">
      <alignment horizontal="left" wrapText="1"/>
    </xf>
    <xf numFmtId="0" fontId="21" fillId="4" borderId="0" xfId="0" applyFont="1" applyFill="1" applyAlignment="1" applyProtection="1">
      <alignment horizontal="center"/>
      <protection locked="0"/>
    </xf>
    <xf numFmtId="14" fontId="0" fillId="0" borderId="0" xfId="0" applyNumberFormat="1"/>
    <xf numFmtId="9" fontId="0" fillId="0" borderId="0" xfId="0" applyNumberFormat="1"/>
  </cellXfs>
  <cellStyles count="9">
    <cellStyle name="20% - Accent3 2" xfId="3"/>
    <cellStyle name="Calculation 2" xfId="4"/>
    <cellStyle name="Currency" xfId="8" builtinId="4"/>
    <cellStyle name="Currency 2" xfId="5"/>
    <cellStyle name="Input 2" xfId="6"/>
    <cellStyle name="Normal" xfId="0" builtinId="0"/>
    <cellStyle name="Normal 2" xfId="1"/>
    <cellStyle name="Normal 3" xfId="7"/>
    <cellStyle name="Percent" xfId="2" builtinId="5"/>
  </cellStyles>
  <dxfs count="0"/>
  <tableStyles count="0" defaultTableStyle="TableStyleMedium9" defaultPivotStyle="PivotStyleLight16"/>
  <colors>
    <mruColors>
      <color rgb="FF0000FF"/>
      <color rgb="FFFFFF99"/>
      <color rgb="FF66FFFF"/>
      <color rgb="FF9900FF"/>
      <color rgb="FFCC99FF"/>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Macaulay Duration</a:t>
            </a:r>
          </a:p>
        </c:rich>
      </c:tx>
      <c:overlay val="0"/>
    </c:title>
    <c:autoTitleDeleted val="0"/>
    <c:plotArea>
      <c:layout/>
      <c:scatterChart>
        <c:scatterStyle val="smoothMarker"/>
        <c:varyColors val="0"/>
        <c:ser>
          <c:idx val="0"/>
          <c:order val="0"/>
          <c:spPr>
            <a:ln>
              <a:solidFill>
                <a:srgbClr val="C00000"/>
              </a:solidFill>
            </a:ln>
          </c:spPr>
          <c:marker>
            <c:symbol val="diamond"/>
            <c:size val="5"/>
            <c:spPr>
              <a:solidFill>
                <a:srgbClr val="C00000"/>
              </a:solidFill>
            </c:spPr>
          </c:marker>
          <c:xVal>
            <c:numRef>
              <c:f>'Section 8.1'!$D$220:$L$220</c:f>
              <c:numCache>
                <c:formatCode>_(* #,##0_);_(* \(#,##0\);_(* "-"_);_(@_)</c:formatCode>
                <c:ptCount val="9"/>
                <c:pt idx="0">
                  <c:v>1</c:v>
                </c:pt>
                <c:pt idx="1">
                  <c:v>7</c:v>
                </c:pt>
                <c:pt idx="2">
                  <c:v>13</c:v>
                </c:pt>
                <c:pt idx="3">
                  <c:v>18</c:v>
                </c:pt>
                <c:pt idx="4">
                  <c:v>20</c:v>
                </c:pt>
                <c:pt idx="5">
                  <c:v>25</c:v>
                </c:pt>
                <c:pt idx="6">
                  <c:v>30</c:v>
                </c:pt>
                <c:pt idx="7">
                  <c:v>35</c:v>
                </c:pt>
                <c:pt idx="8">
                  <c:v>40</c:v>
                </c:pt>
              </c:numCache>
            </c:numRef>
          </c:xVal>
          <c:yVal>
            <c:numRef>
              <c:f>'Section 8.1'!$D$221:$L$221</c:f>
              <c:numCache>
                <c:formatCode>0.000</c:formatCode>
                <c:ptCount val="9"/>
                <c:pt idx="0">
                  <c:v>0.9835205533644894</c:v>
                </c:pt>
                <c:pt idx="1">
                  <c:v>5.6625647420546654</c:v>
                </c:pt>
                <c:pt idx="2">
                  <c:v>8.731777635808637</c:v>
                </c:pt>
                <c:pt idx="3">
                  <c:v>10.445279175075253</c:v>
                </c:pt>
                <c:pt idx="4">
                  <c:v>10.972506606604323</c:v>
                </c:pt>
                <c:pt idx="5">
                  <c:v>11.993184530204466</c:v>
                </c:pt>
                <c:pt idx="6">
                  <c:v>12.694410848974726</c:v>
                </c:pt>
                <c:pt idx="7">
                  <c:v>13.174615612756739</c:v>
                </c:pt>
                <c:pt idx="8">
                  <c:v>13.502641688546026</c:v>
                </c:pt>
              </c:numCache>
            </c:numRef>
          </c:yVal>
          <c:smooth val="1"/>
          <c:extLst>
            <c:ext xmlns:c16="http://schemas.microsoft.com/office/drawing/2014/chart" uri="{C3380CC4-5D6E-409C-BE32-E72D297353CC}">
              <c16:uniqueId val="{00000000-6E51-41AC-8DD5-BBC671EC4421}"/>
            </c:ext>
          </c:extLst>
        </c:ser>
        <c:dLbls>
          <c:showLegendKey val="0"/>
          <c:showVal val="0"/>
          <c:showCatName val="0"/>
          <c:showSerName val="0"/>
          <c:showPercent val="0"/>
          <c:showBubbleSize val="0"/>
        </c:dLbls>
        <c:axId val="106409984"/>
        <c:axId val="106411904"/>
      </c:scatterChart>
      <c:valAx>
        <c:axId val="106409984"/>
        <c:scaling>
          <c:orientation val="minMax"/>
          <c:max val="40"/>
          <c:min val="0"/>
        </c:scaling>
        <c:delete val="0"/>
        <c:axPos val="b"/>
        <c:title>
          <c:tx>
            <c:rich>
              <a:bodyPr/>
              <a:lstStyle/>
              <a:p>
                <a:pPr>
                  <a:defRPr/>
                </a:pPr>
                <a:r>
                  <a:rPr lang="en-US"/>
                  <a:t>Maturity (Years)</a:t>
                </a:r>
              </a:p>
            </c:rich>
          </c:tx>
          <c:overlay val="0"/>
        </c:title>
        <c:numFmt formatCode="#,##0" sourceLinked="0"/>
        <c:majorTickMark val="out"/>
        <c:minorTickMark val="none"/>
        <c:tickLblPos val="nextTo"/>
        <c:crossAx val="106411904"/>
        <c:crosses val="autoZero"/>
        <c:crossBetween val="midCat"/>
      </c:valAx>
      <c:valAx>
        <c:axId val="106411904"/>
        <c:scaling>
          <c:orientation val="minMax"/>
        </c:scaling>
        <c:delete val="0"/>
        <c:axPos val="l"/>
        <c:majorGridlines/>
        <c:title>
          <c:tx>
            <c:rich>
              <a:bodyPr rot="-5400000" vert="horz"/>
              <a:lstStyle/>
              <a:p>
                <a:pPr>
                  <a:defRPr/>
                </a:pPr>
                <a:r>
                  <a:rPr lang="en-US"/>
                  <a:t>Macaulay Duration (Years)</a:t>
                </a:r>
              </a:p>
            </c:rich>
          </c:tx>
          <c:overlay val="0"/>
        </c:title>
        <c:numFmt formatCode="0" sourceLinked="0"/>
        <c:majorTickMark val="out"/>
        <c:minorTickMark val="none"/>
        <c:tickLblPos val="nextTo"/>
        <c:crossAx val="106409984"/>
        <c:crosses val="autoZero"/>
        <c:crossBetween val="midCat"/>
      </c:valAx>
    </c:plotArea>
    <c:plotVisOnly val="1"/>
    <c:dispBlanksAs val="gap"/>
    <c:showDLblsOverMax val="0"/>
  </c:chart>
  <c:spPr>
    <a:effectLst>
      <a:innerShdw blurRad="63500" dist="50800" dir="18900000">
        <a:prstClr val="black">
          <a:alpha val="50000"/>
        </a:prstClr>
      </a:innerShdw>
    </a:effectLst>
  </c:sp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Dynamic U.S.</a:t>
            </a:r>
            <a:r>
              <a:rPr lang="en-US" baseline="0"/>
              <a:t> Yield Curve</a:t>
            </a:r>
          </a:p>
        </c:rich>
      </c:tx>
      <c:overlay val="0"/>
    </c:title>
    <c:autoTitleDeleted val="0"/>
    <c:plotArea>
      <c:layout/>
      <c:scatterChart>
        <c:scatterStyle val="smoothMarker"/>
        <c:varyColors val="0"/>
        <c:ser>
          <c:idx val="1"/>
          <c:order val="0"/>
          <c:spPr>
            <a:ln>
              <a:solidFill>
                <a:srgbClr val="C00000"/>
              </a:solidFill>
            </a:ln>
          </c:spPr>
          <c:marker>
            <c:symbol val="diamond"/>
            <c:size val="7"/>
            <c:spPr>
              <a:ln>
                <a:solidFill>
                  <a:srgbClr val="C00000"/>
                </a:solidFill>
              </a:ln>
            </c:spPr>
          </c:marker>
          <c:xVal>
            <c:numRef>
              <c:f>'Section 8.5'!$C$37:$M$37</c:f>
              <c:numCache>
                <c:formatCode>0.00</c:formatCode>
                <c:ptCount val="11"/>
                <c:pt idx="0" formatCode="0.0000">
                  <c:v>8.3333333333333329E-2</c:v>
                </c:pt>
                <c:pt idx="1">
                  <c:v>0.25</c:v>
                </c:pt>
                <c:pt idx="2">
                  <c:v>0.5</c:v>
                </c:pt>
                <c:pt idx="3" formatCode="General">
                  <c:v>1</c:v>
                </c:pt>
                <c:pt idx="4" formatCode="General">
                  <c:v>2</c:v>
                </c:pt>
                <c:pt idx="5" formatCode="General">
                  <c:v>3</c:v>
                </c:pt>
                <c:pt idx="6" formatCode="General">
                  <c:v>5</c:v>
                </c:pt>
                <c:pt idx="7" formatCode="General">
                  <c:v>7</c:v>
                </c:pt>
                <c:pt idx="8" formatCode="General">
                  <c:v>10</c:v>
                </c:pt>
                <c:pt idx="9" formatCode="General">
                  <c:v>20</c:v>
                </c:pt>
                <c:pt idx="10" formatCode="General">
                  <c:v>30</c:v>
                </c:pt>
              </c:numCache>
            </c:numRef>
          </c:xVal>
          <c:yVal>
            <c:numRef>
              <c:f>'Section 8.5'!$C$38:$M$38</c:f>
              <c:numCache>
                <c:formatCode>0.00%</c:formatCode>
                <c:ptCount val="11"/>
                <c:pt idx="0">
                  <c:v>2.0000000000000001E-4</c:v>
                </c:pt>
                <c:pt idx="1">
                  <c:v>2.0000000000000001E-4</c:v>
                </c:pt>
                <c:pt idx="2">
                  <c:v>5.0000000000000001E-4</c:v>
                </c:pt>
                <c:pt idx="3">
                  <c:v>1E-3</c:v>
                </c:pt>
                <c:pt idx="4">
                  <c:v>4.5000000000000005E-3</c:v>
                </c:pt>
                <c:pt idx="5">
                  <c:v>8.8000000000000005E-3</c:v>
                </c:pt>
                <c:pt idx="6">
                  <c:v>1.55E-2</c:v>
                </c:pt>
                <c:pt idx="7">
                  <c:v>1.9799999999999998E-2</c:v>
                </c:pt>
                <c:pt idx="8">
                  <c:v>2.3E-2</c:v>
                </c:pt>
                <c:pt idx="9">
                  <c:v>2.7699999999999999E-2</c:v>
                </c:pt>
                <c:pt idx="10">
                  <c:v>3.04E-2</c:v>
                </c:pt>
              </c:numCache>
            </c:numRef>
          </c:yVal>
          <c:smooth val="1"/>
          <c:extLst>
            <c:ext xmlns:c16="http://schemas.microsoft.com/office/drawing/2014/chart" uri="{C3380CC4-5D6E-409C-BE32-E72D297353CC}">
              <c16:uniqueId val="{00000000-C639-4CAE-877A-9A79254CE580}"/>
            </c:ext>
          </c:extLst>
        </c:ser>
        <c:dLbls>
          <c:showLegendKey val="0"/>
          <c:showVal val="0"/>
          <c:showCatName val="0"/>
          <c:showSerName val="0"/>
          <c:showPercent val="0"/>
          <c:showBubbleSize val="0"/>
        </c:dLbls>
        <c:axId val="106608512"/>
        <c:axId val="106500096"/>
      </c:scatterChart>
      <c:valAx>
        <c:axId val="106608512"/>
        <c:scaling>
          <c:orientation val="minMax"/>
          <c:max val="30"/>
          <c:min val="0"/>
        </c:scaling>
        <c:delete val="0"/>
        <c:axPos val="b"/>
        <c:title>
          <c:tx>
            <c:rich>
              <a:bodyPr/>
              <a:lstStyle/>
              <a:p>
                <a:pPr>
                  <a:defRPr/>
                </a:pPr>
                <a:r>
                  <a:rPr lang="en-US" sz="1200"/>
                  <a:t>Maturity (Years</a:t>
                </a:r>
                <a:r>
                  <a:rPr lang="en-US"/>
                  <a:t>)</a:t>
                </a:r>
              </a:p>
            </c:rich>
          </c:tx>
          <c:overlay val="0"/>
        </c:title>
        <c:numFmt formatCode="0" sourceLinked="0"/>
        <c:majorTickMark val="out"/>
        <c:minorTickMark val="none"/>
        <c:tickLblPos val="nextTo"/>
        <c:crossAx val="106500096"/>
        <c:crosses val="autoZero"/>
        <c:crossBetween val="midCat"/>
        <c:majorUnit val="5"/>
      </c:valAx>
      <c:valAx>
        <c:axId val="106500096"/>
        <c:scaling>
          <c:orientation val="minMax"/>
          <c:max val="0.18000000000000024"/>
          <c:min val="0"/>
        </c:scaling>
        <c:delete val="0"/>
        <c:axPos val="l"/>
        <c:majorGridlines/>
        <c:title>
          <c:tx>
            <c:rich>
              <a:bodyPr rot="-5400000" vert="horz"/>
              <a:lstStyle/>
              <a:p>
                <a:pPr>
                  <a:defRPr/>
                </a:pPr>
                <a:r>
                  <a:rPr lang="en-US" sz="1200"/>
                  <a:t>Yield to Maturity</a:t>
                </a:r>
              </a:p>
            </c:rich>
          </c:tx>
          <c:overlay val="0"/>
        </c:title>
        <c:numFmt formatCode="0%" sourceLinked="0"/>
        <c:majorTickMark val="out"/>
        <c:minorTickMark val="none"/>
        <c:tickLblPos val="nextTo"/>
        <c:crossAx val="106608512"/>
        <c:crosses val="autoZero"/>
        <c:crossBetween val="midCat"/>
        <c:majorUnit val="2.0000000000000011E-2"/>
      </c:valAx>
    </c:plotArea>
    <c:plotVisOnly val="1"/>
    <c:dispBlanksAs val="gap"/>
    <c:showDLblsOverMax val="0"/>
  </c:chart>
  <c:spPr>
    <a:gradFill>
      <a:gsLst>
        <a:gs pos="0">
          <a:srgbClr val="8488C4"/>
        </a:gs>
        <a:gs pos="53000">
          <a:srgbClr val="D4DEFF"/>
        </a:gs>
        <a:gs pos="83000">
          <a:srgbClr val="D4DEFF"/>
        </a:gs>
        <a:gs pos="100000">
          <a:srgbClr val="96AB94"/>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innerShdw blurRad="114300">
        <a:prstClr val="black"/>
      </a:innerShdw>
    </a:effectLst>
  </c:spPr>
  <c:printSettings>
    <c:headerFooter/>
    <c:pageMargins b="0.75000000000000133" l="0.70000000000000062" r="0.70000000000000062" t="0.75000000000000133" header="0.30000000000000032" footer="0.30000000000000032"/>
    <c:pageSetup/>
  </c:printSettings>
</c:chartSpace>
</file>

<file path=xl/ctrlProps/ctrlProp1.xml><?xml version="1.0" encoding="utf-8"?>
<formControlPr xmlns="http://schemas.microsoft.com/office/spreadsheetml/2009/9/main" objectType="Scroll" dx="16" fmlaLink="$C$13" horiz="1" max="741" min="2" page="10" val="739"/>
</file>

<file path=xl/drawings/_rels/drawing1.xml.rels><?xml version="1.0" encoding="UTF-8" standalone="yes"?>
<Relationships xmlns="http://schemas.openxmlformats.org/package/2006/relationships"><Relationship Id="rId8" Type="http://schemas.openxmlformats.org/officeDocument/2006/relationships/hyperlink" Target="#'Section 8.5'!A40"/><Relationship Id="rId3" Type="http://schemas.openxmlformats.org/officeDocument/2006/relationships/hyperlink" Target="#'Section 8.1'!A121"/><Relationship Id="rId7" Type="http://schemas.openxmlformats.org/officeDocument/2006/relationships/hyperlink" Target="#'Section 8.5'!A63"/><Relationship Id="rId2" Type="http://schemas.openxmlformats.org/officeDocument/2006/relationships/hyperlink" Target="#'Section 8.1'!A80"/><Relationship Id="rId1" Type="http://schemas.openxmlformats.org/officeDocument/2006/relationships/hyperlink" Target="#'Section 8.1'!A39"/><Relationship Id="rId6" Type="http://schemas.openxmlformats.org/officeDocument/2006/relationships/hyperlink" Target="#'Section 8.3'!A113"/><Relationship Id="rId5" Type="http://schemas.openxmlformats.org/officeDocument/2006/relationships/hyperlink" Target="#'Section 8.3'!A60"/><Relationship Id="rId4" Type="http://schemas.openxmlformats.org/officeDocument/2006/relationships/hyperlink" Target="#'Section 8.1'!A180"/><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5.png"/><Relationship Id="rId4"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11</xdr:row>
      <xdr:rowOff>0</xdr:rowOff>
    </xdr:from>
    <xdr:to>
      <xdr:col>3</xdr:col>
      <xdr:colOff>2743200</xdr:colOff>
      <xdr:row>11</xdr:row>
      <xdr:rowOff>274320</xdr:rowOff>
    </xdr:to>
    <xdr:sp macro="" textlink="">
      <xdr:nvSpPr>
        <xdr:cNvPr id="3" name="TextBox 2">
          <a:hlinkClick xmlns:r="http://schemas.openxmlformats.org/officeDocument/2006/relationships" r:id="rId1"/>
        </xdr:cNvPr>
        <xdr:cNvSpPr txBox="1"/>
      </xdr:nvSpPr>
      <xdr:spPr>
        <a:xfrm>
          <a:off x="1828800" y="270510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noAutofit/>
        </a:bodyPr>
        <a:lstStyle/>
        <a:p>
          <a:pPr algn="ctr"/>
          <a:r>
            <a:rPr lang="en-US" sz="1400" b="1"/>
            <a:t>PRICE</a:t>
          </a:r>
        </a:p>
      </xdr:txBody>
    </xdr:sp>
    <xdr:clientData/>
  </xdr:twoCellAnchor>
  <xdr:oneCellAnchor>
    <xdr:from>
      <xdr:col>3</xdr:col>
      <xdr:colOff>0</xdr:colOff>
      <xdr:row>12</xdr:row>
      <xdr:rowOff>0</xdr:rowOff>
    </xdr:from>
    <xdr:ext cx="2743200" cy="274320"/>
    <xdr:sp macro="" textlink="">
      <xdr:nvSpPr>
        <xdr:cNvPr id="4" name="TextBox 3">
          <a:hlinkClick xmlns:r="http://schemas.openxmlformats.org/officeDocument/2006/relationships" r:id="rId2"/>
        </xdr:cNvPr>
        <xdr:cNvSpPr txBox="1"/>
      </xdr:nvSpPr>
      <xdr:spPr>
        <a:xfrm>
          <a:off x="1828800" y="30003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YIELD</a:t>
          </a:r>
        </a:p>
      </xdr:txBody>
    </xdr:sp>
    <xdr:clientData/>
  </xdr:oneCellAnchor>
  <xdr:oneCellAnchor>
    <xdr:from>
      <xdr:col>3</xdr:col>
      <xdr:colOff>0</xdr:colOff>
      <xdr:row>13</xdr:row>
      <xdr:rowOff>0</xdr:rowOff>
    </xdr:from>
    <xdr:ext cx="2743200" cy="274320"/>
    <xdr:sp macro="" textlink="">
      <xdr:nvSpPr>
        <xdr:cNvPr id="5" name="TextBox 4">
          <a:hlinkClick xmlns:r="http://schemas.openxmlformats.org/officeDocument/2006/relationships" r:id="rId3"/>
        </xdr:cNvPr>
        <xdr:cNvSpPr txBox="1"/>
      </xdr:nvSpPr>
      <xdr:spPr>
        <a:xfrm>
          <a:off x="1828800" y="329565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DURATION</a:t>
          </a:r>
        </a:p>
      </xdr:txBody>
    </xdr:sp>
    <xdr:clientData/>
  </xdr:oneCellAnchor>
  <xdr:oneCellAnchor>
    <xdr:from>
      <xdr:col>3</xdr:col>
      <xdr:colOff>0</xdr:colOff>
      <xdr:row>14</xdr:row>
      <xdr:rowOff>0</xdr:rowOff>
    </xdr:from>
    <xdr:ext cx="2743200" cy="274320"/>
    <xdr:sp macro="" textlink="">
      <xdr:nvSpPr>
        <xdr:cNvPr id="6" name="TextBox 5">
          <a:hlinkClick xmlns:r="http://schemas.openxmlformats.org/officeDocument/2006/relationships" r:id="rId4"/>
        </xdr:cNvPr>
        <xdr:cNvSpPr txBox="1"/>
      </xdr:nvSpPr>
      <xdr:spPr>
        <a:xfrm>
          <a:off x="1828800" y="35909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MDURATION</a:t>
          </a:r>
        </a:p>
      </xdr:txBody>
    </xdr:sp>
    <xdr:clientData/>
  </xdr:oneCellAnchor>
  <xdr:oneCellAnchor>
    <xdr:from>
      <xdr:col>3</xdr:col>
      <xdr:colOff>0</xdr:colOff>
      <xdr:row>15</xdr:row>
      <xdr:rowOff>0</xdr:rowOff>
    </xdr:from>
    <xdr:ext cx="2743200" cy="274320"/>
    <xdr:sp macro="" textlink="">
      <xdr:nvSpPr>
        <xdr:cNvPr id="7" name="TextBox 6">
          <a:hlinkClick xmlns:r="http://schemas.openxmlformats.org/officeDocument/2006/relationships" r:id="rId5"/>
        </xdr:cNvPr>
        <xdr:cNvSpPr txBox="1"/>
      </xdr:nvSpPr>
      <xdr:spPr>
        <a:xfrm>
          <a:off x="1828800" y="388620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COUPDAYSNC</a:t>
          </a:r>
        </a:p>
      </xdr:txBody>
    </xdr:sp>
    <xdr:clientData/>
  </xdr:oneCellAnchor>
  <xdr:oneCellAnchor>
    <xdr:from>
      <xdr:col>3</xdr:col>
      <xdr:colOff>0</xdr:colOff>
      <xdr:row>16</xdr:row>
      <xdr:rowOff>0</xdr:rowOff>
    </xdr:from>
    <xdr:ext cx="2743200" cy="274320"/>
    <xdr:sp macro="" textlink="">
      <xdr:nvSpPr>
        <xdr:cNvPr id="8" name="TextBox 7">
          <a:hlinkClick xmlns:r="http://schemas.openxmlformats.org/officeDocument/2006/relationships" r:id="rId6"/>
        </xdr:cNvPr>
        <xdr:cNvSpPr txBox="1"/>
      </xdr:nvSpPr>
      <xdr:spPr>
        <a:xfrm>
          <a:off x="1828800" y="418147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ACCRINT</a:t>
          </a:r>
        </a:p>
      </xdr:txBody>
    </xdr:sp>
    <xdr:clientData/>
  </xdr:oneCellAnchor>
  <xdr:oneCellAnchor>
    <xdr:from>
      <xdr:col>3</xdr:col>
      <xdr:colOff>0</xdr:colOff>
      <xdr:row>18</xdr:row>
      <xdr:rowOff>0</xdr:rowOff>
    </xdr:from>
    <xdr:ext cx="2743200" cy="274320"/>
    <xdr:sp macro="" textlink="">
      <xdr:nvSpPr>
        <xdr:cNvPr id="9" name="TextBox 8">
          <a:hlinkClick xmlns:r="http://schemas.openxmlformats.org/officeDocument/2006/relationships" r:id="rId7"/>
        </xdr:cNvPr>
        <xdr:cNvSpPr txBox="1"/>
      </xdr:nvSpPr>
      <xdr:spPr>
        <a:xfrm>
          <a:off x="1828800" y="4772025"/>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HLOOKUP</a:t>
          </a:r>
        </a:p>
      </xdr:txBody>
    </xdr:sp>
    <xdr:clientData/>
  </xdr:oneCellAnchor>
  <xdr:oneCellAnchor>
    <xdr:from>
      <xdr:col>3</xdr:col>
      <xdr:colOff>0</xdr:colOff>
      <xdr:row>17</xdr:row>
      <xdr:rowOff>0</xdr:rowOff>
    </xdr:from>
    <xdr:ext cx="2743200" cy="274320"/>
    <xdr:sp macro="" textlink="">
      <xdr:nvSpPr>
        <xdr:cNvPr id="14" name="TextBox 13">
          <a:hlinkClick xmlns:r="http://schemas.openxmlformats.org/officeDocument/2006/relationships" r:id="rId8"/>
        </xdr:cNvPr>
        <xdr:cNvSpPr txBox="1"/>
      </xdr:nvSpPr>
      <xdr:spPr>
        <a:xfrm>
          <a:off x="1828800" y="4476750"/>
          <a:ext cx="2743200" cy="274320"/>
        </a:xfrm>
        <a:prstGeom prst="rect">
          <a:avLst/>
        </a:prstGeom>
        <a:gradFill>
          <a:gsLst>
            <a:gs pos="0">
              <a:schemeClr val="bg1">
                <a:lumMod val="75000"/>
              </a:schemeClr>
            </a:gs>
            <a:gs pos="50000">
              <a:schemeClr val="accent1">
                <a:tint val="44500"/>
                <a:satMod val="160000"/>
              </a:schemeClr>
            </a:gs>
            <a:gs pos="100000">
              <a:schemeClr val="accent1">
                <a:tint val="23500"/>
                <a:satMod val="160000"/>
              </a:schemeClr>
            </a:gs>
          </a:gsLst>
          <a:lin ang="5400000" scaled="0"/>
        </a:gradFill>
        <a:effectLst>
          <a:innerShdw blurRad="114300">
            <a:prstClr val="black"/>
          </a:innerShdw>
        </a:effectLst>
        <a:scene3d>
          <a:camera prst="orthographicFront"/>
          <a:lightRig rig="threePt" dir="t"/>
        </a:scene3d>
        <a:sp3d>
          <a:bevelT prst="angle"/>
        </a:sp3d>
      </xdr:spPr>
      <xdr:style>
        <a:lnRef idx="0">
          <a:scrgbClr r="0" g="0" b="0"/>
        </a:lnRef>
        <a:fillRef idx="0">
          <a:scrgbClr r="0" g="0" b="0"/>
        </a:fillRef>
        <a:effectRef idx="0">
          <a:scrgbClr r="0" g="0" b="0"/>
        </a:effectRef>
        <a:fontRef idx="minor">
          <a:schemeClr val="tx1"/>
        </a:fontRef>
      </xdr:style>
      <xdr:txBody>
        <a:bodyPr wrap="square" rtlCol="0" anchor="ctr" anchorCtr="0">
          <a:spAutoFit/>
        </a:bodyPr>
        <a:lstStyle/>
        <a:p>
          <a:pPr algn="ctr"/>
          <a:r>
            <a:rPr lang="en-US" sz="1400" b="1"/>
            <a:t>Scroll</a:t>
          </a:r>
          <a:r>
            <a:rPr lang="en-US" sz="1400" b="1" baseline="0"/>
            <a:t> bars</a:t>
          </a:r>
          <a:endParaRPr lang="en-US" sz="1400" b="1"/>
        </a:p>
      </xdr:txBody>
    </xdr:sp>
    <xdr:clientData/>
  </xdr:oneCellAnchor>
  <xdr:twoCellAnchor editAs="oneCell">
    <xdr:from>
      <xdr:col>4</xdr:col>
      <xdr:colOff>0</xdr:colOff>
      <xdr:row>27</xdr:row>
      <xdr:rowOff>0</xdr:rowOff>
    </xdr:from>
    <xdr:to>
      <xdr:col>4</xdr:col>
      <xdr:colOff>514422</xdr:colOff>
      <xdr:row>28</xdr:row>
      <xdr:rowOff>28607</xdr:rowOff>
    </xdr:to>
    <xdr:pic>
      <xdr:nvPicPr>
        <xdr:cNvPr id="11" name="Picture 10"/>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667250" y="6858000"/>
          <a:ext cx="514422" cy="2286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114300</xdr:colOff>
      <xdr:row>40</xdr:row>
      <xdr:rowOff>66675</xdr:rowOff>
    </xdr:from>
    <xdr:to>
      <xdr:col>7</xdr:col>
      <xdr:colOff>581025</xdr:colOff>
      <xdr:row>56</xdr:row>
      <xdr:rowOff>161925</xdr:rowOff>
    </xdr:to>
    <xdr:pic>
      <xdr:nvPicPr>
        <xdr:cNvPr id="10" name="Picture 9" descr="PRICE.BMP"/>
        <xdr:cNvPicPr>
          <a:picLocks noChangeAspect="1"/>
        </xdr:cNvPicPr>
      </xdr:nvPicPr>
      <xdr:blipFill>
        <a:blip xmlns:r="http://schemas.openxmlformats.org/officeDocument/2006/relationships" r:embed="rId1" cstate="print"/>
        <a:stretch>
          <a:fillRect/>
        </a:stretch>
      </xdr:blipFill>
      <xdr:spPr>
        <a:xfrm>
          <a:off x="1409700" y="8401050"/>
          <a:ext cx="5372100" cy="3295650"/>
        </a:xfrm>
        <a:prstGeom prst="rect">
          <a:avLst/>
        </a:prstGeom>
      </xdr:spPr>
    </xdr:pic>
    <xdr:clientData/>
  </xdr:twoCellAnchor>
  <xdr:twoCellAnchor editAs="oneCell">
    <xdr:from>
      <xdr:col>2</xdr:col>
      <xdr:colOff>342900</xdr:colOff>
      <xdr:row>81</xdr:row>
      <xdr:rowOff>47625</xdr:rowOff>
    </xdr:from>
    <xdr:to>
      <xdr:col>7</xdr:col>
      <xdr:colOff>781050</xdr:colOff>
      <xdr:row>97</xdr:row>
      <xdr:rowOff>161925</xdr:rowOff>
    </xdr:to>
    <xdr:pic>
      <xdr:nvPicPr>
        <xdr:cNvPr id="11" name="Picture 10" descr="YIELD.BMP"/>
        <xdr:cNvPicPr>
          <a:picLocks noChangeAspect="1"/>
        </xdr:cNvPicPr>
      </xdr:nvPicPr>
      <xdr:blipFill>
        <a:blip xmlns:r="http://schemas.openxmlformats.org/officeDocument/2006/relationships" r:embed="rId2" cstate="print"/>
        <a:stretch>
          <a:fillRect/>
        </a:stretch>
      </xdr:blipFill>
      <xdr:spPr>
        <a:xfrm>
          <a:off x="1638300" y="18783300"/>
          <a:ext cx="5343525" cy="3314700"/>
        </a:xfrm>
        <a:prstGeom prst="rect">
          <a:avLst/>
        </a:prstGeom>
      </xdr:spPr>
    </xdr:pic>
    <xdr:clientData/>
  </xdr:twoCellAnchor>
  <xdr:twoCellAnchor editAs="oneCell">
    <xdr:from>
      <xdr:col>2</xdr:col>
      <xdr:colOff>390525</xdr:colOff>
      <xdr:row>122</xdr:row>
      <xdr:rowOff>57150</xdr:rowOff>
    </xdr:from>
    <xdr:to>
      <xdr:col>7</xdr:col>
      <xdr:colOff>828675</xdr:colOff>
      <xdr:row>138</xdr:row>
      <xdr:rowOff>142875</xdr:rowOff>
    </xdr:to>
    <xdr:pic>
      <xdr:nvPicPr>
        <xdr:cNvPr id="12" name="Picture 11" descr="DURATION.BMP"/>
        <xdr:cNvPicPr>
          <a:picLocks noChangeAspect="1"/>
        </xdr:cNvPicPr>
      </xdr:nvPicPr>
      <xdr:blipFill>
        <a:blip xmlns:r="http://schemas.openxmlformats.org/officeDocument/2006/relationships" r:embed="rId3" cstate="print"/>
        <a:stretch>
          <a:fillRect/>
        </a:stretch>
      </xdr:blipFill>
      <xdr:spPr>
        <a:xfrm>
          <a:off x="1685925" y="30041850"/>
          <a:ext cx="5343525" cy="3286125"/>
        </a:xfrm>
        <a:prstGeom prst="rect">
          <a:avLst/>
        </a:prstGeom>
      </xdr:spPr>
    </xdr:pic>
    <xdr:clientData/>
  </xdr:twoCellAnchor>
  <xdr:twoCellAnchor>
    <xdr:from>
      <xdr:col>3</xdr:col>
      <xdr:colOff>495300</xdr:colOff>
      <xdr:row>222</xdr:row>
      <xdr:rowOff>38100</xdr:rowOff>
    </xdr:from>
    <xdr:to>
      <xdr:col>8</xdr:col>
      <xdr:colOff>600075</xdr:colOff>
      <xdr:row>237</xdr:row>
      <xdr:rowOff>47625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0</xdr:colOff>
      <xdr:row>181</xdr:row>
      <xdr:rowOff>0</xdr:rowOff>
    </xdr:from>
    <xdr:to>
      <xdr:col>7</xdr:col>
      <xdr:colOff>371475</xdr:colOff>
      <xdr:row>197</xdr:row>
      <xdr:rowOff>38100</xdr:rowOff>
    </xdr:to>
    <xdr:pic>
      <xdr:nvPicPr>
        <xdr:cNvPr id="7" name="Picture 6" descr="MDURATION.BMP"/>
        <xdr:cNvPicPr>
          <a:picLocks noChangeAspect="1"/>
        </xdr:cNvPicPr>
      </xdr:nvPicPr>
      <xdr:blipFill>
        <a:blip xmlns:r="http://schemas.openxmlformats.org/officeDocument/2006/relationships" r:embed="rId5" cstate="print"/>
        <a:stretch>
          <a:fillRect/>
        </a:stretch>
      </xdr:blipFill>
      <xdr:spPr>
        <a:xfrm>
          <a:off x="1295400" y="43824525"/>
          <a:ext cx="5276850" cy="3238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257175</xdr:colOff>
      <xdr:row>61</xdr:row>
      <xdr:rowOff>57150</xdr:rowOff>
    </xdr:from>
    <xdr:to>
      <xdr:col>7</xdr:col>
      <xdr:colOff>695325</xdr:colOff>
      <xdr:row>76</xdr:row>
      <xdr:rowOff>114300</xdr:rowOff>
    </xdr:to>
    <xdr:pic>
      <xdr:nvPicPr>
        <xdr:cNvPr id="6" name="Picture 5" descr="COUPDAYSNC.BMP"/>
        <xdr:cNvPicPr>
          <a:picLocks noChangeAspect="1"/>
        </xdr:cNvPicPr>
      </xdr:nvPicPr>
      <xdr:blipFill>
        <a:blip xmlns:r="http://schemas.openxmlformats.org/officeDocument/2006/relationships" r:embed="rId1" cstate="print"/>
        <a:stretch>
          <a:fillRect/>
        </a:stretch>
      </xdr:blipFill>
      <xdr:spPr>
        <a:xfrm>
          <a:off x="1552575" y="13592175"/>
          <a:ext cx="5343525" cy="3057525"/>
        </a:xfrm>
        <a:prstGeom prst="rect">
          <a:avLst/>
        </a:prstGeom>
      </xdr:spPr>
    </xdr:pic>
    <xdr:clientData/>
  </xdr:twoCellAnchor>
  <xdr:twoCellAnchor editAs="oneCell">
    <xdr:from>
      <xdr:col>2</xdr:col>
      <xdr:colOff>0</xdr:colOff>
      <xdr:row>115</xdr:row>
      <xdr:rowOff>0</xdr:rowOff>
    </xdr:from>
    <xdr:to>
      <xdr:col>7</xdr:col>
      <xdr:colOff>295275</xdr:colOff>
      <xdr:row>131</xdr:row>
      <xdr:rowOff>19050</xdr:rowOff>
    </xdr:to>
    <xdr:pic>
      <xdr:nvPicPr>
        <xdr:cNvPr id="4" name="Picture 3" descr="ACCRINT.BMP"/>
        <xdr:cNvPicPr>
          <a:picLocks noChangeAspect="1"/>
        </xdr:cNvPicPr>
      </xdr:nvPicPr>
      <xdr:blipFill>
        <a:blip xmlns:r="http://schemas.openxmlformats.org/officeDocument/2006/relationships" r:embed="rId2" cstate="print"/>
        <a:stretch>
          <a:fillRect/>
        </a:stretch>
      </xdr:blipFill>
      <xdr:spPr>
        <a:xfrm>
          <a:off x="1295400" y="25546050"/>
          <a:ext cx="5200650" cy="32194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xdr:colOff>
      <xdr:row>10</xdr:row>
      <xdr:rowOff>114300</xdr:rowOff>
    </xdr:from>
    <xdr:to>
      <xdr:col>10</xdr:col>
      <xdr:colOff>390525</xdr:colOff>
      <xdr:row>34</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914400</xdr:colOff>
      <xdr:row>41</xdr:row>
      <xdr:rowOff>47625</xdr:rowOff>
    </xdr:from>
    <xdr:to>
      <xdr:col>8</xdr:col>
      <xdr:colOff>323850</xdr:colOff>
      <xdr:row>61</xdr:row>
      <xdr:rowOff>123825</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333750" y="11058525"/>
          <a:ext cx="4314825" cy="4076700"/>
        </a:xfrm>
        <a:prstGeom prst="rect">
          <a:avLst/>
        </a:prstGeom>
      </xdr:spPr>
    </xdr:pic>
    <xdr:clientData/>
  </xdr:twoCellAnchor>
  <xdr:twoCellAnchor editAs="oneCell">
    <xdr:from>
      <xdr:col>2</xdr:col>
      <xdr:colOff>971550</xdr:colOff>
      <xdr:row>65</xdr:row>
      <xdr:rowOff>85725</xdr:rowOff>
    </xdr:from>
    <xdr:to>
      <xdr:col>8</xdr:col>
      <xdr:colOff>923925</xdr:colOff>
      <xdr:row>81</xdr:row>
      <xdr:rowOff>180975</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09825" y="18097500"/>
          <a:ext cx="5838825" cy="329565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9525</xdr:colOff>
          <xdr:row>6</xdr:row>
          <xdr:rowOff>0</xdr:rowOff>
        </xdr:from>
        <xdr:to>
          <xdr:col>10</xdr:col>
          <xdr:colOff>400050</xdr:colOff>
          <xdr:row>8</xdr:row>
          <xdr:rowOff>76200</xdr:rowOff>
        </xdr:to>
        <xdr:sp macro="" textlink="">
          <xdr:nvSpPr>
            <xdr:cNvPr id="9217" name="Scroll Bar 1" hidden="1">
              <a:extLst>
                <a:ext uri="{63B3BB69-23CF-44E3-9099-C40C66FF867C}">
                  <a14:compatExt spid="_x0000_s9217"/>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moliraj\Desktop\Fundamentals%209th%20edition%20Book%20spreadsheets\3rd%20round\Chapter%20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pter 6"/>
      <sheetName val="Section 6.1"/>
      <sheetName val="Section 6.2"/>
      <sheetName val="Section 6.3"/>
      <sheetName val="Section 6.4"/>
      <sheetName val="Loan Amortization Schedule"/>
      <sheetName val="Master it!"/>
      <sheetName val="Solution"/>
    </sheetNames>
    <sheetDataSet>
      <sheetData sheetId="0" refreshError="1"/>
      <sheetData sheetId="1" refreshError="1"/>
      <sheetData sheetId="2" refreshError="1"/>
      <sheetData sheetId="3" refreshError="1"/>
      <sheetData sheetId="4" refreshError="1"/>
      <sheetData sheetId="5">
        <row r="1">
          <cell r="A1" t="str">
            <v>Loan Amortization Schedule</v>
          </cell>
        </row>
        <row r="4">
          <cell r="B4" t="str">
            <v>Enter values</v>
          </cell>
          <cell r="H4" t="str">
            <v>Loan summary</v>
          </cell>
        </row>
        <row r="5">
          <cell r="C5" t="str">
            <v>Loan amount</v>
          </cell>
          <cell r="D5">
            <v>250000</v>
          </cell>
          <cell r="I5" t="str">
            <v>Scheduled payment</v>
          </cell>
          <cell r="J5">
            <v>1372.7772024561286</v>
          </cell>
        </row>
        <row r="6">
          <cell r="C6" t="str">
            <v>Annual interest rate</v>
          </cell>
          <cell r="D6">
            <v>5.1999999999999998E-2</v>
          </cell>
          <cell r="I6" t="str">
            <v>Scheduled number of payments</v>
          </cell>
          <cell r="J6">
            <v>360</v>
          </cell>
        </row>
        <row r="7">
          <cell r="C7" t="str">
            <v>Loan period in years</v>
          </cell>
          <cell r="D7">
            <v>30</v>
          </cell>
          <cell r="I7" t="str">
            <v>Actual number of payments</v>
          </cell>
          <cell r="J7">
            <v>360</v>
          </cell>
        </row>
        <row r="8">
          <cell r="C8" t="str">
            <v>Number of payments per year</v>
          </cell>
          <cell r="D8">
            <v>12</v>
          </cell>
          <cell r="I8" t="str">
            <v>Total early payments</v>
          </cell>
          <cell r="J8">
            <v>0</v>
          </cell>
        </row>
        <row r="9">
          <cell r="C9" t="str">
            <v>Start date of loan</v>
          </cell>
          <cell r="D9">
            <v>39995</v>
          </cell>
          <cell r="I9" t="str">
            <v>Total interest</v>
          </cell>
          <cell r="J9">
            <v>244199.79288420969</v>
          </cell>
        </row>
        <row r="10">
          <cell r="C10" t="str">
            <v>Optional extra payments</v>
          </cell>
          <cell r="D10">
            <v>0</v>
          </cell>
        </row>
        <row r="12">
          <cell r="B12" t="str">
            <v>Lender name:</v>
          </cell>
        </row>
        <row r="16">
          <cell r="A16" t="str">
            <v>Pmt. No.</v>
          </cell>
          <cell r="B16" t="str">
            <v>Payment Date</v>
          </cell>
          <cell r="C16" t="str">
            <v>Beginning Balance</v>
          </cell>
          <cell r="D16" t="str">
            <v>Scheduled Payment</v>
          </cell>
          <cell r="E16" t="str">
            <v>Extra Payment</v>
          </cell>
          <cell r="F16" t="str">
            <v>Total Payment</v>
          </cell>
          <cell r="G16" t="str">
            <v>Principal</v>
          </cell>
          <cell r="H16" t="str">
            <v>Interest</v>
          </cell>
          <cell r="I16" t="str">
            <v>Ending Balance</v>
          </cell>
          <cell r="J16" t="str">
            <v>Cumulative Interest</v>
          </cell>
        </row>
        <row r="18">
          <cell r="A18">
            <v>1</v>
          </cell>
          <cell r="B18">
            <v>40026</v>
          </cell>
          <cell r="C18">
            <v>250000</v>
          </cell>
          <cell r="D18">
            <v>1372.7772024561286</v>
          </cell>
          <cell r="E18">
            <v>0</v>
          </cell>
          <cell r="F18">
            <v>1372.7772024561286</v>
          </cell>
          <cell r="G18">
            <v>289.44386912279538</v>
          </cell>
          <cell r="H18">
            <v>1083.3333333333333</v>
          </cell>
          <cell r="I18">
            <v>249710.5561308772</v>
          </cell>
          <cell r="J18">
            <v>1083.3333333333333</v>
          </cell>
        </row>
        <row r="19">
          <cell r="A19">
            <v>2</v>
          </cell>
          <cell r="B19">
            <v>40057</v>
          </cell>
          <cell r="C19">
            <v>249710.5561308772</v>
          </cell>
          <cell r="D19">
            <v>1372.7772024561286</v>
          </cell>
          <cell r="E19">
            <v>0</v>
          </cell>
          <cell r="F19">
            <v>1372.7772024561286</v>
          </cell>
          <cell r="G19">
            <v>290.69812588899413</v>
          </cell>
          <cell r="H19">
            <v>1082.0790765671345</v>
          </cell>
          <cell r="I19">
            <v>249419.8580049882</v>
          </cell>
          <cell r="J19">
            <v>2165.4124099004675</v>
          </cell>
        </row>
        <row r="20">
          <cell r="A20">
            <v>3</v>
          </cell>
          <cell r="B20">
            <v>40087</v>
          </cell>
          <cell r="C20">
            <v>249419.8580049882</v>
          </cell>
          <cell r="D20">
            <v>1372.7772024561286</v>
          </cell>
          <cell r="E20">
            <v>0</v>
          </cell>
          <cell r="F20">
            <v>1372.7772024561286</v>
          </cell>
          <cell r="G20">
            <v>291.95781776784656</v>
          </cell>
          <cell r="H20">
            <v>1080.8193846882821</v>
          </cell>
          <cell r="I20">
            <v>249127.90018722037</v>
          </cell>
          <cell r="J20">
            <v>3246.2317945887498</v>
          </cell>
        </row>
        <row r="21">
          <cell r="A21">
            <v>4</v>
          </cell>
          <cell r="B21">
            <v>40118</v>
          </cell>
          <cell r="C21">
            <v>249127.90018722037</v>
          </cell>
          <cell r="D21">
            <v>1372.7772024561286</v>
          </cell>
          <cell r="E21">
            <v>0</v>
          </cell>
          <cell r="F21">
            <v>1372.7772024561286</v>
          </cell>
          <cell r="G21">
            <v>293.2229683115072</v>
          </cell>
          <cell r="H21">
            <v>1079.5542341446214</v>
          </cell>
          <cell r="I21">
            <v>248834.67721890885</v>
          </cell>
          <cell r="J21">
            <v>4325.7860287333715</v>
          </cell>
        </row>
        <row r="22">
          <cell r="A22">
            <v>5</v>
          </cell>
          <cell r="B22">
            <v>40148</v>
          </cell>
          <cell r="C22">
            <v>248834.67721890885</v>
          </cell>
          <cell r="D22">
            <v>1372.7772024561286</v>
          </cell>
          <cell r="E22">
            <v>0</v>
          </cell>
          <cell r="F22">
            <v>1372.7772024561286</v>
          </cell>
          <cell r="G22">
            <v>294.49360117419042</v>
          </cell>
          <cell r="H22">
            <v>1078.2836012819382</v>
          </cell>
          <cell r="I22">
            <v>248540.18361773467</v>
          </cell>
          <cell r="J22">
            <v>5404.0696300153095</v>
          </cell>
        </row>
        <row r="23">
          <cell r="A23">
            <v>6</v>
          </cell>
          <cell r="B23">
            <v>40179</v>
          </cell>
          <cell r="C23">
            <v>248540.18361773467</v>
          </cell>
          <cell r="D23">
            <v>1372.7772024561286</v>
          </cell>
          <cell r="E23">
            <v>0</v>
          </cell>
          <cell r="F23">
            <v>1372.7772024561286</v>
          </cell>
          <cell r="G23">
            <v>295.76974011261177</v>
          </cell>
          <cell r="H23">
            <v>1077.0074623435169</v>
          </cell>
          <cell r="I23">
            <v>248244.41387762205</v>
          </cell>
          <cell r="J23">
            <v>6481.0770923588261</v>
          </cell>
        </row>
        <row r="24">
          <cell r="A24">
            <v>7</v>
          </cell>
          <cell r="B24">
            <v>40210</v>
          </cell>
          <cell r="C24">
            <v>248244.41387762205</v>
          </cell>
          <cell r="D24">
            <v>1372.7772024561286</v>
          </cell>
          <cell r="E24">
            <v>0</v>
          </cell>
          <cell r="F24">
            <v>1372.7772024561286</v>
          </cell>
          <cell r="G24">
            <v>297.05140898643299</v>
          </cell>
          <cell r="H24">
            <v>1075.7257934696956</v>
          </cell>
          <cell r="I24">
            <v>247947.36246863561</v>
          </cell>
          <cell r="J24">
            <v>7556.8028858285215</v>
          </cell>
        </row>
        <row r="25">
          <cell r="A25">
            <v>8</v>
          </cell>
          <cell r="B25">
            <v>40238</v>
          </cell>
          <cell r="C25">
            <v>247947.36246863561</v>
          </cell>
          <cell r="D25">
            <v>1372.7772024561286</v>
          </cell>
          <cell r="E25">
            <v>0</v>
          </cell>
          <cell r="F25">
            <v>1372.7772024561286</v>
          </cell>
          <cell r="G25">
            <v>298.33863175870761</v>
          </cell>
          <cell r="H25">
            <v>1074.438570697421</v>
          </cell>
          <cell r="I25">
            <v>247649.02383687691</v>
          </cell>
          <cell r="J25">
            <v>8631.2414565259423</v>
          </cell>
        </row>
        <row r="26">
          <cell r="A26">
            <v>9</v>
          </cell>
          <cell r="B26">
            <v>40269</v>
          </cell>
          <cell r="C26">
            <v>247649.02383687691</v>
          </cell>
          <cell r="D26">
            <v>1372.7772024561286</v>
          </cell>
          <cell r="E26">
            <v>0</v>
          </cell>
          <cell r="F26">
            <v>1372.7772024561286</v>
          </cell>
          <cell r="G26">
            <v>299.6314324963289</v>
          </cell>
          <cell r="H26">
            <v>1073.1457699597997</v>
          </cell>
          <cell r="I26">
            <v>247349.39240438057</v>
          </cell>
          <cell r="J26">
            <v>9704.3872264857418</v>
          </cell>
        </row>
        <row r="27">
          <cell r="A27">
            <v>10</v>
          </cell>
          <cell r="B27">
            <v>40299</v>
          </cell>
          <cell r="C27">
            <v>247349.39240438057</v>
          </cell>
          <cell r="D27">
            <v>1372.7772024561286</v>
          </cell>
          <cell r="E27">
            <v>0</v>
          </cell>
          <cell r="F27">
            <v>1372.7772024561286</v>
          </cell>
          <cell r="G27">
            <v>300.92983537047962</v>
          </cell>
          <cell r="H27">
            <v>1071.847367085649</v>
          </cell>
          <cell r="I27">
            <v>247048.46256901009</v>
          </cell>
          <cell r="J27">
            <v>10776.234593571391</v>
          </cell>
        </row>
        <row r="28">
          <cell r="A28">
            <v>11</v>
          </cell>
          <cell r="B28">
            <v>40330</v>
          </cell>
          <cell r="C28">
            <v>247048.46256901009</v>
          </cell>
          <cell r="D28">
            <v>1372.7772024561286</v>
          </cell>
          <cell r="E28">
            <v>0</v>
          </cell>
          <cell r="F28">
            <v>1372.7772024561286</v>
          </cell>
          <cell r="G28">
            <v>302.23386465708495</v>
          </cell>
          <cell r="H28">
            <v>1070.5433377990437</v>
          </cell>
          <cell r="I28">
            <v>246746.22870435301</v>
          </cell>
          <cell r="J28">
            <v>11846.777931370434</v>
          </cell>
        </row>
        <row r="29">
          <cell r="A29">
            <v>12</v>
          </cell>
          <cell r="B29">
            <v>40360</v>
          </cell>
          <cell r="C29">
            <v>246746.22870435301</v>
          </cell>
          <cell r="D29">
            <v>1372.7772024561286</v>
          </cell>
          <cell r="E29">
            <v>0</v>
          </cell>
          <cell r="F29">
            <v>1372.7772024561286</v>
          </cell>
          <cell r="G29">
            <v>303.54354473726562</v>
          </cell>
          <cell r="H29">
            <v>1069.233657718863</v>
          </cell>
          <cell r="I29">
            <v>246442.68515961574</v>
          </cell>
          <cell r="J29">
            <v>12916.011589089298</v>
          </cell>
        </row>
        <row r="30">
          <cell r="A30">
            <v>13</v>
          </cell>
          <cell r="B30">
            <v>40391</v>
          </cell>
          <cell r="C30">
            <v>246442.68515961574</v>
          </cell>
          <cell r="D30">
            <v>1372.7772024561286</v>
          </cell>
          <cell r="E30">
            <v>0</v>
          </cell>
          <cell r="F30">
            <v>1372.7772024561286</v>
          </cell>
          <cell r="G30">
            <v>304.85890009779382</v>
          </cell>
          <cell r="H30">
            <v>1067.9183023583348</v>
          </cell>
          <cell r="I30">
            <v>246137.82625951795</v>
          </cell>
          <cell r="J30">
            <v>13983.929891447633</v>
          </cell>
        </row>
        <row r="31">
          <cell r="A31">
            <v>14</v>
          </cell>
          <cell r="B31">
            <v>40422</v>
          </cell>
          <cell r="C31">
            <v>246137.82625951795</v>
          </cell>
          <cell r="D31">
            <v>1372.7772024561286</v>
          </cell>
          <cell r="E31">
            <v>0</v>
          </cell>
          <cell r="F31">
            <v>1372.7772024561286</v>
          </cell>
          <cell r="G31">
            <v>306.1799553315509</v>
          </cell>
          <cell r="H31">
            <v>1066.5972471245777</v>
          </cell>
          <cell r="I31">
            <v>245831.6463041864</v>
          </cell>
          <cell r="J31">
            <v>15050.527138572212</v>
          </cell>
        </row>
        <row r="32">
          <cell r="A32">
            <v>15</v>
          </cell>
          <cell r="B32">
            <v>40452</v>
          </cell>
          <cell r="C32">
            <v>245831.6463041864</v>
          </cell>
          <cell r="D32">
            <v>1372.7772024561286</v>
          </cell>
          <cell r="E32">
            <v>0</v>
          </cell>
          <cell r="F32">
            <v>1372.7772024561286</v>
          </cell>
          <cell r="G32">
            <v>307.50673513798756</v>
          </cell>
          <cell r="H32">
            <v>1065.2704673181411</v>
          </cell>
          <cell r="I32">
            <v>245524.13956904842</v>
          </cell>
          <cell r="J32">
            <v>16115.797605890353</v>
          </cell>
        </row>
        <row r="33">
          <cell r="A33">
            <v>16</v>
          </cell>
          <cell r="B33">
            <v>40483</v>
          </cell>
          <cell r="C33">
            <v>245524.13956904842</v>
          </cell>
          <cell r="D33">
            <v>1372.7772024561286</v>
          </cell>
          <cell r="E33">
            <v>0</v>
          </cell>
          <cell r="F33">
            <v>1372.7772024561286</v>
          </cell>
          <cell r="G33">
            <v>308.83926432358544</v>
          </cell>
          <cell r="H33">
            <v>1063.9379381325432</v>
          </cell>
          <cell r="I33">
            <v>245215.30030472483</v>
          </cell>
          <cell r="J33">
            <v>17179.735544022897</v>
          </cell>
        </row>
        <row r="34">
          <cell r="A34">
            <v>17</v>
          </cell>
          <cell r="B34">
            <v>40513</v>
          </cell>
          <cell r="C34">
            <v>245215.30030472483</v>
          </cell>
          <cell r="D34">
            <v>1372.7772024561286</v>
          </cell>
          <cell r="E34">
            <v>0</v>
          </cell>
          <cell r="F34">
            <v>1372.7772024561286</v>
          </cell>
          <cell r="G34">
            <v>310.17756780232116</v>
          </cell>
          <cell r="H34">
            <v>1062.5996346538075</v>
          </cell>
          <cell r="I34">
            <v>244905.12273692252</v>
          </cell>
          <cell r="J34">
            <v>18242.335178676705</v>
          </cell>
        </row>
        <row r="35">
          <cell r="A35">
            <v>18</v>
          </cell>
          <cell r="B35">
            <v>40544</v>
          </cell>
          <cell r="C35">
            <v>244905.12273692252</v>
          </cell>
          <cell r="D35">
            <v>1372.7772024561286</v>
          </cell>
          <cell r="E35">
            <v>0</v>
          </cell>
          <cell r="F35">
            <v>1372.7772024561286</v>
          </cell>
          <cell r="G35">
            <v>311.52167059613112</v>
          </cell>
          <cell r="H35">
            <v>1061.2555318599975</v>
          </cell>
          <cell r="I35">
            <v>244593.6010663264</v>
          </cell>
          <cell r="J35">
            <v>19303.590710536704</v>
          </cell>
        </row>
        <row r="36">
          <cell r="A36">
            <v>19</v>
          </cell>
          <cell r="B36">
            <v>40575</v>
          </cell>
          <cell r="C36">
            <v>244593.6010663264</v>
          </cell>
          <cell r="D36">
            <v>1372.7772024561286</v>
          </cell>
          <cell r="E36">
            <v>0</v>
          </cell>
          <cell r="F36">
            <v>1372.7772024561286</v>
          </cell>
          <cell r="G36">
            <v>312.87159783538095</v>
          </cell>
          <cell r="H36">
            <v>1059.9056046207477</v>
          </cell>
          <cell r="I36">
            <v>244280.72946849102</v>
          </cell>
          <cell r="J36">
            <v>20363.496315157452</v>
          </cell>
        </row>
        <row r="37">
          <cell r="A37">
            <v>20</v>
          </cell>
          <cell r="B37">
            <v>40603</v>
          </cell>
          <cell r="C37">
            <v>244280.72946849102</v>
          </cell>
          <cell r="D37">
            <v>1372.7772024561286</v>
          </cell>
          <cell r="E37">
            <v>0</v>
          </cell>
          <cell r="F37">
            <v>1372.7772024561286</v>
          </cell>
          <cell r="G37">
            <v>314.22737475933423</v>
          </cell>
          <cell r="H37">
            <v>1058.5498276967944</v>
          </cell>
          <cell r="I37">
            <v>243966.50209373169</v>
          </cell>
          <cell r="J37">
            <v>21422.046142854248</v>
          </cell>
        </row>
        <row r="38">
          <cell r="A38">
            <v>21</v>
          </cell>
          <cell r="B38">
            <v>40634</v>
          </cell>
          <cell r="C38">
            <v>243966.50209373169</v>
          </cell>
          <cell r="D38">
            <v>1372.7772024561286</v>
          </cell>
          <cell r="E38">
            <v>0</v>
          </cell>
          <cell r="F38">
            <v>1372.7772024561286</v>
          </cell>
          <cell r="G38">
            <v>315.58902671662463</v>
          </cell>
          <cell r="H38">
            <v>1057.188175739504</v>
          </cell>
          <cell r="I38">
            <v>243650.91306701506</v>
          </cell>
          <cell r="J38">
            <v>22479.23431859375</v>
          </cell>
        </row>
        <row r="39">
          <cell r="A39">
            <v>22</v>
          </cell>
          <cell r="B39">
            <v>40664</v>
          </cell>
          <cell r="C39">
            <v>243650.91306701506</v>
          </cell>
          <cell r="D39">
            <v>1372.7772024561286</v>
          </cell>
          <cell r="E39">
            <v>0</v>
          </cell>
          <cell r="F39">
            <v>1372.7772024561286</v>
          </cell>
          <cell r="G39">
            <v>316.95657916573009</v>
          </cell>
          <cell r="H39">
            <v>1055.8206232903985</v>
          </cell>
          <cell r="I39">
            <v>243333.95648784933</v>
          </cell>
          <cell r="J39">
            <v>23535.054941884147</v>
          </cell>
        </row>
        <row r="40">
          <cell r="A40">
            <v>23</v>
          </cell>
          <cell r="B40">
            <v>40695</v>
          </cell>
          <cell r="C40">
            <v>243333.95648784933</v>
          </cell>
          <cell r="D40">
            <v>1372.7772024561286</v>
          </cell>
          <cell r="E40">
            <v>0</v>
          </cell>
          <cell r="F40">
            <v>1372.7772024561286</v>
          </cell>
          <cell r="G40">
            <v>318.33005767544842</v>
          </cell>
          <cell r="H40">
            <v>1054.4471447806802</v>
          </cell>
          <cell r="I40">
            <v>243015.62643017387</v>
          </cell>
          <cell r="J40">
            <v>24589.502086664826</v>
          </cell>
        </row>
        <row r="41">
          <cell r="A41">
            <v>24</v>
          </cell>
          <cell r="B41">
            <v>40725</v>
          </cell>
          <cell r="C41">
            <v>243015.62643017387</v>
          </cell>
          <cell r="D41">
            <v>1372.7772024561286</v>
          </cell>
          <cell r="E41">
            <v>0</v>
          </cell>
          <cell r="F41">
            <v>1372.7772024561286</v>
          </cell>
          <cell r="G41">
            <v>319.70948792537524</v>
          </cell>
          <cell r="H41">
            <v>1053.0677145307534</v>
          </cell>
          <cell r="I41">
            <v>242695.9169422485</v>
          </cell>
          <cell r="J41">
            <v>25642.569801195579</v>
          </cell>
        </row>
        <row r="42">
          <cell r="A42">
            <v>25</v>
          </cell>
          <cell r="B42">
            <v>40756</v>
          </cell>
          <cell r="C42">
            <v>242695.9169422485</v>
          </cell>
          <cell r="D42">
            <v>1372.7772024561286</v>
          </cell>
          <cell r="E42">
            <v>0</v>
          </cell>
          <cell r="F42">
            <v>1372.7772024561286</v>
          </cell>
          <cell r="G42">
            <v>321.09489570638516</v>
          </cell>
          <cell r="H42">
            <v>1051.6823067497435</v>
          </cell>
          <cell r="I42">
            <v>242374.8220465421</v>
          </cell>
          <cell r="J42">
            <v>26694.252107945322</v>
          </cell>
        </row>
        <row r="43">
          <cell r="A43">
            <v>26</v>
          </cell>
          <cell r="B43">
            <v>40787</v>
          </cell>
          <cell r="C43">
            <v>242374.8220465421</v>
          </cell>
          <cell r="D43">
            <v>1372.7772024561286</v>
          </cell>
          <cell r="E43">
            <v>0</v>
          </cell>
          <cell r="F43">
            <v>1372.7772024561286</v>
          </cell>
          <cell r="G43">
            <v>322.48630692111283</v>
          </cell>
          <cell r="H43">
            <v>1050.2908955350158</v>
          </cell>
          <cell r="I43">
            <v>242052.33573962099</v>
          </cell>
          <cell r="J43">
            <v>27744.543003480336</v>
          </cell>
        </row>
        <row r="44">
          <cell r="A44">
            <v>27</v>
          </cell>
          <cell r="B44">
            <v>40817</v>
          </cell>
          <cell r="C44">
            <v>242052.33573962099</v>
          </cell>
          <cell r="D44">
            <v>1372.7772024561286</v>
          </cell>
          <cell r="E44">
            <v>0</v>
          </cell>
          <cell r="F44">
            <v>1372.7772024561286</v>
          </cell>
          <cell r="G44">
            <v>323.88374758443774</v>
          </cell>
          <cell r="H44">
            <v>1048.8934548716909</v>
          </cell>
          <cell r="I44">
            <v>241728.45199203654</v>
          </cell>
          <cell r="J44">
            <v>28793.436458352026</v>
          </cell>
        </row>
        <row r="45">
          <cell r="A45">
            <v>28</v>
          </cell>
          <cell r="B45">
            <v>40848</v>
          </cell>
          <cell r="C45">
            <v>241728.45199203654</v>
          </cell>
          <cell r="D45">
            <v>1372.7772024561286</v>
          </cell>
          <cell r="E45">
            <v>0</v>
          </cell>
          <cell r="F45">
            <v>1372.7772024561286</v>
          </cell>
          <cell r="G45">
            <v>325.28724382397036</v>
          </cell>
          <cell r="H45">
            <v>1047.4899586321583</v>
          </cell>
          <cell r="I45">
            <v>241403.16474821258</v>
          </cell>
          <cell r="J45">
            <v>29840.926416984184</v>
          </cell>
        </row>
        <row r="46">
          <cell r="A46">
            <v>29</v>
          </cell>
          <cell r="B46">
            <v>40878</v>
          </cell>
          <cell r="C46">
            <v>241403.16474821258</v>
          </cell>
          <cell r="D46">
            <v>1372.7772024561286</v>
          </cell>
          <cell r="E46">
            <v>0</v>
          </cell>
          <cell r="F46">
            <v>1372.7772024561286</v>
          </cell>
          <cell r="G46">
            <v>326.69682188054071</v>
          </cell>
          <cell r="H46">
            <v>1046.0803805755879</v>
          </cell>
          <cell r="I46">
            <v>241076.46792633206</v>
          </cell>
          <cell r="J46">
            <v>30887.006797559774</v>
          </cell>
        </row>
        <row r="47">
          <cell r="A47">
            <v>30</v>
          </cell>
          <cell r="B47">
            <v>40909</v>
          </cell>
          <cell r="C47">
            <v>241076.46792633206</v>
          </cell>
          <cell r="D47">
            <v>1372.7772024561286</v>
          </cell>
          <cell r="E47">
            <v>0</v>
          </cell>
          <cell r="F47">
            <v>1372.7772024561286</v>
          </cell>
          <cell r="G47">
            <v>328.11250810868978</v>
          </cell>
          <cell r="H47">
            <v>1044.6646943474389</v>
          </cell>
          <cell r="I47">
            <v>240748.35541822336</v>
          </cell>
          <cell r="J47">
            <v>31931.671491907211</v>
          </cell>
        </row>
        <row r="48">
          <cell r="A48">
            <v>31</v>
          </cell>
          <cell r="B48">
            <v>40940</v>
          </cell>
          <cell r="C48">
            <v>240748.35541822336</v>
          </cell>
          <cell r="D48">
            <v>1372.7772024561286</v>
          </cell>
          <cell r="E48">
            <v>0</v>
          </cell>
          <cell r="F48">
            <v>1372.7772024561286</v>
          </cell>
          <cell r="G48">
            <v>329.53432897716084</v>
          </cell>
          <cell r="H48">
            <v>1043.2428734789678</v>
          </cell>
          <cell r="I48">
            <v>240418.82108924619</v>
          </cell>
          <cell r="J48">
            <v>32974.914365386176</v>
          </cell>
        </row>
        <row r="49">
          <cell r="A49">
            <v>32</v>
          </cell>
          <cell r="B49">
            <v>40969</v>
          </cell>
          <cell r="C49">
            <v>240418.82108924619</v>
          </cell>
          <cell r="D49">
            <v>1372.7772024561286</v>
          </cell>
          <cell r="E49">
            <v>0</v>
          </cell>
          <cell r="F49">
            <v>1372.7772024561286</v>
          </cell>
          <cell r="G49">
            <v>330.96231106939513</v>
          </cell>
          <cell r="H49">
            <v>1041.8148913867335</v>
          </cell>
          <cell r="I49">
            <v>240087.8587781768</v>
          </cell>
          <cell r="J49">
            <v>34016.729256772909</v>
          </cell>
        </row>
        <row r="50">
          <cell r="A50">
            <v>33</v>
          </cell>
          <cell r="B50">
            <v>41000</v>
          </cell>
          <cell r="C50">
            <v>240087.8587781768</v>
          </cell>
          <cell r="D50">
            <v>1372.7772024561286</v>
          </cell>
          <cell r="E50">
            <v>0</v>
          </cell>
          <cell r="F50">
            <v>1372.7772024561286</v>
          </cell>
          <cell r="G50">
            <v>332.39648108402912</v>
          </cell>
          <cell r="H50">
            <v>1040.3807213720995</v>
          </cell>
          <cell r="I50">
            <v>239755.46229709277</v>
          </cell>
          <cell r="J50">
            <v>35057.10997814501</v>
          </cell>
        </row>
        <row r="51">
          <cell r="A51">
            <v>34</v>
          </cell>
          <cell r="B51">
            <v>41030</v>
          </cell>
          <cell r="C51">
            <v>239755.46229709277</v>
          </cell>
          <cell r="D51">
            <v>1372.7772024561286</v>
          </cell>
          <cell r="E51">
            <v>0</v>
          </cell>
          <cell r="F51">
            <v>1372.7772024561286</v>
          </cell>
          <cell r="G51">
            <v>333.83686583539338</v>
          </cell>
          <cell r="H51">
            <v>1038.9403366207353</v>
          </cell>
          <cell r="I51">
            <v>239421.62543125739</v>
          </cell>
          <cell r="J51">
            <v>36096.050314765744</v>
          </cell>
        </row>
        <row r="52">
          <cell r="A52">
            <v>35</v>
          </cell>
          <cell r="B52">
            <v>41061</v>
          </cell>
          <cell r="C52">
            <v>239421.62543125739</v>
          </cell>
          <cell r="D52">
            <v>1372.7772024561286</v>
          </cell>
          <cell r="E52">
            <v>0</v>
          </cell>
          <cell r="F52">
            <v>1372.7772024561286</v>
          </cell>
          <cell r="G52">
            <v>335.28349225401348</v>
          </cell>
          <cell r="H52">
            <v>1037.4937102021152</v>
          </cell>
          <cell r="I52">
            <v>239086.34193900338</v>
          </cell>
          <cell r="J52">
            <v>37133.544024967858</v>
          </cell>
        </row>
        <row r="53">
          <cell r="A53">
            <v>36</v>
          </cell>
          <cell r="B53">
            <v>41091</v>
          </cell>
          <cell r="C53">
            <v>239086.34193900338</v>
          </cell>
          <cell r="D53">
            <v>1372.7772024561286</v>
          </cell>
          <cell r="E53">
            <v>0</v>
          </cell>
          <cell r="F53">
            <v>1372.7772024561286</v>
          </cell>
          <cell r="G53">
            <v>336.73638738711406</v>
          </cell>
          <cell r="H53">
            <v>1036.0408150690146</v>
          </cell>
          <cell r="I53">
            <v>238749.60555161626</v>
          </cell>
          <cell r="J53">
            <v>38169.58484003687</v>
          </cell>
        </row>
        <row r="54">
          <cell r="A54">
            <v>37</v>
          </cell>
          <cell r="B54">
            <v>41122</v>
          </cell>
          <cell r="C54">
            <v>238749.60555161626</v>
          </cell>
          <cell r="D54">
            <v>1372.7772024561286</v>
          </cell>
          <cell r="E54">
            <v>0</v>
          </cell>
          <cell r="F54">
            <v>1372.7772024561286</v>
          </cell>
          <cell r="G54">
            <v>338.195578399125</v>
          </cell>
          <cell r="H54">
            <v>1034.5816240570036</v>
          </cell>
          <cell r="I54">
            <v>238411.40997321715</v>
          </cell>
          <cell r="J54">
            <v>39204.166464093876</v>
          </cell>
        </row>
        <row r="55">
          <cell r="A55">
            <v>38</v>
          </cell>
          <cell r="B55">
            <v>41153</v>
          </cell>
          <cell r="C55">
            <v>238411.40997321715</v>
          </cell>
          <cell r="D55">
            <v>1372.7772024561286</v>
          </cell>
          <cell r="E55">
            <v>0</v>
          </cell>
          <cell r="F55">
            <v>1372.7772024561286</v>
          </cell>
          <cell r="G55">
            <v>339.66109257218773</v>
          </cell>
          <cell r="H55">
            <v>1033.1161098839409</v>
          </cell>
          <cell r="I55">
            <v>238071.74888064497</v>
          </cell>
          <cell r="J55">
            <v>40237.28257397782</v>
          </cell>
        </row>
        <row r="56">
          <cell r="A56">
            <v>39</v>
          </cell>
          <cell r="B56">
            <v>41183</v>
          </cell>
          <cell r="C56">
            <v>238071.74888064497</v>
          </cell>
          <cell r="D56">
            <v>1372.7772024561286</v>
          </cell>
          <cell r="E56">
            <v>0</v>
          </cell>
          <cell r="F56">
            <v>1372.7772024561286</v>
          </cell>
          <cell r="G56">
            <v>341.13295730666709</v>
          </cell>
          <cell r="H56">
            <v>1031.6442451494615</v>
          </cell>
          <cell r="I56">
            <v>237730.61592333831</v>
          </cell>
          <cell r="J56">
            <v>41268.926819127279</v>
          </cell>
        </row>
        <row r="57">
          <cell r="A57">
            <v>40</v>
          </cell>
          <cell r="B57">
            <v>41214</v>
          </cell>
          <cell r="C57">
            <v>237730.61592333831</v>
          </cell>
          <cell r="D57">
            <v>1372.7772024561286</v>
          </cell>
          <cell r="E57">
            <v>0</v>
          </cell>
          <cell r="F57">
            <v>1372.7772024561286</v>
          </cell>
          <cell r="G57">
            <v>342.6112001216627</v>
          </cell>
          <cell r="H57">
            <v>1030.1660023344659</v>
          </cell>
          <cell r="I57">
            <v>237388.00472321664</v>
          </cell>
          <cell r="J57">
            <v>42299.092821461745</v>
          </cell>
        </row>
        <row r="58">
          <cell r="A58">
            <v>41</v>
          </cell>
          <cell r="B58">
            <v>41244</v>
          </cell>
          <cell r="C58">
            <v>237388.00472321664</v>
          </cell>
          <cell r="D58">
            <v>1372.7772024561286</v>
          </cell>
          <cell r="E58">
            <v>0</v>
          </cell>
          <cell r="F58">
            <v>1372.7772024561286</v>
          </cell>
          <cell r="G58">
            <v>344.09584865552324</v>
          </cell>
          <cell r="H58">
            <v>1028.6813538006054</v>
          </cell>
          <cell r="I58">
            <v>237043.90887456111</v>
          </cell>
          <cell r="J58">
            <v>43327.774175262348</v>
          </cell>
        </row>
        <row r="59">
          <cell r="A59">
            <v>42</v>
          </cell>
          <cell r="B59">
            <v>41275</v>
          </cell>
          <cell r="C59">
            <v>237043.90887456111</v>
          </cell>
          <cell r="D59">
            <v>1372.7772024561286</v>
          </cell>
          <cell r="E59">
            <v>0</v>
          </cell>
          <cell r="F59">
            <v>1372.7772024561286</v>
          </cell>
          <cell r="G59">
            <v>345.58693066636374</v>
          </cell>
          <cell r="H59">
            <v>1027.1902717897649</v>
          </cell>
          <cell r="I59">
            <v>236698.32194389476</v>
          </cell>
          <cell r="J59">
            <v>44354.964447052116</v>
          </cell>
        </row>
        <row r="60">
          <cell r="A60">
            <v>43</v>
          </cell>
          <cell r="B60">
            <v>41306</v>
          </cell>
          <cell r="C60">
            <v>236698.32194389476</v>
          </cell>
          <cell r="D60">
            <v>1372.7772024561286</v>
          </cell>
          <cell r="E60">
            <v>0</v>
          </cell>
          <cell r="F60">
            <v>1372.7772024561286</v>
          </cell>
          <cell r="G60">
            <v>347.08447403258469</v>
          </cell>
          <cell r="H60">
            <v>1025.6927284235439</v>
          </cell>
          <cell r="I60">
            <v>236351.23746986216</v>
          </cell>
          <cell r="J60">
            <v>45380.657175475659</v>
          </cell>
        </row>
        <row r="61">
          <cell r="A61">
            <v>44</v>
          </cell>
          <cell r="B61">
            <v>41334</v>
          </cell>
          <cell r="C61">
            <v>236351.23746986216</v>
          </cell>
          <cell r="D61">
            <v>1372.7772024561286</v>
          </cell>
          <cell r="E61">
            <v>0</v>
          </cell>
          <cell r="F61">
            <v>1372.7772024561286</v>
          </cell>
          <cell r="G61">
            <v>348.58850675339272</v>
          </cell>
          <cell r="H61">
            <v>1024.1886957027359</v>
          </cell>
          <cell r="I61">
            <v>236002.64896310878</v>
          </cell>
          <cell r="J61">
            <v>46404.845871178397</v>
          </cell>
        </row>
        <row r="62">
          <cell r="A62">
            <v>45</v>
          </cell>
          <cell r="B62">
            <v>41365</v>
          </cell>
          <cell r="C62">
            <v>236002.64896310878</v>
          </cell>
          <cell r="D62">
            <v>1372.7772024561286</v>
          </cell>
          <cell r="E62">
            <v>0</v>
          </cell>
          <cell r="F62">
            <v>1372.7772024561286</v>
          </cell>
          <cell r="G62">
            <v>350.09905694932388</v>
          </cell>
          <cell r="H62">
            <v>1022.6781455068048</v>
          </cell>
          <cell r="I62">
            <v>235652.54990615946</v>
          </cell>
          <cell r="J62">
            <v>47427.524016685202</v>
          </cell>
        </row>
        <row r="63">
          <cell r="A63">
            <v>46</v>
          </cell>
          <cell r="B63">
            <v>41395</v>
          </cell>
          <cell r="C63">
            <v>235652.54990615946</v>
          </cell>
          <cell r="D63">
            <v>1372.7772024561286</v>
          </cell>
          <cell r="E63">
            <v>0</v>
          </cell>
          <cell r="F63">
            <v>1372.7772024561286</v>
          </cell>
          <cell r="G63">
            <v>351.61615286277095</v>
          </cell>
          <cell r="H63">
            <v>1021.1610495933577</v>
          </cell>
          <cell r="I63">
            <v>235300.93375329667</v>
          </cell>
          <cell r="J63">
            <v>48448.685066278558</v>
          </cell>
        </row>
        <row r="64">
          <cell r="A64">
            <v>47</v>
          </cell>
          <cell r="B64">
            <v>41426</v>
          </cell>
          <cell r="C64">
            <v>235300.93375329667</v>
          </cell>
          <cell r="D64">
            <v>1372.7772024561286</v>
          </cell>
          <cell r="E64">
            <v>0</v>
          </cell>
          <cell r="F64">
            <v>1372.7772024561286</v>
          </cell>
          <cell r="G64">
            <v>353.13982285850977</v>
          </cell>
          <cell r="H64">
            <v>1019.6373795976189</v>
          </cell>
          <cell r="I64">
            <v>234947.79393043817</v>
          </cell>
          <cell r="J64">
            <v>49468.322445876176</v>
          </cell>
        </row>
        <row r="65">
          <cell r="A65">
            <v>48</v>
          </cell>
          <cell r="B65">
            <v>41456</v>
          </cell>
          <cell r="C65">
            <v>234947.79393043817</v>
          </cell>
          <cell r="D65">
            <v>1372.7772024561286</v>
          </cell>
          <cell r="E65">
            <v>0</v>
          </cell>
          <cell r="F65">
            <v>1372.7772024561286</v>
          </cell>
          <cell r="G65">
            <v>354.67009542423</v>
          </cell>
          <cell r="H65">
            <v>1018.1071070318986</v>
          </cell>
          <cell r="I65">
            <v>234593.12383501395</v>
          </cell>
          <cell r="J65">
            <v>50486.429552908077</v>
          </cell>
        </row>
        <row r="66">
          <cell r="A66">
            <v>49</v>
          </cell>
          <cell r="B66">
            <v>41487</v>
          </cell>
          <cell r="C66">
            <v>234593.12383501395</v>
          </cell>
          <cell r="D66">
            <v>1372.7772024561286</v>
          </cell>
          <cell r="E66">
            <v>0</v>
          </cell>
          <cell r="F66">
            <v>1372.7772024561286</v>
          </cell>
          <cell r="G66">
            <v>356.20699917106822</v>
          </cell>
          <cell r="H66">
            <v>1016.5702032850604</v>
          </cell>
          <cell r="I66">
            <v>234236.91683584289</v>
          </cell>
          <cell r="J66">
            <v>51502.999756193138</v>
          </cell>
        </row>
        <row r="67">
          <cell r="A67">
            <v>50</v>
          </cell>
          <cell r="B67">
            <v>41518</v>
          </cell>
          <cell r="C67">
            <v>234236.91683584289</v>
          </cell>
          <cell r="D67">
            <v>1372.7772024561286</v>
          </cell>
          <cell r="E67">
            <v>0</v>
          </cell>
          <cell r="F67">
            <v>1372.7772024561286</v>
          </cell>
          <cell r="G67">
            <v>357.75056283414278</v>
          </cell>
          <cell r="H67">
            <v>1015.0266396219859</v>
          </cell>
          <cell r="I67">
            <v>233879.16627300874</v>
          </cell>
          <cell r="J67">
            <v>52518.026395815126</v>
          </cell>
        </row>
        <row r="68">
          <cell r="A68">
            <v>51</v>
          </cell>
          <cell r="B68">
            <v>41548</v>
          </cell>
          <cell r="C68">
            <v>233879.16627300874</v>
          </cell>
          <cell r="D68">
            <v>1372.7772024561286</v>
          </cell>
          <cell r="E68">
            <v>0</v>
          </cell>
          <cell r="F68">
            <v>1372.7772024561286</v>
          </cell>
          <cell r="G68">
            <v>359.30081527309085</v>
          </cell>
          <cell r="H68">
            <v>1013.4763871830378</v>
          </cell>
          <cell r="I68">
            <v>233519.86545773566</v>
          </cell>
          <cell r="J68">
            <v>53531.502782998163</v>
          </cell>
        </row>
        <row r="69">
          <cell r="A69">
            <v>52</v>
          </cell>
          <cell r="B69">
            <v>41579</v>
          </cell>
          <cell r="C69">
            <v>233519.86545773566</v>
          </cell>
          <cell r="D69">
            <v>1372.7772024561286</v>
          </cell>
          <cell r="E69">
            <v>0</v>
          </cell>
          <cell r="F69">
            <v>1372.7772024561286</v>
          </cell>
          <cell r="G69">
            <v>360.85778547260736</v>
          </cell>
          <cell r="H69">
            <v>1011.9194169835213</v>
          </cell>
          <cell r="I69">
            <v>233159.00767226305</v>
          </cell>
          <cell r="J69">
            <v>54543.422199981687</v>
          </cell>
        </row>
        <row r="70">
          <cell r="A70">
            <v>53</v>
          </cell>
          <cell r="B70">
            <v>41609</v>
          </cell>
          <cell r="C70">
            <v>233159.00767226305</v>
          </cell>
          <cell r="D70">
            <v>1372.7772024561286</v>
          </cell>
          <cell r="E70">
            <v>0</v>
          </cell>
          <cell r="F70">
            <v>1372.7772024561286</v>
          </cell>
          <cell r="G70">
            <v>362.42150254298883</v>
          </cell>
          <cell r="H70">
            <v>1010.3556999131398</v>
          </cell>
          <cell r="I70">
            <v>232796.58616972005</v>
          </cell>
          <cell r="J70">
            <v>55553.777899894827</v>
          </cell>
        </row>
        <row r="71">
          <cell r="A71">
            <v>54</v>
          </cell>
          <cell r="B71">
            <v>41640</v>
          </cell>
          <cell r="C71">
            <v>232796.58616972005</v>
          </cell>
          <cell r="D71">
            <v>1372.7772024561286</v>
          </cell>
          <cell r="E71">
            <v>0</v>
          </cell>
          <cell r="F71">
            <v>1372.7772024561286</v>
          </cell>
          <cell r="G71">
            <v>363.99199572067516</v>
          </cell>
          <cell r="H71">
            <v>1008.7852067354535</v>
          </cell>
          <cell r="I71">
            <v>232432.59417399936</v>
          </cell>
          <cell r="J71">
            <v>56562.563106630281</v>
          </cell>
        </row>
        <row r="72">
          <cell r="A72">
            <v>55</v>
          </cell>
          <cell r="B72">
            <v>41671</v>
          </cell>
          <cell r="C72">
            <v>232432.59417399936</v>
          </cell>
          <cell r="D72">
            <v>1372.7772024561286</v>
          </cell>
          <cell r="E72">
            <v>0</v>
          </cell>
          <cell r="F72">
            <v>1372.7772024561286</v>
          </cell>
          <cell r="G72">
            <v>365.56929436879818</v>
          </cell>
          <cell r="H72">
            <v>1007.2079080873305</v>
          </cell>
          <cell r="I72">
            <v>232067.02487963057</v>
          </cell>
          <cell r="J72">
            <v>57569.771014717611</v>
          </cell>
        </row>
        <row r="73">
          <cell r="A73">
            <v>56</v>
          </cell>
          <cell r="B73">
            <v>41699</v>
          </cell>
          <cell r="C73">
            <v>232067.02487963057</v>
          </cell>
          <cell r="D73">
            <v>1372.7772024561286</v>
          </cell>
          <cell r="E73">
            <v>0</v>
          </cell>
          <cell r="F73">
            <v>1372.7772024561286</v>
          </cell>
          <cell r="G73">
            <v>367.15342797772962</v>
          </cell>
          <cell r="H73">
            <v>1005.623774478399</v>
          </cell>
          <cell r="I73">
            <v>231699.87145165284</v>
          </cell>
          <cell r="J73">
            <v>58575.394789196012</v>
          </cell>
        </row>
        <row r="74">
          <cell r="A74">
            <v>57</v>
          </cell>
          <cell r="B74">
            <v>41730</v>
          </cell>
          <cell r="C74">
            <v>231699.87145165284</v>
          </cell>
          <cell r="D74">
            <v>1372.7772024561286</v>
          </cell>
          <cell r="E74">
            <v>0</v>
          </cell>
          <cell r="F74">
            <v>1372.7772024561286</v>
          </cell>
          <cell r="G74">
            <v>368.74442616563294</v>
          </cell>
          <cell r="H74">
            <v>1004.0327762904957</v>
          </cell>
          <cell r="I74">
            <v>231331.12702548722</v>
          </cell>
          <cell r="J74">
            <v>59579.427565486505</v>
          </cell>
        </row>
        <row r="75">
          <cell r="A75">
            <v>58</v>
          </cell>
          <cell r="B75">
            <v>41760</v>
          </cell>
          <cell r="C75">
            <v>231331.12702548722</v>
          </cell>
          <cell r="D75">
            <v>1372.7772024561286</v>
          </cell>
          <cell r="E75">
            <v>0</v>
          </cell>
          <cell r="F75">
            <v>1372.7772024561286</v>
          </cell>
          <cell r="G75">
            <v>370.34231867901735</v>
          </cell>
          <cell r="H75">
            <v>1002.4348837771113</v>
          </cell>
          <cell r="I75">
            <v>230960.78470680819</v>
          </cell>
          <cell r="J75">
            <v>60581.862449263615</v>
          </cell>
        </row>
        <row r="76">
          <cell r="A76">
            <v>59</v>
          </cell>
          <cell r="B76">
            <v>41791</v>
          </cell>
          <cell r="C76">
            <v>230960.78470680819</v>
          </cell>
          <cell r="D76">
            <v>1372.7772024561286</v>
          </cell>
          <cell r="E76">
            <v>0</v>
          </cell>
          <cell r="F76">
            <v>1372.7772024561286</v>
          </cell>
          <cell r="G76">
            <v>371.94713539329314</v>
          </cell>
          <cell r="H76">
            <v>1000.8300670628355</v>
          </cell>
          <cell r="I76">
            <v>230588.83757141489</v>
          </cell>
          <cell r="J76">
            <v>61582.692516326453</v>
          </cell>
        </row>
        <row r="77">
          <cell r="A77">
            <v>60</v>
          </cell>
          <cell r="B77">
            <v>41821</v>
          </cell>
          <cell r="C77">
            <v>230588.83757141489</v>
          </cell>
          <cell r="D77">
            <v>1372.7772024561286</v>
          </cell>
          <cell r="E77">
            <v>0</v>
          </cell>
          <cell r="F77">
            <v>1372.7772024561286</v>
          </cell>
          <cell r="G77">
            <v>373.55890631333079</v>
          </cell>
          <cell r="H77">
            <v>999.21829614279784</v>
          </cell>
          <cell r="I77">
            <v>230215.27866510156</v>
          </cell>
          <cell r="J77">
            <v>62581.91081246925</v>
          </cell>
        </row>
        <row r="78">
          <cell r="A78">
            <v>61</v>
          </cell>
          <cell r="B78">
            <v>41852</v>
          </cell>
          <cell r="C78">
            <v>230215.27866510156</v>
          </cell>
          <cell r="D78">
            <v>1372.7772024561286</v>
          </cell>
          <cell r="E78">
            <v>0</v>
          </cell>
          <cell r="F78">
            <v>1372.7772024561286</v>
          </cell>
          <cell r="G78">
            <v>375.17766157402184</v>
          </cell>
          <cell r="H78">
            <v>997.59954088210679</v>
          </cell>
          <cell r="I78">
            <v>229840.10100352755</v>
          </cell>
          <cell r="J78">
            <v>63579.510353351354</v>
          </cell>
        </row>
        <row r="79">
          <cell r="A79">
            <v>62</v>
          </cell>
          <cell r="B79">
            <v>41883</v>
          </cell>
          <cell r="C79">
            <v>229840.10100352755</v>
          </cell>
          <cell r="D79">
            <v>1372.7772024561286</v>
          </cell>
          <cell r="E79">
            <v>0</v>
          </cell>
          <cell r="F79">
            <v>1372.7772024561286</v>
          </cell>
          <cell r="G79">
            <v>376.8034314408427</v>
          </cell>
          <cell r="H79">
            <v>995.97377101528593</v>
          </cell>
          <cell r="I79">
            <v>229463.29757208671</v>
          </cell>
          <cell r="J79">
            <v>64575.484124366638</v>
          </cell>
        </row>
        <row r="80">
          <cell r="A80">
            <v>63</v>
          </cell>
          <cell r="B80">
            <v>41913</v>
          </cell>
          <cell r="C80">
            <v>229463.29757208671</v>
          </cell>
          <cell r="D80">
            <v>1372.7772024561286</v>
          </cell>
          <cell r="E80">
            <v>0</v>
          </cell>
          <cell r="F80">
            <v>1372.7772024561286</v>
          </cell>
          <cell r="G80">
            <v>378.43624631041951</v>
          </cell>
          <cell r="H80">
            <v>994.34095614570913</v>
          </cell>
          <cell r="I80">
            <v>229084.86132577629</v>
          </cell>
          <cell r="J80">
            <v>65569.825080512353</v>
          </cell>
        </row>
        <row r="81">
          <cell r="A81">
            <v>64</v>
          </cell>
          <cell r="B81">
            <v>41944</v>
          </cell>
          <cell r="C81">
            <v>229084.86132577629</v>
          </cell>
          <cell r="D81">
            <v>1372.7772024561286</v>
          </cell>
          <cell r="E81">
            <v>0</v>
          </cell>
          <cell r="F81">
            <v>1372.7772024561286</v>
          </cell>
          <cell r="G81">
            <v>380.07613671109812</v>
          </cell>
          <cell r="H81">
            <v>992.70106574503052</v>
          </cell>
          <cell r="I81">
            <v>228704.78518906518</v>
          </cell>
          <cell r="J81">
            <v>66562.526146257384</v>
          </cell>
        </row>
        <row r="82">
          <cell r="A82">
            <v>65</v>
          </cell>
          <cell r="B82">
            <v>41974</v>
          </cell>
          <cell r="C82">
            <v>228704.78518906518</v>
          </cell>
          <cell r="D82">
            <v>1372.7772024561286</v>
          </cell>
          <cell r="E82">
            <v>0</v>
          </cell>
          <cell r="F82">
            <v>1372.7772024561286</v>
          </cell>
          <cell r="G82">
            <v>381.7231333035129</v>
          </cell>
          <cell r="H82">
            <v>991.05406915261574</v>
          </cell>
          <cell r="I82">
            <v>228323.06205576166</v>
          </cell>
          <cell r="J82">
            <v>67553.580215409995</v>
          </cell>
        </row>
        <row r="83">
          <cell r="A83">
            <v>66</v>
          </cell>
          <cell r="B83">
            <v>42005</v>
          </cell>
          <cell r="C83">
            <v>228323.06205576166</v>
          </cell>
          <cell r="D83">
            <v>1372.7772024561286</v>
          </cell>
          <cell r="E83">
            <v>0</v>
          </cell>
          <cell r="F83">
            <v>1372.7772024561286</v>
          </cell>
          <cell r="G83">
            <v>383.37726688116152</v>
          </cell>
          <cell r="H83">
            <v>989.39993557496712</v>
          </cell>
          <cell r="I83">
            <v>227939.68478888049</v>
          </cell>
          <cell r="J83">
            <v>68542.980150984964</v>
          </cell>
        </row>
        <row r="84">
          <cell r="A84">
            <v>67</v>
          </cell>
          <cell r="B84">
            <v>42036</v>
          </cell>
          <cell r="C84">
            <v>227939.68478888049</v>
          </cell>
          <cell r="D84">
            <v>1372.7772024561286</v>
          </cell>
          <cell r="E84">
            <v>0</v>
          </cell>
          <cell r="F84">
            <v>1372.7772024561286</v>
          </cell>
          <cell r="G84">
            <v>385.03856837097999</v>
          </cell>
          <cell r="H84">
            <v>987.73863408514865</v>
          </cell>
          <cell r="I84">
            <v>227554.64622050952</v>
          </cell>
          <cell r="J84">
            <v>69530.718785070116</v>
          </cell>
        </row>
        <row r="85">
          <cell r="A85">
            <v>68</v>
          </cell>
          <cell r="B85">
            <v>42064</v>
          </cell>
          <cell r="C85">
            <v>227554.64622050952</v>
          </cell>
          <cell r="D85">
            <v>1372.7772024561286</v>
          </cell>
          <cell r="E85">
            <v>0</v>
          </cell>
          <cell r="F85">
            <v>1372.7772024561286</v>
          </cell>
          <cell r="G85">
            <v>386.70706883392074</v>
          </cell>
          <cell r="H85">
            <v>986.07013362220789</v>
          </cell>
          <cell r="I85">
            <v>227167.93915167559</v>
          </cell>
          <cell r="J85">
            <v>70516.788918692328</v>
          </cell>
        </row>
        <row r="86">
          <cell r="A86">
            <v>69</v>
          </cell>
          <cell r="B86">
            <v>42095</v>
          </cell>
          <cell r="C86">
            <v>227167.93915167559</v>
          </cell>
          <cell r="D86">
            <v>1372.7772024561286</v>
          </cell>
          <cell r="E86">
            <v>0</v>
          </cell>
          <cell r="F86">
            <v>1372.7772024561286</v>
          </cell>
          <cell r="G86">
            <v>388.3827994655345</v>
          </cell>
          <cell r="H86">
            <v>984.39440299059413</v>
          </cell>
          <cell r="I86">
            <v>226779.55635221006</v>
          </cell>
          <cell r="J86">
            <v>71501.183321682925</v>
          </cell>
        </row>
        <row r="87">
          <cell r="A87">
            <v>70</v>
          </cell>
          <cell r="B87">
            <v>42125</v>
          </cell>
          <cell r="C87">
            <v>226779.55635221006</v>
          </cell>
          <cell r="D87">
            <v>1372.7772024561286</v>
          </cell>
          <cell r="E87">
            <v>0</v>
          </cell>
          <cell r="F87">
            <v>1372.7772024561286</v>
          </cell>
          <cell r="G87">
            <v>390.06579159655178</v>
          </cell>
          <cell r="H87">
            <v>982.71141085957686</v>
          </cell>
          <cell r="I87">
            <v>226389.49056061351</v>
          </cell>
          <cell r="J87">
            <v>72483.894732542496</v>
          </cell>
        </row>
        <row r="88">
          <cell r="A88">
            <v>71</v>
          </cell>
          <cell r="B88">
            <v>42156</v>
          </cell>
          <cell r="C88">
            <v>226389.49056061351</v>
          </cell>
          <cell r="D88">
            <v>1372.7772024561286</v>
          </cell>
          <cell r="E88">
            <v>0</v>
          </cell>
          <cell r="F88">
            <v>1372.7772024561286</v>
          </cell>
          <cell r="G88">
            <v>391.75607669347016</v>
          </cell>
          <cell r="H88">
            <v>981.02112576265847</v>
          </cell>
          <cell r="I88">
            <v>225997.73448392004</v>
          </cell>
          <cell r="J88">
            <v>73464.915858305161</v>
          </cell>
        </row>
        <row r="89">
          <cell r="A89">
            <v>72</v>
          </cell>
          <cell r="B89">
            <v>42186</v>
          </cell>
          <cell r="C89">
            <v>225997.73448392004</v>
          </cell>
          <cell r="D89">
            <v>1372.7772024561286</v>
          </cell>
          <cell r="E89">
            <v>0</v>
          </cell>
          <cell r="F89">
            <v>1372.7772024561286</v>
          </cell>
          <cell r="G89">
            <v>393.4536863591419</v>
          </cell>
          <cell r="H89">
            <v>979.32351609698674</v>
          </cell>
          <cell r="I89">
            <v>225604.2807975609</v>
          </cell>
          <cell r="J89">
            <v>74444.239374402154</v>
          </cell>
        </row>
        <row r="90">
          <cell r="A90">
            <v>73</v>
          </cell>
          <cell r="B90">
            <v>42217</v>
          </cell>
          <cell r="C90">
            <v>225604.2807975609</v>
          </cell>
          <cell r="D90">
            <v>1372.7772024561286</v>
          </cell>
          <cell r="E90">
            <v>0</v>
          </cell>
          <cell r="F90">
            <v>1372.7772024561286</v>
          </cell>
          <cell r="G90">
            <v>395.15865233336478</v>
          </cell>
          <cell r="H90">
            <v>977.61855012276385</v>
          </cell>
          <cell r="I90">
            <v>225209.12214522753</v>
          </cell>
          <cell r="J90">
            <v>75421.857924524913</v>
          </cell>
        </row>
        <row r="91">
          <cell r="A91">
            <v>74</v>
          </cell>
          <cell r="B91">
            <v>42248</v>
          </cell>
          <cell r="C91">
            <v>225209.12214522753</v>
          </cell>
          <cell r="D91">
            <v>1372.7772024561286</v>
          </cell>
          <cell r="E91">
            <v>0</v>
          </cell>
          <cell r="F91">
            <v>1372.7772024561286</v>
          </cell>
          <cell r="G91">
            <v>396.8710064934761</v>
          </cell>
          <cell r="H91">
            <v>975.90619596265253</v>
          </cell>
          <cell r="I91">
            <v>224812.25113873405</v>
          </cell>
          <cell r="J91">
            <v>76397.764120487569</v>
          </cell>
        </row>
        <row r="92">
          <cell r="A92">
            <v>75</v>
          </cell>
          <cell r="B92">
            <v>42278</v>
          </cell>
          <cell r="C92">
            <v>224812.25113873405</v>
          </cell>
          <cell r="D92">
            <v>1372.7772024561286</v>
          </cell>
          <cell r="E92">
            <v>0</v>
          </cell>
          <cell r="F92">
            <v>1372.7772024561286</v>
          </cell>
          <cell r="G92">
            <v>398.59078085494775</v>
          </cell>
          <cell r="H92">
            <v>974.18642160118088</v>
          </cell>
          <cell r="I92">
            <v>224413.6603578791</v>
          </cell>
          <cell r="J92">
            <v>77371.950542088744</v>
          </cell>
        </row>
        <row r="93">
          <cell r="A93">
            <v>76</v>
          </cell>
          <cell r="B93">
            <v>42309</v>
          </cell>
          <cell r="C93">
            <v>224413.6603578791</v>
          </cell>
          <cell r="D93">
            <v>1372.7772024561286</v>
          </cell>
          <cell r="E93">
            <v>0</v>
          </cell>
          <cell r="F93">
            <v>1372.7772024561286</v>
          </cell>
          <cell r="G93">
            <v>400.31800757198596</v>
          </cell>
          <cell r="H93">
            <v>972.45919488414268</v>
          </cell>
          <cell r="I93">
            <v>224013.34235030712</v>
          </cell>
          <cell r="J93">
            <v>78344.409736972884</v>
          </cell>
        </row>
        <row r="94">
          <cell r="A94">
            <v>77</v>
          </cell>
          <cell r="B94">
            <v>42339</v>
          </cell>
          <cell r="C94">
            <v>224013.34235030712</v>
          </cell>
          <cell r="D94">
            <v>1372.7772024561286</v>
          </cell>
          <cell r="E94">
            <v>0</v>
          </cell>
          <cell r="F94">
            <v>1372.7772024561286</v>
          </cell>
          <cell r="G94">
            <v>402.05271893813108</v>
          </cell>
          <cell r="H94">
            <v>970.72448351799756</v>
          </cell>
          <cell r="I94">
            <v>223611.289631369</v>
          </cell>
          <cell r="J94">
            <v>79315.134220490887</v>
          </cell>
        </row>
        <row r="95">
          <cell r="A95">
            <v>78</v>
          </cell>
          <cell r="B95">
            <v>42370</v>
          </cell>
          <cell r="C95">
            <v>223611.289631369</v>
          </cell>
          <cell r="D95">
            <v>1372.7772024561286</v>
          </cell>
          <cell r="E95">
            <v>0</v>
          </cell>
          <cell r="F95">
            <v>1372.7772024561286</v>
          </cell>
          <cell r="G95">
            <v>403.79494738686299</v>
          </cell>
          <cell r="H95">
            <v>968.98225506926565</v>
          </cell>
          <cell r="I95">
            <v>223207.49468398214</v>
          </cell>
          <cell r="J95">
            <v>80284.116475560149</v>
          </cell>
        </row>
        <row r="96">
          <cell r="A96">
            <v>79</v>
          </cell>
          <cell r="B96">
            <v>42401</v>
          </cell>
          <cell r="C96">
            <v>223207.49468398214</v>
          </cell>
          <cell r="D96">
            <v>1372.7772024561286</v>
          </cell>
          <cell r="E96">
            <v>0</v>
          </cell>
          <cell r="F96">
            <v>1372.7772024561286</v>
          </cell>
          <cell r="G96">
            <v>405.54472549220611</v>
          </cell>
          <cell r="H96">
            <v>967.23247696392252</v>
          </cell>
          <cell r="I96">
            <v>222801.94995848992</v>
          </cell>
          <cell r="J96">
            <v>81251.348952524073</v>
          </cell>
        </row>
        <row r="97">
          <cell r="A97">
            <v>80</v>
          </cell>
          <cell r="B97">
            <v>42430</v>
          </cell>
          <cell r="C97">
            <v>222801.94995848992</v>
          </cell>
          <cell r="D97">
            <v>1372.7772024561286</v>
          </cell>
          <cell r="E97">
            <v>0</v>
          </cell>
          <cell r="F97">
            <v>1372.7772024561286</v>
          </cell>
          <cell r="G97">
            <v>407.30208596933915</v>
          </cell>
          <cell r="H97">
            <v>965.47511648678949</v>
          </cell>
          <cell r="I97">
            <v>222394.64787252058</v>
          </cell>
          <cell r="J97">
            <v>82216.824069010865</v>
          </cell>
        </row>
        <row r="98">
          <cell r="A98">
            <v>81</v>
          </cell>
          <cell r="B98">
            <v>42461</v>
          </cell>
          <cell r="C98">
            <v>222394.64787252058</v>
          </cell>
          <cell r="D98">
            <v>1372.7772024561286</v>
          </cell>
          <cell r="E98">
            <v>0</v>
          </cell>
          <cell r="F98">
            <v>1372.7772024561286</v>
          </cell>
          <cell r="G98">
            <v>409.06706167520622</v>
          </cell>
          <cell r="H98">
            <v>963.71014078092242</v>
          </cell>
          <cell r="I98">
            <v>221985.58081084536</v>
          </cell>
          <cell r="J98">
            <v>83180.534209791789</v>
          </cell>
        </row>
        <row r="99">
          <cell r="A99">
            <v>82</v>
          </cell>
          <cell r="B99">
            <v>42491</v>
          </cell>
          <cell r="C99">
            <v>221985.58081084536</v>
          </cell>
          <cell r="D99">
            <v>1372.7772024561286</v>
          </cell>
          <cell r="E99">
            <v>0</v>
          </cell>
          <cell r="F99">
            <v>1372.7772024561286</v>
          </cell>
          <cell r="G99">
            <v>410.83968560913218</v>
          </cell>
          <cell r="H99">
            <v>961.93751684699646</v>
          </cell>
          <cell r="I99">
            <v>221574.74112523624</v>
          </cell>
          <cell r="J99">
            <v>84142.471726638789</v>
          </cell>
        </row>
        <row r="100">
          <cell r="A100">
            <v>83</v>
          </cell>
          <cell r="B100">
            <v>42522</v>
          </cell>
          <cell r="C100">
            <v>221574.74112523624</v>
          </cell>
          <cell r="D100">
            <v>1372.7772024561286</v>
          </cell>
          <cell r="E100">
            <v>0</v>
          </cell>
          <cell r="F100">
            <v>1372.7772024561286</v>
          </cell>
          <cell r="G100">
            <v>412.6199909134383</v>
          </cell>
          <cell r="H100">
            <v>960.15721154269033</v>
          </cell>
          <cell r="I100">
            <v>221162.12113432281</v>
          </cell>
          <cell r="J100">
            <v>85102.628938181486</v>
          </cell>
        </row>
        <row r="101">
          <cell r="A101">
            <v>84</v>
          </cell>
          <cell r="B101">
            <v>42552</v>
          </cell>
          <cell r="C101">
            <v>221162.12113432281</v>
          </cell>
          <cell r="D101">
            <v>1372.7772024561286</v>
          </cell>
          <cell r="E101">
            <v>0</v>
          </cell>
          <cell r="F101">
            <v>1372.7772024561286</v>
          </cell>
          <cell r="G101">
            <v>414.40801087406317</v>
          </cell>
          <cell r="H101">
            <v>958.36919158206547</v>
          </cell>
          <cell r="I101">
            <v>220747.71312344875</v>
          </cell>
          <cell r="J101">
            <v>86060.998129763553</v>
          </cell>
        </row>
        <row r="102">
          <cell r="A102">
            <v>85</v>
          </cell>
          <cell r="B102">
            <v>42583</v>
          </cell>
          <cell r="C102">
            <v>220747.71312344875</v>
          </cell>
          <cell r="D102">
            <v>1372.7772024561286</v>
          </cell>
          <cell r="E102">
            <v>0</v>
          </cell>
          <cell r="F102">
            <v>1372.7772024561286</v>
          </cell>
          <cell r="G102">
            <v>416.20377892118404</v>
          </cell>
          <cell r="H102">
            <v>956.5734235349446</v>
          </cell>
          <cell r="I102">
            <v>220331.50934452756</v>
          </cell>
          <cell r="J102">
            <v>87017.571553298505</v>
          </cell>
        </row>
        <row r="103">
          <cell r="A103">
            <v>86</v>
          </cell>
          <cell r="B103">
            <v>42614</v>
          </cell>
          <cell r="C103">
            <v>220331.50934452756</v>
          </cell>
          <cell r="D103">
            <v>1372.7772024561286</v>
          </cell>
          <cell r="E103">
            <v>0</v>
          </cell>
          <cell r="F103">
            <v>1372.7772024561286</v>
          </cell>
          <cell r="G103">
            <v>418.00732862984262</v>
          </cell>
          <cell r="H103">
            <v>954.76987382628602</v>
          </cell>
          <cell r="I103">
            <v>219913.50201589771</v>
          </cell>
          <cell r="J103">
            <v>87972.341427124789</v>
          </cell>
        </row>
        <row r="104">
          <cell r="A104">
            <v>87</v>
          </cell>
          <cell r="B104">
            <v>42644</v>
          </cell>
          <cell r="C104">
            <v>219913.50201589771</v>
          </cell>
          <cell r="D104">
            <v>1372.7772024561286</v>
          </cell>
          <cell r="E104">
            <v>0</v>
          </cell>
          <cell r="F104">
            <v>1372.7772024561286</v>
          </cell>
          <cell r="G104">
            <v>419.8186937205719</v>
          </cell>
          <cell r="H104">
            <v>952.95850873555673</v>
          </cell>
          <cell r="I104">
            <v>219493.68332217715</v>
          </cell>
          <cell r="J104">
            <v>88925.299935860341</v>
          </cell>
        </row>
        <row r="105">
          <cell r="A105">
            <v>88</v>
          </cell>
          <cell r="B105">
            <v>42675</v>
          </cell>
          <cell r="C105">
            <v>219493.68332217715</v>
          </cell>
          <cell r="D105">
            <v>1372.7772024561286</v>
          </cell>
          <cell r="E105">
            <v>0</v>
          </cell>
          <cell r="F105">
            <v>1372.7772024561286</v>
          </cell>
          <cell r="G105">
            <v>421.63790806002771</v>
          </cell>
          <cell r="H105">
            <v>951.13929439610092</v>
          </cell>
          <cell r="I105">
            <v>219072.04541411714</v>
          </cell>
          <cell r="J105">
            <v>89876.439230256437</v>
          </cell>
        </row>
        <row r="106">
          <cell r="A106">
            <v>89</v>
          </cell>
          <cell r="B106">
            <v>42705</v>
          </cell>
          <cell r="C106">
            <v>219072.04541411714</v>
          </cell>
          <cell r="D106">
            <v>1372.7772024561286</v>
          </cell>
          <cell r="E106">
            <v>0</v>
          </cell>
          <cell r="F106">
            <v>1372.7772024561286</v>
          </cell>
          <cell r="G106">
            <v>423.46500566162103</v>
          </cell>
          <cell r="H106">
            <v>949.3121967945076</v>
          </cell>
          <cell r="I106">
            <v>218648.58040845551</v>
          </cell>
          <cell r="J106">
            <v>90825.751427050942</v>
          </cell>
        </row>
        <row r="107">
          <cell r="A107">
            <v>90</v>
          </cell>
          <cell r="B107">
            <v>42736</v>
          </cell>
          <cell r="C107">
            <v>218648.58040845551</v>
          </cell>
          <cell r="D107">
            <v>1372.7772024561286</v>
          </cell>
          <cell r="E107">
            <v>0</v>
          </cell>
          <cell r="F107">
            <v>1372.7772024561286</v>
          </cell>
          <cell r="G107">
            <v>425.30002068615477</v>
          </cell>
          <cell r="H107">
            <v>947.47718176997387</v>
          </cell>
          <cell r="I107">
            <v>218223.28038776937</v>
          </cell>
          <cell r="J107">
            <v>91773.228608820922</v>
          </cell>
        </row>
        <row r="108">
          <cell r="A108">
            <v>91</v>
          </cell>
          <cell r="B108">
            <v>42767</v>
          </cell>
          <cell r="C108">
            <v>218223.28038776937</v>
          </cell>
          <cell r="D108">
            <v>1372.7772024561286</v>
          </cell>
          <cell r="E108">
            <v>0</v>
          </cell>
          <cell r="F108">
            <v>1372.7772024561286</v>
          </cell>
          <cell r="G108">
            <v>427.1429874424615</v>
          </cell>
          <cell r="H108">
            <v>945.63421501366713</v>
          </cell>
          <cell r="I108">
            <v>217796.1374003269</v>
          </cell>
          <cell r="J108">
            <v>92718.862823834585</v>
          </cell>
        </row>
        <row r="109">
          <cell r="A109">
            <v>92</v>
          </cell>
          <cell r="B109">
            <v>42795</v>
          </cell>
          <cell r="C109">
            <v>217796.1374003269</v>
          </cell>
          <cell r="D109">
            <v>1372.7772024561286</v>
          </cell>
          <cell r="E109">
            <v>0</v>
          </cell>
          <cell r="F109">
            <v>1372.7772024561286</v>
          </cell>
          <cell r="G109">
            <v>428.99394038804542</v>
          </cell>
          <cell r="H109">
            <v>943.78326206808322</v>
          </cell>
          <cell r="I109">
            <v>217367.14345993884</v>
          </cell>
          <cell r="J109">
            <v>93662.64608590267</v>
          </cell>
        </row>
        <row r="110">
          <cell r="A110">
            <v>93</v>
          </cell>
          <cell r="B110">
            <v>42826</v>
          </cell>
          <cell r="C110">
            <v>217367.14345993884</v>
          </cell>
          <cell r="D110">
            <v>1372.7772024561286</v>
          </cell>
          <cell r="E110">
            <v>0</v>
          </cell>
          <cell r="F110">
            <v>1372.7772024561286</v>
          </cell>
          <cell r="G110">
            <v>430.85291412972708</v>
          </cell>
          <cell r="H110">
            <v>941.92428832640155</v>
          </cell>
          <cell r="I110">
            <v>216936.29054580911</v>
          </cell>
          <cell r="J110">
            <v>94604.570374229079</v>
          </cell>
        </row>
        <row r="111">
          <cell r="A111">
            <v>94</v>
          </cell>
          <cell r="B111">
            <v>42856</v>
          </cell>
          <cell r="C111">
            <v>216936.29054580911</v>
          </cell>
          <cell r="D111">
            <v>1372.7772024561286</v>
          </cell>
          <cell r="E111">
            <v>0</v>
          </cell>
          <cell r="F111">
            <v>1372.7772024561286</v>
          </cell>
          <cell r="G111">
            <v>432.71994342428923</v>
          </cell>
          <cell r="H111">
            <v>940.05725903183941</v>
          </cell>
          <cell r="I111">
            <v>216503.57060238483</v>
          </cell>
          <cell r="J111">
            <v>95544.627633260912</v>
          </cell>
        </row>
        <row r="112">
          <cell r="A112">
            <v>95</v>
          </cell>
          <cell r="B112">
            <v>42887</v>
          </cell>
          <cell r="C112">
            <v>216503.57060238483</v>
          </cell>
          <cell r="D112">
            <v>1372.7772024561286</v>
          </cell>
          <cell r="E112">
            <v>0</v>
          </cell>
          <cell r="F112">
            <v>1372.7772024561286</v>
          </cell>
          <cell r="G112">
            <v>434.59506317912781</v>
          </cell>
          <cell r="H112">
            <v>938.18213927700083</v>
          </cell>
          <cell r="I112">
            <v>216068.97553920571</v>
          </cell>
          <cell r="J112">
            <v>96482.809772537919</v>
          </cell>
        </row>
        <row r="113">
          <cell r="A113">
            <v>96</v>
          </cell>
          <cell r="B113">
            <v>42917</v>
          </cell>
          <cell r="C113">
            <v>216068.97553920571</v>
          </cell>
          <cell r="D113">
            <v>1372.7772024561286</v>
          </cell>
          <cell r="E113">
            <v>0</v>
          </cell>
          <cell r="F113">
            <v>1372.7772024561286</v>
          </cell>
          <cell r="G113">
            <v>436.47830845290389</v>
          </cell>
          <cell r="H113">
            <v>936.29889400322475</v>
          </cell>
          <cell r="I113">
            <v>215632.49723075281</v>
          </cell>
          <cell r="J113">
            <v>97419.108666541142</v>
          </cell>
        </row>
        <row r="114">
          <cell r="A114">
            <v>97</v>
          </cell>
          <cell r="B114">
            <v>42948</v>
          </cell>
          <cell r="C114">
            <v>215632.49723075281</v>
          </cell>
          <cell r="D114">
            <v>1372.7772024561286</v>
          </cell>
          <cell r="E114">
            <v>0</v>
          </cell>
          <cell r="F114">
            <v>1372.7772024561286</v>
          </cell>
          <cell r="G114">
            <v>438.36971445619986</v>
          </cell>
          <cell r="H114">
            <v>934.40748799992878</v>
          </cell>
          <cell r="I114">
            <v>215194.1275162966</v>
          </cell>
          <cell r="J114">
            <v>98353.516154541066</v>
          </cell>
        </row>
        <row r="115">
          <cell r="A115">
            <v>98</v>
          </cell>
          <cell r="B115">
            <v>42979</v>
          </cell>
          <cell r="C115">
            <v>215194.1275162966</v>
          </cell>
          <cell r="D115">
            <v>1372.7772024561286</v>
          </cell>
          <cell r="E115">
            <v>0</v>
          </cell>
          <cell r="F115">
            <v>1372.7772024561286</v>
          </cell>
          <cell r="G115">
            <v>440.26931655217675</v>
          </cell>
          <cell r="H115">
            <v>932.50788590395189</v>
          </cell>
          <cell r="I115">
            <v>214753.85819974443</v>
          </cell>
          <cell r="J115">
            <v>99286.024040445016</v>
          </cell>
        </row>
        <row r="116">
          <cell r="A116">
            <v>99</v>
          </cell>
          <cell r="B116">
            <v>43009</v>
          </cell>
          <cell r="C116">
            <v>214753.85819974443</v>
          </cell>
          <cell r="D116">
            <v>1372.7772024561286</v>
          </cell>
          <cell r="E116">
            <v>0</v>
          </cell>
          <cell r="F116">
            <v>1372.7772024561286</v>
          </cell>
          <cell r="G116">
            <v>442.17715025723612</v>
          </cell>
          <cell r="H116">
            <v>930.60005219889251</v>
          </cell>
          <cell r="I116">
            <v>214311.6810494872</v>
          </cell>
          <cell r="J116">
            <v>100216.62409264391</v>
          </cell>
        </row>
        <row r="117">
          <cell r="A117">
            <v>100</v>
          </cell>
          <cell r="B117">
            <v>43040</v>
          </cell>
          <cell r="C117">
            <v>214311.6810494872</v>
          </cell>
          <cell r="D117">
            <v>1372.7772024561286</v>
          </cell>
          <cell r="E117">
            <v>0</v>
          </cell>
          <cell r="F117">
            <v>1372.7772024561286</v>
          </cell>
          <cell r="G117">
            <v>444.09325124168402</v>
          </cell>
          <cell r="H117">
            <v>928.68395121444462</v>
          </cell>
          <cell r="I117">
            <v>213867.58779824551</v>
          </cell>
          <cell r="J117">
            <v>101145.30804385836</v>
          </cell>
        </row>
        <row r="118">
          <cell r="A118">
            <v>101</v>
          </cell>
          <cell r="B118">
            <v>43070</v>
          </cell>
          <cell r="C118">
            <v>213867.58779824551</v>
          </cell>
          <cell r="D118">
            <v>1372.7772024561286</v>
          </cell>
          <cell r="E118">
            <v>0</v>
          </cell>
          <cell r="F118">
            <v>1372.7772024561286</v>
          </cell>
          <cell r="G118">
            <v>446.01765533039816</v>
          </cell>
          <cell r="H118">
            <v>926.75954712573048</v>
          </cell>
          <cell r="I118">
            <v>213421.57014291512</v>
          </cell>
          <cell r="J118">
            <v>102072.06759098409</v>
          </cell>
        </row>
        <row r="119">
          <cell r="A119">
            <v>102</v>
          </cell>
          <cell r="B119">
            <v>43101</v>
          </cell>
          <cell r="C119">
            <v>213421.57014291512</v>
          </cell>
          <cell r="D119">
            <v>1372.7772024561286</v>
          </cell>
          <cell r="E119">
            <v>0</v>
          </cell>
          <cell r="F119">
            <v>1372.7772024561286</v>
          </cell>
          <cell r="G119">
            <v>447.95039850349656</v>
          </cell>
          <cell r="H119">
            <v>924.82680395263208</v>
          </cell>
          <cell r="I119">
            <v>212973.61974441164</v>
          </cell>
          <cell r="J119">
            <v>102996.89439493672</v>
          </cell>
        </row>
        <row r="120">
          <cell r="A120">
            <v>103</v>
          </cell>
          <cell r="B120">
            <v>43132</v>
          </cell>
          <cell r="C120">
            <v>212973.61974441164</v>
          </cell>
          <cell r="D120">
            <v>1372.7772024561286</v>
          </cell>
          <cell r="E120">
            <v>0</v>
          </cell>
          <cell r="F120">
            <v>1372.7772024561286</v>
          </cell>
          <cell r="G120">
            <v>449.89151689701157</v>
          </cell>
          <cell r="H120">
            <v>922.88568555911706</v>
          </cell>
          <cell r="I120">
            <v>212523.72822751463</v>
          </cell>
          <cell r="J120">
            <v>103919.78008049584</v>
          </cell>
        </row>
        <row r="121">
          <cell r="A121">
            <v>104</v>
          </cell>
          <cell r="B121">
            <v>43160</v>
          </cell>
          <cell r="C121">
            <v>212523.72822751463</v>
          </cell>
          <cell r="D121">
            <v>1372.7772024561286</v>
          </cell>
          <cell r="E121">
            <v>0</v>
          </cell>
          <cell r="F121">
            <v>1372.7772024561286</v>
          </cell>
          <cell r="G121">
            <v>451.84104680356529</v>
          </cell>
          <cell r="H121">
            <v>920.93615565256334</v>
          </cell>
          <cell r="I121">
            <v>212071.88718071106</v>
          </cell>
          <cell r="J121">
            <v>104840.71623614841</v>
          </cell>
        </row>
        <row r="122">
          <cell r="A122">
            <v>105</v>
          </cell>
          <cell r="B122">
            <v>43191</v>
          </cell>
          <cell r="C122">
            <v>212071.88718071106</v>
          </cell>
          <cell r="D122">
            <v>1372.7772024561286</v>
          </cell>
          <cell r="E122">
            <v>0</v>
          </cell>
          <cell r="F122">
            <v>1372.7772024561286</v>
          </cell>
          <cell r="G122">
            <v>453.79902467304737</v>
          </cell>
          <cell r="H122">
            <v>918.97817778308126</v>
          </cell>
          <cell r="I122">
            <v>211618.08815603802</v>
          </cell>
          <cell r="J122">
            <v>105759.69441393149</v>
          </cell>
        </row>
        <row r="123">
          <cell r="A123">
            <v>106</v>
          </cell>
          <cell r="B123">
            <v>43221</v>
          </cell>
          <cell r="C123">
            <v>211618.08815603802</v>
          </cell>
          <cell r="D123">
            <v>1372.7772024561286</v>
          </cell>
          <cell r="E123">
            <v>0</v>
          </cell>
          <cell r="F123">
            <v>1372.7772024561286</v>
          </cell>
          <cell r="G123">
            <v>455.76548711329724</v>
          </cell>
          <cell r="H123">
            <v>917.01171534283139</v>
          </cell>
          <cell r="I123">
            <v>211162.32266892472</v>
          </cell>
          <cell r="J123">
            <v>106676.70612927432</v>
          </cell>
        </row>
        <row r="124">
          <cell r="A124">
            <v>107</v>
          </cell>
          <cell r="B124">
            <v>43252</v>
          </cell>
          <cell r="C124">
            <v>211162.32266892472</v>
          </cell>
          <cell r="D124">
            <v>1372.7772024561286</v>
          </cell>
          <cell r="E124">
            <v>0</v>
          </cell>
          <cell r="F124">
            <v>1372.7772024561286</v>
          </cell>
          <cell r="G124">
            <v>457.74047089078829</v>
          </cell>
          <cell r="H124">
            <v>915.03673156534035</v>
          </cell>
          <cell r="I124">
            <v>210704.58219803392</v>
          </cell>
          <cell r="J124">
            <v>107591.74286083966</v>
          </cell>
        </row>
        <row r="125">
          <cell r="A125">
            <v>108</v>
          </cell>
          <cell r="B125">
            <v>43282</v>
          </cell>
          <cell r="C125">
            <v>210704.58219803392</v>
          </cell>
          <cell r="D125">
            <v>1372.7772024561286</v>
          </cell>
          <cell r="E125">
            <v>0</v>
          </cell>
          <cell r="F125">
            <v>1372.7772024561286</v>
          </cell>
          <cell r="G125">
            <v>459.72401293131497</v>
          </cell>
          <cell r="H125">
            <v>913.05318952481366</v>
          </cell>
          <cell r="I125">
            <v>210244.85818510261</v>
          </cell>
          <cell r="J125">
            <v>108504.79605036447</v>
          </cell>
        </row>
        <row r="126">
          <cell r="A126">
            <v>109</v>
          </cell>
          <cell r="B126">
            <v>43313</v>
          </cell>
          <cell r="C126">
            <v>210244.85818510261</v>
          </cell>
          <cell r="D126">
            <v>1372.7772024561286</v>
          </cell>
          <cell r="E126">
            <v>0</v>
          </cell>
          <cell r="F126">
            <v>1372.7772024561286</v>
          </cell>
          <cell r="G126">
            <v>461.71615032068405</v>
          </cell>
          <cell r="H126">
            <v>911.06105213544458</v>
          </cell>
          <cell r="I126">
            <v>209783.14203478192</v>
          </cell>
          <cell r="J126">
            <v>109415.85710249991</v>
          </cell>
        </row>
        <row r="127">
          <cell r="A127">
            <v>110</v>
          </cell>
          <cell r="B127">
            <v>43344</v>
          </cell>
          <cell r="C127">
            <v>209783.14203478192</v>
          </cell>
          <cell r="D127">
            <v>1372.7772024561286</v>
          </cell>
          <cell r="E127">
            <v>0</v>
          </cell>
          <cell r="F127">
            <v>1372.7772024561286</v>
          </cell>
          <cell r="G127">
            <v>463.71692030540692</v>
          </cell>
          <cell r="H127">
            <v>909.06028215072172</v>
          </cell>
          <cell r="I127">
            <v>209319.42511447653</v>
          </cell>
          <cell r="J127">
            <v>110324.91738465063</v>
          </cell>
        </row>
        <row r="128">
          <cell r="A128">
            <v>111</v>
          </cell>
          <cell r="B128">
            <v>43374</v>
          </cell>
          <cell r="C128">
            <v>209319.42511447653</v>
          </cell>
          <cell r="D128">
            <v>1372.7772024561286</v>
          </cell>
          <cell r="E128">
            <v>0</v>
          </cell>
          <cell r="F128">
            <v>1372.7772024561286</v>
          </cell>
          <cell r="G128">
            <v>465.72636029339708</v>
          </cell>
          <cell r="H128">
            <v>907.05084216273156</v>
          </cell>
          <cell r="I128">
            <v>208853.69875418313</v>
          </cell>
          <cell r="J128">
            <v>111231.96822681336</v>
          </cell>
        </row>
        <row r="129">
          <cell r="A129">
            <v>112</v>
          </cell>
          <cell r="B129">
            <v>43405</v>
          </cell>
          <cell r="C129">
            <v>208853.69875418313</v>
          </cell>
          <cell r="D129">
            <v>1372.7772024561286</v>
          </cell>
          <cell r="E129">
            <v>0</v>
          </cell>
          <cell r="F129">
            <v>1372.7772024561286</v>
          </cell>
          <cell r="G129">
            <v>467.74450785466843</v>
          </cell>
          <cell r="H129">
            <v>905.03269460146021</v>
          </cell>
          <cell r="I129">
            <v>208385.95424632847</v>
          </cell>
          <cell r="J129">
            <v>112137.00092141482</v>
          </cell>
        </row>
        <row r="130">
          <cell r="A130">
            <v>113</v>
          </cell>
          <cell r="B130">
            <v>43435</v>
          </cell>
          <cell r="C130">
            <v>208385.95424632847</v>
          </cell>
          <cell r="D130">
            <v>1372.7772024561286</v>
          </cell>
          <cell r="E130">
            <v>0</v>
          </cell>
          <cell r="F130">
            <v>1372.7772024561286</v>
          </cell>
          <cell r="G130">
            <v>469.77140072203872</v>
          </cell>
          <cell r="H130">
            <v>903.00580173408991</v>
          </cell>
          <cell r="I130">
            <v>207916.18284560644</v>
          </cell>
          <cell r="J130">
            <v>113040.00672314891</v>
          </cell>
        </row>
        <row r="131">
          <cell r="A131">
            <v>114</v>
          </cell>
          <cell r="B131">
            <v>43466</v>
          </cell>
          <cell r="C131">
            <v>207916.18284560644</v>
          </cell>
          <cell r="D131">
            <v>1372.7772024561286</v>
          </cell>
          <cell r="E131">
            <v>0</v>
          </cell>
          <cell r="F131">
            <v>1372.7772024561286</v>
          </cell>
          <cell r="G131">
            <v>471.80707679183399</v>
          </cell>
          <cell r="H131">
            <v>900.97012566429464</v>
          </cell>
          <cell r="I131">
            <v>207444.37576881461</v>
          </cell>
          <cell r="J131">
            <v>113940.9768488132</v>
          </cell>
        </row>
        <row r="132">
          <cell r="A132">
            <v>115</v>
          </cell>
          <cell r="B132">
            <v>43497</v>
          </cell>
          <cell r="C132">
            <v>207444.37576881461</v>
          </cell>
          <cell r="D132">
            <v>1372.7772024561286</v>
          </cell>
          <cell r="E132">
            <v>0</v>
          </cell>
          <cell r="F132">
            <v>1372.7772024561286</v>
          </cell>
          <cell r="G132">
            <v>473.85157412459876</v>
          </cell>
          <cell r="H132">
            <v>898.92562833152988</v>
          </cell>
          <cell r="I132">
            <v>206970.52419469002</v>
          </cell>
          <cell r="J132">
            <v>114839.90247714473</v>
          </cell>
        </row>
        <row r="133">
          <cell r="A133">
            <v>116</v>
          </cell>
          <cell r="B133">
            <v>43525</v>
          </cell>
          <cell r="C133">
            <v>206970.52419469002</v>
          </cell>
          <cell r="D133">
            <v>1372.7772024561286</v>
          </cell>
          <cell r="E133">
            <v>0</v>
          </cell>
          <cell r="F133">
            <v>1372.7772024561286</v>
          </cell>
          <cell r="G133">
            <v>475.90493094580518</v>
          </cell>
          <cell r="H133">
            <v>896.87227151032346</v>
          </cell>
          <cell r="I133">
            <v>206494.61926374421</v>
          </cell>
          <cell r="J133">
            <v>115736.77474865505</v>
          </cell>
        </row>
        <row r="134">
          <cell r="A134">
            <v>117</v>
          </cell>
          <cell r="B134">
            <v>43556</v>
          </cell>
          <cell r="C134">
            <v>206494.61926374421</v>
          </cell>
          <cell r="D134">
            <v>1372.7772024561286</v>
          </cell>
          <cell r="E134">
            <v>0</v>
          </cell>
          <cell r="F134">
            <v>1372.7772024561286</v>
          </cell>
          <cell r="G134">
            <v>477.96718564657033</v>
          </cell>
          <cell r="H134">
            <v>894.81001680955831</v>
          </cell>
          <cell r="I134">
            <v>206016.65207809766</v>
          </cell>
          <cell r="J134">
            <v>116631.58476546461</v>
          </cell>
        </row>
        <row r="135">
          <cell r="A135">
            <v>118</v>
          </cell>
          <cell r="B135">
            <v>43586</v>
          </cell>
          <cell r="C135">
            <v>206016.65207809766</v>
          </cell>
          <cell r="D135">
            <v>1372.7772024561286</v>
          </cell>
          <cell r="E135">
            <v>0</v>
          </cell>
          <cell r="F135">
            <v>1372.7772024561286</v>
          </cell>
          <cell r="G135">
            <v>480.03837678437219</v>
          </cell>
          <cell r="H135">
            <v>892.73882567175644</v>
          </cell>
          <cell r="I135">
            <v>205536.6137013133</v>
          </cell>
          <cell r="J135">
            <v>117524.32359113636</v>
          </cell>
        </row>
        <row r="136">
          <cell r="A136">
            <v>119</v>
          </cell>
          <cell r="B136">
            <v>43617</v>
          </cell>
          <cell r="C136">
            <v>205536.6137013133</v>
          </cell>
          <cell r="D136">
            <v>1372.7772024561286</v>
          </cell>
          <cell r="E136">
            <v>0</v>
          </cell>
          <cell r="F136">
            <v>1372.7772024561286</v>
          </cell>
          <cell r="G136">
            <v>482.11854308377099</v>
          </cell>
          <cell r="H136">
            <v>890.65865937235765</v>
          </cell>
          <cell r="I136">
            <v>205054.49515822952</v>
          </cell>
          <cell r="J136">
            <v>118414.98225050872</v>
          </cell>
        </row>
        <row r="137">
          <cell r="A137">
            <v>120</v>
          </cell>
          <cell r="B137">
            <v>43647</v>
          </cell>
          <cell r="C137">
            <v>205054.49515822952</v>
          </cell>
          <cell r="D137">
            <v>1372.7772024561286</v>
          </cell>
          <cell r="E137">
            <v>0</v>
          </cell>
          <cell r="F137">
            <v>1372.7772024561286</v>
          </cell>
          <cell r="G137">
            <v>484.20772343713406</v>
          </cell>
          <cell r="H137">
            <v>888.56947901899457</v>
          </cell>
          <cell r="I137">
            <v>204570.28743479238</v>
          </cell>
          <cell r="J137">
            <v>119303.55172952771</v>
          </cell>
        </row>
        <row r="138">
          <cell r="A138">
            <v>121</v>
          </cell>
          <cell r="B138">
            <v>43678</v>
          </cell>
          <cell r="C138">
            <v>204570.28743479238</v>
          </cell>
          <cell r="D138">
            <v>1372.7772024561286</v>
          </cell>
          <cell r="E138">
            <v>0</v>
          </cell>
          <cell r="F138">
            <v>1372.7772024561286</v>
          </cell>
          <cell r="G138">
            <v>486.30595690536165</v>
          </cell>
          <cell r="H138">
            <v>886.47124555076698</v>
          </cell>
          <cell r="I138">
            <v>204083.98147788702</v>
          </cell>
          <cell r="J138">
            <v>120190.02297507848</v>
          </cell>
        </row>
        <row r="139">
          <cell r="A139">
            <v>122</v>
          </cell>
          <cell r="B139">
            <v>43709</v>
          </cell>
          <cell r="C139">
            <v>204083.98147788702</v>
          </cell>
          <cell r="D139">
            <v>1372.7772024561286</v>
          </cell>
          <cell r="E139">
            <v>0</v>
          </cell>
          <cell r="F139">
            <v>1372.7772024561286</v>
          </cell>
          <cell r="G139">
            <v>488.41328271861823</v>
          </cell>
          <cell r="H139">
            <v>884.3639197375104</v>
          </cell>
          <cell r="I139">
            <v>203595.56819516839</v>
          </cell>
          <cell r="J139">
            <v>121074.38689481599</v>
          </cell>
        </row>
        <row r="140">
          <cell r="A140">
            <v>123</v>
          </cell>
          <cell r="B140">
            <v>43739</v>
          </cell>
          <cell r="C140">
            <v>203595.56819516839</v>
          </cell>
          <cell r="D140">
            <v>1372.7772024561286</v>
          </cell>
          <cell r="E140">
            <v>0</v>
          </cell>
          <cell r="F140">
            <v>1372.7772024561286</v>
          </cell>
          <cell r="G140">
            <v>490.52974027706568</v>
          </cell>
          <cell r="H140">
            <v>882.24746217906295</v>
          </cell>
          <cell r="I140">
            <v>203105.03845489133</v>
          </cell>
          <cell r="J140">
            <v>121956.63435699505</v>
          </cell>
        </row>
        <row r="141">
          <cell r="A141">
            <v>124</v>
          </cell>
          <cell r="B141">
            <v>43770</v>
          </cell>
          <cell r="C141">
            <v>203105.03845489133</v>
          </cell>
          <cell r="D141">
            <v>1372.7772024561286</v>
          </cell>
          <cell r="E141">
            <v>0</v>
          </cell>
          <cell r="F141">
            <v>1372.7772024561286</v>
          </cell>
          <cell r="G141">
            <v>492.65536915159964</v>
          </cell>
          <cell r="H141">
            <v>880.12183330452899</v>
          </cell>
          <cell r="I141">
            <v>202612.38308573974</v>
          </cell>
          <cell r="J141">
            <v>122836.75619029958</v>
          </cell>
        </row>
        <row r="142">
          <cell r="A142">
            <v>125</v>
          </cell>
          <cell r="B142">
            <v>43800</v>
          </cell>
          <cell r="C142">
            <v>202612.38308573974</v>
          </cell>
          <cell r="D142">
            <v>1372.7772024561286</v>
          </cell>
          <cell r="E142">
            <v>0</v>
          </cell>
          <cell r="F142">
            <v>1372.7772024561286</v>
          </cell>
          <cell r="G142">
            <v>494.79020908458972</v>
          </cell>
          <cell r="H142">
            <v>877.98699337153892</v>
          </cell>
          <cell r="I142">
            <v>202117.59287665514</v>
          </cell>
          <cell r="J142">
            <v>123714.74318367112</v>
          </cell>
        </row>
        <row r="143">
          <cell r="A143">
            <v>126</v>
          </cell>
          <cell r="B143">
            <v>43831</v>
          </cell>
          <cell r="C143">
            <v>202117.59287665514</v>
          </cell>
          <cell r="D143">
            <v>1372.7772024561286</v>
          </cell>
          <cell r="E143">
            <v>0</v>
          </cell>
          <cell r="F143">
            <v>1372.7772024561286</v>
          </cell>
          <cell r="G143">
            <v>496.93429999062312</v>
          </cell>
          <cell r="H143">
            <v>875.84290246550552</v>
          </cell>
          <cell r="I143">
            <v>201620.65857666451</v>
          </cell>
          <cell r="J143">
            <v>124590.58608613662</v>
          </cell>
        </row>
        <row r="144">
          <cell r="A144">
            <v>127</v>
          </cell>
          <cell r="B144">
            <v>43862</v>
          </cell>
          <cell r="C144">
            <v>201620.65857666451</v>
          </cell>
          <cell r="D144">
            <v>1372.7772024561286</v>
          </cell>
          <cell r="E144">
            <v>0</v>
          </cell>
          <cell r="F144">
            <v>1372.7772024561286</v>
          </cell>
          <cell r="G144">
            <v>499.08768195724906</v>
          </cell>
          <cell r="H144">
            <v>873.68952049887957</v>
          </cell>
          <cell r="I144">
            <v>201121.57089470726</v>
          </cell>
          <cell r="J144">
            <v>125464.27560663551</v>
          </cell>
        </row>
        <row r="145">
          <cell r="A145">
            <v>128</v>
          </cell>
          <cell r="B145">
            <v>43891</v>
          </cell>
          <cell r="C145">
            <v>201121.57089470726</v>
          </cell>
          <cell r="D145">
            <v>1372.7772024561286</v>
          </cell>
          <cell r="E145">
            <v>0</v>
          </cell>
          <cell r="F145">
            <v>1372.7772024561286</v>
          </cell>
          <cell r="G145">
            <v>501.2503952457306</v>
          </cell>
          <cell r="H145">
            <v>871.52680721039803</v>
          </cell>
          <cell r="I145">
            <v>200620.32049946152</v>
          </cell>
          <cell r="J145">
            <v>126335.8024138459</v>
          </cell>
        </row>
        <row r="146">
          <cell r="A146">
            <v>129</v>
          </cell>
          <cell r="B146">
            <v>43922</v>
          </cell>
          <cell r="C146">
            <v>200620.32049946152</v>
          </cell>
          <cell r="D146">
            <v>1372.7772024561286</v>
          </cell>
          <cell r="E146">
            <v>0</v>
          </cell>
          <cell r="F146">
            <v>1372.7772024561286</v>
          </cell>
          <cell r="G146">
            <v>503.42248029179552</v>
          </cell>
          <cell r="H146">
            <v>869.35472216433311</v>
          </cell>
          <cell r="I146">
            <v>200116.89801916972</v>
          </cell>
          <cell r="J146">
            <v>127205.15713601024</v>
          </cell>
        </row>
        <row r="147">
          <cell r="A147">
            <v>130</v>
          </cell>
          <cell r="B147">
            <v>43952</v>
          </cell>
          <cell r="C147">
            <v>200116.89801916972</v>
          </cell>
          <cell r="D147">
            <v>1372.7772024561286</v>
          </cell>
          <cell r="E147">
            <v>0</v>
          </cell>
          <cell r="F147">
            <v>1372.7772024561286</v>
          </cell>
          <cell r="G147">
            <v>505.60397770639327</v>
          </cell>
          <cell r="H147">
            <v>867.17322474973537</v>
          </cell>
          <cell r="I147">
            <v>199611.29404146332</v>
          </cell>
          <cell r="J147">
            <v>128072.33036075998</v>
          </cell>
        </row>
        <row r="148">
          <cell r="A148">
            <v>131</v>
          </cell>
          <cell r="B148">
            <v>43983</v>
          </cell>
          <cell r="C148">
            <v>199611.29404146332</v>
          </cell>
          <cell r="D148">
            <v>1372.7772024561286</v>
          </cell>
          <cell r="E148">
            <v>0</v>
          </cell>
          <cell r="F148">
            <v>1372.7772024561286</v>
          </cell>
          <cell r="G148">
            <v>507.79492827645436</v>
          </cell>
          <cell r="H148">
            <v>864.98227417967428</v>
          </cell>
          <cell r="I148">
            <v>199103.49911318687</v>
          </cell>
          <cell r="J148">
            <v>128937.31263493965</v>
          </cell>
        </row>
        <row r="149">
          <cell r="A149">
            <v>132</v>
          </cell>
          <cell r="B149">
            <v>44013</v>
          </cell>
          <cell r="C149">
            <v>199103.49911318687</v>
          </cell>
          <cell r="D149">
            <v>1372.7772024561286</v>
          </cell>
          <cell r="E149">
            <v>0</v>
          </cell>
          <cell r="F149">
            <v>1372.7772024561286</v>
          </cell>
          <cell r="G149">
            <v>509.99537296565222</v>
          </cell>
          <cell r="H149">
            <v>862.78182949047641</v>
          </cell>
          <cell r="I149">
            <v>198593.50374022123</v>
          </cell>
          <cell r="J149">
            <v>129800.09446443012</v>
          </cell>
        </row>
        <row r="150">
          <cell r="A150">
            <v>133</v>
          </cell>
          <cell r="B150">
            <v>44044</v>
          </cell>
          <cell r="C150">
            <v>198593.50374022123</v>
          </cell>
          <cell r="D150">
            <v>1372.7772024561286</v>
          </cell>
          <cell r="E150">
            <v>0</v>
          </cell>
          <cell r="F150">
            <v>1372.7772024561286</v>
          </cell>
          <cell r="G150">
            <v>512.20535291517001</v>
          </cell>
          <cell r="H150">
            <v>860.57184954095862</v>
          </cell>
          <cell r="I150">
            <v>198081.29838730607</v>
          </cell>
          <cell r="J150">
            <v>130660.66631397107</v>
          </cell>
        </row>
        <row r="151">
          <cell r="A151">
            <v>134</v>
          </cell>
          <cell r="B151">
            <v>44075</v>
          </cell>
          <cell r="C151">
            <v>198081.29838730607</v>
          </cell>
          <cell r="D151">
            <v>1372.7772024561286</v>
          </cell>
          <cell r="E151">
            <v>0</v>
          </cell>
          <cell r="F151">
            <v>1372.7772024561286</v>
          </cell>
          <cell r="G151">
            <v>514.42490944446899</v>
          </cell>
          <cell r="H151">
            <v>858.35229301165964</v>
          </cell>
          <cell r="I151">
            <v>197566.87347786161</v>
          </cell>
          <cell r="J151">
            <v>131519.01860698272</v>
          </cell>
        </row>
        <row r="152">
          <cell r="A152">
            <v>135</v>
          </cell>
          <cell r="B152">
            <v>44105</v>
          </cell>
          <cell r="C152">
            <v>197566.87347786161</v>
          </cell>
          <cell r="D152">
            <v>1372.7772024561286</v>
          </cell>
          <cell r="E152">
            <v>0</v>
          </cell>
          <cell r="F152">
            <v>1372.7772024561286</v>
          </cell>
          <cell r="G152">
            <v>516.65408405206165</v>
          </cell>
          <cell r="H152">
            <v>856.12311840406699</v>
          </cell>
          <cell r="I152">
            <v>197050.21939380953</v>
          </cell>
          <cell r="J152">
            <v>132375.14172538678</v>
          </cell>
        </row>
        <row r="153">
          <cell r="A153">
            <v>136</v>
          </cell>
          <cell r="B153">
            <v>44136</v>
          </cell>
          <cell r="C153">
            <v>197050.21939380953</v>
          </cell>
          <cell r="D153">
            <v>1372.7772024561286</v>
          </cell>
          <cell r="E153">
            <v>0</v>
          </cell>
          <cell r="F153">
            <v>1372.7772024561286</v>
          </cell>
          <cell r="G153">
            <v>518.89291841628744</v>
          </cell>
          <cell r="H153">
            <v>853.88428403984119</v>
          </cell>
          <cell r="I153">
            <v>196531.32647539323</v>
          </cell>
          <cell r="J153">
            <v>133229.02600942663</v>
          </cell>
        </row>
        <row r="154">
          <cell r="A154">
            <v>137</v>
          </cell>
          <cell r="B154">
            <v>44166</v>
          </cell>
          <cell r="C154">
            <v>196531.32647539323</v>
          </cell>
          <cell r="D154">
            <v>1372.7772024561286</v>
          </cell>
          <cell r="E154">
            <v>0</v>
          </cell>
          <cell r="F154">
            <v>1372.7772024561286</v>
          </cell>
          <cell r="G154">
            <v>521.14145439609138</v>
          </cell>
          <cell r="H154">
            <v>851.63574806003726</v>
          </cell>
          <cell r="I154">
            <v>196010.18502099713</v>
          </cell>
          <cell r="J154">
            <v>134080.66175748667</v>
          </cell>
        </row>
        <row r="155">
          <cell r="A155">
            <v>138</v>
          </cell>
          <cell r="B155">
            <v>44197</v>
          </cell>
          <cell r="C155">
            <v>196010.18502099713</v>
          </cell>
          <cell r="D155">
            <v>1372.7772024561286</v>
          </cell>
          <cell r="E155">
            <v>0</v>
          </cell>
          <cell r="F155">
            <v>1372.7772024561286</v>
          </cell>
          <cell r="G155">
            <v>523.39973403180784</v>
          </cell>
          <cell r="H155">
            <v>849.3774684243208</v>
          </cell>
          <cell r="I155">
            <v>195486.78528696531</v>
          </cell>
          <cell r="J155">
            <v>134930.03922591099</v>
          </cell>
        </row>
        <row r="156">
          <cell r="A156">
            <v>139</v>
          </cell>
          <cell r="B156">
            <v>44228</v>
          </cell>
          <cell r="C156">
            <v>195486.78528696531</v>
          </cell>
          <cell r="D156">
            <v>1372.7772024561286</v>
          </cell>
          <cell r="E156">
            <v>0</v>
          </cell>
          <cell r="F156">
            <v>1372.7772024561286</v>
          </cell>
          <cell r="G156">
            <v>525.66779954594574</v>
          </cell>
          <cell r="H156">
            <v>847.10940291018289</v>
          </cell>
          <cell r="I156">
            <v>194961.11748741937</v>
          </cell>
          <cell r="J156">
            <v>135777.14862882119</v>
          </cell>
        </row>
        <row r="157">
          <cell r="A157">
            <v>140</v>
          </cell>
          <cell r="B157">
            <v>44256</v>
          </cell>
          <cell r="C157">
            <v>194961.11748741937</v>
          </cell>
          <cell r="D157">
            <v>1372.7772024561286</v>
          </cell>
          <cell r="E157">
            <v>0</v>
          </cell>
          <cell r="F157">
            <v>1372.7772024561286</v>
          </cell>
          <cell r="G157">
            <v>527.94569334397818</v>
          </cell>
          <cell r="H157">
            <v>844.83150911215046</v>
          </cell>
          <cell r="I157">
            <v>194433.1717940754</v>
          </cell>
          <cell r="J157">
            <v>136621.98013793334</v>
          </cell>
        </row>
        <row r="158">
          <cell r="A158">
            <v>141</v>
          </cell>
          <cell r="B158">
            <v>44287</v>
          </cell>
          <cell r="C158">
            <v>194433.1717940754</v>
          </cell>
          <cell r="D158">
            <v>1372.7772024561286</v>
          </cell>
          <cell r="E158">
            <v>0</v>
          </cell>
          <cell r="F158">
            <v>1372.7772024561286</v>
          </cell>
          <cell r="G158">
            <v>530.23345801513517</v>
          </cell>
          <cell r="H158">
            <v>842.54374444099346</v>
          </cell>
          <cell r="I158">
            <v>193902.93833606027</v>
          </cell>
          <cell r="J158">
            <v>137464.52388237434</v>
          </cell>
        </row>
        <row r="159">
          <cell r="A159">
            <v>142</v>
          </cell>
          <cell r="B159">
            <v>44317</v>
          </cell>
          <cell r="C159">
            <v>193902.93833606027</v>
          </cell>
          <cell r="D159">
            <v>1372.7772024561286</v>
          </cell>
          <cell r="E159">
            <v>0</v>
          </cell>
          <cell r="F159">
            <v>1372.7772024561286</v>
          </cell>
          <cell r="G159">
            <v>532.53113633320083</v>
          </cell>
          <cell r="H159">
            <v>840.2460661229278</v>
          </cell>
          <cell r="I159">
            <v>193370.40719972705</v>
          </cell>
          <cell r="J159">
            <v>138304.76994849727</v>
          </cell>
        </row>
        <row r="160">
          <cell r="A160">
            <v>143</v>
          </cell>
          <cell r="B160">
            <v>44348</v>
          </cell>
          <cell r="C160">
            <v>193370.40719972705</v>
          </cell>
          <cell r="D160">
            <v>1372.7772024561286</v>
          </cell>
          <cell r="E160">
            <v>0</v>
          </cell>
          <cell r="F160">
            <v>1372.7772024561286</v>
          </cell>
          <cell r="G160">
            <v>534.83877125731135</v>
          </cell>
          <cell r="H160">
            <v>837.93843119881728</v>
          </cell>
          <cell r="I160">
            <v>192835.56842846973</v>
          </cell>
          <cell r="J160">
            <v>139142.70837969609</v>
          </cell>
        </row>
        <row r="161">
          <cell r="A161">
            <v>144</v>
          </cell>
          <cell r="B161">
            <v>44378</v>
          </cell>
          <cell r="C161">
            <v>192835.56842846973</v>
          </cell>
          <cell r="D161">
            <v>1372.7772024561286</v>
          </cell>
          <cell r="E161">
            <v>0</v>
          </cell>
          <cell r="F161">
            <v>1372.7772024561286</v>
          </cell>
          <cell r="G161">
            <v>537.15640593275975</v>
          </cell>
          <cell r="H161">
            <v>835.62079652336888</v>
          </cell>
          <cell r="I161">
            <v>192298.41202253697</v>
          </cell>
          <cell r="J161">
            <v>139978.32917621947</v>
          </cell>
        </row>
        <row r="162">
          <cell r="A162">
            <v>145</v>
          </cell>
          <cell r="B162">
            <v>44409</v>
          </cell>
          <cell r="C162">
            <v>192298.41202253697</v>
          </cell>
          <cell r="D162">
            <v>1372.7772024561286</v>
          </cell>
          <cell r="E162">
            <v>0</v>
          </cell>
          <cell r="F162">
            <v>1372.7772024561286</v>
          </cell>
          <cell r="G162">
            <v>539.48408369180186</v>
          </cell>
          <cell r="H162">
            <v>833.29311876432678</v>
          </cell>
          <cell r="I162">
            <v>191758.92793884515</v>
          </cell>
          <cell r="J162">
            <v>140811.6222949838</v>
          </cell>
        </row>
        <row r="163">
          <cell r="A163">
            <v>146</v>
          </cell>
          <cell r="B163">
            <v>44440</v>
          </cell>
          <cell r="C163">
            <v>191758.92793884515</v>
          </cell>
          <cell r="D163">
            <v>1372.7772024561286</v>
          </cell>
          <cell r="E163">
            <v>0</v>
          </cell>
          <cell r="F163">
            <v>1372.7772024561286</v>
          </cell>
          <cell r="G163">
            <v>541.82184805446639</v>
          </cell>
          <cell r="H163">
            <v>830.95535440166225</v>
          </cell>
          <cell r="I163">
            <v>191217.10609079068</v>
          </cell>
          <cell r="J163">
            <v>141642.57764938546</v>
          </cell>
        </row>
        <row r="164">
          <cell r="A164">
            <v>147</v>
          </cell>
          <cell r="B164">
            <v>44470</v>
          </cell>
          <cell r="C164">
            <v>191217.10609079068</v>
          </cell>
          <cell r="D164">
            <v>1372.7772024561286</v>
          </cell>
          <cell r="E164">
            <v>0</v>
          </cell>
          <cell r="F164">
            <v>1372.7772024561286</v>
          </cell>
          <cell r="G164">
            <v>544.16974272936898</v>
          </cell>
          <cell r="H164">
            <v>828.60745972675966</v>
          </cell>
          <cell r="I164">
            <v>190672.93634806131</v>
          </cell>
          <cell r="J164">
            <v>142471.18510911224</v>
          </cell>
        </row>
        <row r="165">
          <cell r="A165">
            <v>148</v>
          </cell>
          <cell r="B165">
            <v>44501</v>
          </cell>
          <cell r="C165">
            <v>190672.93634806131</v>
          </cell>
          <cell r="D165">
            <v>1372.7772024561286</v>
          </cell>
          <cell r="E165">
            <v>0</v>
          </cell>
          <cell r="F165">
            <v>1372.7772024561286</v>
          </cell>
          <cell r="G165">
            <v>546.5278116145297</v>
          </cell>
          <cell r="H165">
            <v>826.24939084159894</v>
          </cell>
          <cell r="I165">
            <v>190126.40853644678</v>
          </cell>
          <cell r="J165">
            <v>143297.43449995384</v>
          </cell>
        </row>
        <row r="166">
          <cell r="A166">
            <v>149</v>
          </cell>
          <cell r="B166">
            <v>44531</v>
          </cell>
          <cell r="C166">
            <v>190126.40853644678</v>
          </cell>
          <cell r="D166">
            <v>1372.7772024561286</v>
          </cell>
          <cell r="E166">
            <v>0</v>
          </cell>
          <cell r="F166">
            <v>1372.7772024561286</v>
          </cell>
          <cell r="G166">
            <v>548.89609879819261</v>
          </cell>
          <cell r="H166">
            <v>823.88110365793602</v>
          </cell>
          <cell r="I166">
            <v>189577.51243764858</v>
          </cell>
          <cell r="J166">
            <v>144121.31560361179</v>
          </cell>
        </row>
        <row r="167">
          <cell r="A167">
            <v>150</v>
          </cell>
          <cell r="B167">
            <v>44562</v>
          </cell>
          <cell r="C167">
            <v>189577.51243764858</v>
          </cell>
          <cell r="D167">
            <v>1372.7772024561286</v>
          </cell>
          <cell r="E167">
            <v>0</v>
          </cell>
          <cell r="F167">
            <v>1372.7772024561286</v>
          </cell>
          <cell r="G167">
            <v>551.27464855965161</v>
          </cell>
          <cell r="H167">
            <v>821.50255389647702</v>
          </cell>
          <cell r="I167">
            <v>189026.23778908892</v>
          </cell>
          <cell r="J167">
            <v>144942.81815750827</v>
          </cell>
        </row>
        <row r="168">
          <cell r="A168">
            <v>151</v>
          </cell>
          <cell r="B168">
            <v>44593</v>
          </cell>
          <cell r="C168">
            <v>189026.23778908892</v>
          </cell>
          <cell r="D168">
            <v>1372.7772024561286</v>
          </cell>
          <cell r="E168">
            <v>0</v>
          </cell>
          <cell r="F168">
            <v>1372.7772024561286</v>
          </cell>
          <cell r="G168">
            <v>553.66350537007668</v>
          </cell>
          <cell r="H168">
            <v>819.11369708605196</v>
          </cell>
          <cell r="I168">
            <v>188472.57428371883</v>
          </cell>
          <cell r="J168">
            <v>145761.93185459432</v>
          </cell>
        </row>
        <row r="169">
          <cell r="A169">
            <v>152</v>
          </cell>
          <cell r="B169">
            <v>44621</v>
          </cell>
          <cell r="C169">
            <v>188472.57428371883</v>
          </cell>
          <cell r="D169">
            <v>1372.7772024561286</v>
          </cell>
          <cell r="E169">
            <v>0</v>
          </cell>
          <cell r="F169">
            <v>1372.7772024561286</v>
          </cell>
          <cell r="G169">
            <v>556.062713893347</v>
          </cell>
          <cell r="H169">
            <v>816.71448856278164</v>
          </cell>
          <cell r="I169">
            <v>187916.5115698255</v>
          </cell>
          <cell r="J169">
            <v>146578.6463431571</v>
          </cell>
        </row>
        <row r="170">
          <cell r="A170">
            <v>153</v>
          </cell>
          <cell r="B170">
            <v>44652</v>
          </cell>
          <cell r="C170">
            <v>187916.5115698255</v>
          </cell>
          <cell r="D170">
            <v>1372.7772024561286</v>
          </cell>
          <cell r="E170">
            <v>0</v>
          </cell>
          <cell r="F170">
            <v>1372.7772024561286</v>
          </cell>
          <cell r="G170">
            <v>558.47231898688494</v>
          </cell>
          <cell r="H170">
            <v>814.30488346924369</v>
          </cell>
          <cell r="I170">
            <v>187358.0392508386</v>
          </cell>
          <cell r="J170">
            <v>147392.95122662635</v>
          </cell>
        </row>
        <row r="171">
          <cell r="A171">
            <v>154</v>
          </cell>
          <cell r="B171">
            <v>44682</v>
          </cell>
          <cell r="C171">
            <v>187358.0392508386</v>
          </cell>
          <cell r="D171">
            <v>1372.7772024561286</v>
          </cell>
          <cell r="E171">
            <v>0</v>
          </cell>
          <cell r="F171">
            <v>1372.7772024561286</v>
          </cell>
          <cell r="G171">
            <v>560.89236570249477</v>
          </cell>
          <cell r="H171">
            <v>811.88483675363386</v>
          </cell>
          <cell r="I171">
            <v>186797.14688513611</v>
          </cell>
          <cell r="J171">
            <v>148204.83606337997</v>
          </cell>
        </row>
        <row r="172">
          <cell r="A172">
            <v>155</v>
          </cell>
          <cell r="B172">
            <v>44713</v>
          </cell>
          <cell r="C172">
            <v>186797.14688513611</v>
          </cell>
          <cell r="D172">
            <v>1372.7772024561286</v>
          </cell>
          <cell r="E172">
            <v>0</v>
          </cell>
          <cell r="F172">
            <v>1372.7772024561286</v>
          </cell>
          <cell r="G172">
            <v>563.32289928720547</v>
          </cell>
          <cell r="H172">
            <v>809.45430316892316</v>
          </cell>
          <cell r="I172">
            <v>186233.8239858489</v>
          </cell>
          <cell r="J172">
            <v>149014.2903665489</v>
          </cell>
        </row>
        <row r="173">
          <cell r="A173">
            <v>156</v>
          </cell>
          <cell r="B173">
            <v>44743</v>
          </cell>
          <cell r="C173">
            <v>186233.8239858489</v>
          </cell>
          <cell r="D173">
            <v>1372.7772024561286</v>
          </cell>
          <cell r="E173">
            <v>0</v>
          </cell>
          <cell r="F173">
            <v>1372.7772024561286</v>
          </cell>
          <cell r="G173">
            <v>565.76396518411684</v>
          </cell>
          <cell r="H173">
            <v>807.01323727201179</v>
          </cell>
          <cell r="I173">
            <v>185668.06002066477</v>
          </cell>
          <cell r="J173">
            <v>149821.30360382091</v>
          </cell>
        </row>
        <row r="174">
          <cell r="A174">
            <v>157</v>
          </cell>
          <cell r="B174">
            <v>44774</v>
          </cell>
          <cell r="C174">
            <v>185668.06002066477</v>
          </cell>
          <cell r="D174">
            <v>1372.7772024561286</v>
          </cell>
          <cell r="E174">
            <v>0</v>
          </cell>
          <cell r="F174">
            <v>1372.7772024561286</v>
          </cell>
          <cell r="G174">
            <v>568.21560903324792</v>
          </cell>
          <cell r="H174">
            <v>804.56159342288072</v>
          </cell>
          <cell r="I174">
            <v>185099.84441163152</v>
          </cell>
          <cell r="J174">
            <v>150625.86519724378</v>
          </cell>
        </row>
        <row r="175">
          <cell r="A175">
            <v>158</v>
          </cell>
          <cell r="B175">
            <v>44805</v>
          </cell>
          <cell r="C175">
            <v>185099.84441163152</v>
          </cell>
          <cell r="D175">
            <v>1372.7772024561286</v>
          </cell>
          <cell r="E175">
            <v>0</v>
          </cell>
          <cell r="F175">
            <v>1372.7772024561286</v>
          </cell>
          <cell r="G175">
            <v>570.67787667239202</v>
          </cell>
          <cell r="H175">
            <v>802.09932578373662</v>
          </cell>
          <cell r="I175">
            <v>184529.16653495913</v>
          </cell>
          <cell r="J175">
            <v>151427.96452302751</v>
          </cell>
        </row>
        <row r="176">
          <cell r="A176">
            <v>159</v>
          </cell>
          <cell r="B176">
            <v>44835</v>
          </cell>
          <cell r="C176">
            <v>184529.16653495913</v>
          </cell>
          <cell r="D176">
            <v>1372.7772024561286</v>
          </cell>
          <cell r="E176">
            <v>0</v>
          </cell>
          <cell r="F176">
            <v>1372.7772024561286</v>
          </cell>
          <cell r="G176">
            <v>573.15081413797236</v>
          </cell>
          <cell r="H176">
            <v>799.62638831815627</v>
          </cell>
          <cell r="I176">
            <v>183956.01572082116</v>
          </cell>
          <cell r="J176">
            <v>152227.59091134567</v>
          </cell>
        </row>
        <row r="177">
          <cell r="A177">
            <v>160</v>
          </cell>
          <cell r="B177">
            <v>44866</v>
          </cell>
          <cell r="C177">
            <v>183956.01572082116</v>
          </cell>
          <cell r="D177">
            <v>1372.7772024561286</v>
          </cell>
          <cell r="E177">
            <v>0</v>
          </cell>
          <cell r="F177">
            <v>1372.7772024561286</v>
          </cell>
          <cell r="G177">
            <v>575.63446766590368</v>
          </cell>
          <cell r="H177">
            <v>797.14273479022495</v>
          </cell>
          <cell r="I177">
            <v>183380.38125315527</v>
          </cell>
          <cell r="J177">
            <v>153024.73364613589</v>
          </cell>
        </row>
        <row r="178">
          <cell r="A178">
            <v>161</v>
          </cell>
          <cell r="B178">
            <v>44896</v>
          </cell>
          <cell r="C178">
            <v>183380.38125315527</v>
          </cell>
          <cell r="D178">
            <v>1372.7772024561286</v>
          </cell>
          <cell r="E178">
            <v>0</v>
          </cell>
          <cell r="F178">
            <v>1372.7772024561286</v>
          </cell>
          <cell r="G178">
            <v>578.12888369245582</v>
          </cell>
          <cell r="H178">
            <v>794.64831876367282</v>
          </cell>
          <cell r="I178">
            <v>182802.2523694628</v>
          </cell>
          <cell r="J178">
            <v>153819.38196489957</v>
          </cell>
        </row>
        <row r="179">
          <cell r="A179">
            <v>162</v>
          </cell>
          <cell r="B179">
            <v>44927</v>
          </cell>
          <cell r="C179">
            <v>182802.2523694628</v>
          </cell>
          <cell r="D179">
            <v>1372.7772024561286</v>
          </cell>
          <cell r="E179">
            <v>0</v>
          </cell>
          <cell r="F179">
            <v>1372.7772024561286</v>
          </cell>
          <cell r="G179">
            <v>580.63410885512315</v>
          </cell>
          <cell r="H179">
            <v>792.14309360100549</v>
          </cell>
          <cell r="I179">
            <v>182221.61826060768</v>
          </cell>
          <cell r="J179">
            <v>154611.52505850059</v>
          </cell>
        </row>
        <row r="180">
          <cell r="A180">
            <v>163</v>
          </cell>
          <cell r="B180">
            <v>44958</v>
          </cell>
          <cell r="C180">
            <v>182221.61826060768</v>
          </cell>
          <cell r="D180">
            <v>1372.7772024561286</v>
          </cell>
          <cell r="E180">
            <v>0</v>
          </cell>
          <cell r="F180">
            <v>1372.7772024561286</v>
          </cell>
          <cell r="G180">
            <v>583.15018999349547</v>
          </cell>
          <cell r="H180">
            <v>789.62701246263316</v>
          </cell>
          <cell r="I180">
            <v>181638.46807061418</v>
          </cell>
          <cell r="J180">
            <v>155401.15207096323</v>
          </cell>
        </row>
        <row r="181">
          <cell r="A181">
            <v>164</v>
          </cell>
          <cell r="B181">
            <v>44986</v>
          </cell>
          <cell r="C181">
            <v>181638.46807061418</v>
          </cell>
          <cell r="D181">
            <v>1372.7772024561286</v>
          </cell>
          <cell r="E181">
            <v>0</v>
          </cell>
          <cell r="F181">
            <v>1372.7772024561286</v>
          </cell>
          <cell r="G181">
            <v>585.67717415013385</v>
          </cell>
          <cell r="H181">
            <v>787.10002830599478</v>
          </cell>
          <cell r="I181">
            <v>181052.79089646405</v>
          </cell>
          <cell r="J181">
            <v>156188.25209926922</v>
          </cell>
        </row>
        <row r="182">
          <cell r="A182">
            <v>165</v>
          </cell>
          <cell r="B182">
            <v>45017</v>
          </cell>
          <cell r="C182">
            <v>181052.79089646405</v>
          </cell>
          <cell r="D182">
            <v>1372.7772024561286</v>
          </cell>
          <cell r="E182">
            <v>0</v>
          </cell>
          <cell r="F182">
            <v>1372.7772024561286</v>
          </cell>
          <cell r="G182">
            <v>588.2151085714512</v>
          </cell>
          <cell r="H182">
            <v>784.56209388467744</v>
          </cell>
          <cell r="I182">
            <v>180464.57578789259</v>
          </cell>
          <cell r="J182">
            <v>156972.8141931539</v>
          </cell>
        </row>
        <row r="183">
          <cell r="A183">
            <v>166</v>
          </cell>
          <cell r="B183">
            <v>45047</v>
          </cell>
          <cell r="C183">
            <v>180464.57578789259</v>
          </cell>
          <cell r="D183">
            <v>1372.7772024561286</v>
          </cell>
          <cell r="E183">
            <v>0</v>
          </cell>
          <cell r="F183">
            <v>1372.7772024561286</v>
          </cell>
          <cell r="G183">
            <v>590.76404070859417</v>
          </cell>
          <cell r="H183">
            <v>782.01316174753447</v>
          </cell>
          <cell r="I183">
            <v>179873.81174718399</v>
          </cell>
          <cell r="J183">
            <v>157754.82735490144</v>
          </cell>
        </row>
        <row r="184">
          <cell r="A184">
            <v>167</v>
          </cell>
          <cell r="B184">
            <v>45078</v>
          </cell>
          <cell r="C184">
            <v>179873.81174718399</v>
          </cell>
          <cell r="D184">
            <v>1372.7772024561286</v>
          </cell>
          <cell r="E184">
            <v>0</v>
          </cell>
          <cell r="F184">
            <v>1372.7772024561286</v>
          </cell>
          <cell r="G184">
            <v>593.32401821833139</v>
          </cell>
          <cell r="H184">
            <v>779.45318423779725</v>
          </cell>
          <cell r="I184">
            <v>179280.48772896567</v>
          </cell>
          <cell r="J184">
            <v>158534.28053913923</v>
          </cell>
        </row>
        <row r="185">
          <cell r="A185">
            <v>168</v>
          </cell>
          <cell r="B185">
            <v>45108</v>
          </cell>
          <cell r="C185">
            <v>179280.48772896567</v>
          </cell>
          <cell r="D185">
            <v>1372.7772024561286</v>
          </cell>
          <cell r="E185">
            <v>0</v>
          </cell>
          <cell r="F185">
            <v>1372.7772024561286</v>
          </cell>
          <cell r="G185">
            <v>595.89508896394409</v>
          </cell>
          <cell r="H185">
            <v>776.88211349218454</v>
          </cell>
          <cell r="I185">
            <v>178684.59264000173</v>
          </cell>
          <cell r="J185">
            <v>159311.16265263141</v>
          </cell>
        </row>
        <row r="186">
          <cell r="A186">
            <v>169</v>
          </cell>
          <cell r="B186">
            <v>45139</v>
          </cell>
          <cell r="C186">
            <v>178684.59264000173</v>
          </cell>
          <cell r="D186">
            <v>1372.7772024561286</v>
          </cell>
          <cell r="E186">
            <v>0</v>
          </cell>
          <cell r="F186">
            <v>1372.7772024561286</v>
          </cell>
          <cell r="G186">
            <v>598.47730101612115</v>
          </cell>
          <cell r="H186">
            <v>774.29990144000749</v>
          </cell>
          <cell r="I186">
            <v>178086.1153389856</v>
          </cell>
          <cell r="J186">
            <v>160085.46255407142</v>
          </cell>
        </row>
        <row r="187">
          <cell r="A187">
            <v>170</v>
          </cell>
          <cell r="B187">
            <v>45170</v>
          </cell>
          <cell r="C187">
            <v>178086.1153389856</v>
          </cell>
          <cell r="D187">
            <v>1372.7772024561286</v>
          </cell>
          <cell r="E187">
            <v>0</v>
          </cell>
          <cell r="F187">
            <v>1372.7772024561286</v>
          </cell>
          <cell r="G187">
            <v>601.07070265385767</v>
          </cell>
          <cell r="H187">
            <v>771.70649980227097</v>
          </cell>
          <cell r="I187">
            <v>177485.04463633176</v>
          </cell>
          <cell r="J187">
            <v>160857.16905387369</v>
          </cell>
        </row>
        <row r="188">
          <cell r="A188">
            <v>171</v>
          </cell>
          <cell r="B188">
            <v>45200</v>
          </cell>
          <cell r="C188">
            <v>177485.04463633176</v>
          </cell>
          <cell r="D188">
            <v>1372.7772024561286</v>
          </cell>
          <cell r="E188">
            <v>0</v>
          </cell>
          <cell r="F188">
            <v>1372.7772024561286</v>
          </cell>
          <cell r="G188">
            <v>603.67534236535766</v>
          </cell>
          <cell r="H188">
            <v>769.10186009077097</v>
          </cell>
          <cell r="I188">
            <v>176881.36929396639</v>
          </cell>
          <cell r="J188">
            <v>161626.27091396446</v>
          </cell>
        </row>
        <row r="189">
          <cell r="A189">
            <v>172</v>
          </cell>
          <cell r="B189">
            <v>45231</v>
          </cell>
          <cell r="C189">
            <v>176881.36929396639</v>
          </cell>
          <cell r="D189">
            <v>1372.7772024561286</v>
          </cell>
          <cell r="E189">
            <v>0</v>
          </cell>
          <cell r="F189">
            <v>1372.7772024561286</v>
          </cell>
          <cell r="G189">
            <v>606.29126884894094</v>
          </cell>
          <cell r="H189">
            <v>766.48593360718769</v>
          </cell>
          <cell r="I189">
            <v>176275.07802511746</v>
          </cell>
          <cell r="J189">
            <v>162392.75684757164</v>
          </cell>
        </row>
        <row r="190">
          <cell r="A190">
            <v>173</v>
          </cell>
          <cell r="B190">
            <v>45261</v>
          </cell>
          <cell r="C190">
            <v>176275.07802511746</v>
          </cell>
          <cell r="D190">
            <v>1372.7772024561286</v>
          </cell>
          <cell r="E190">
            <v>0</v>
          </cell>
          <cell r="F190">
            <v>1372.7772024561286</v>
          </cell>
          <cell r="G190">
            <v>608.91853101395293</v>
          </cell>
          <cell r="H190">
            <v>763.85867144217571</v>
          </cell>
          <cell r="I190">
            <v>175666.15949410351</v>
          </cell>
          <cell r="J190">
            <v>163156.61551901381</v>
          </cell>
        </row>
        <row r="191">
          <cell r="A191">
            <v>174</v>
          </cell>
          <cell r="B191">
            <v>45292</v>
          </cell>
          <cell r="C191">
            <v>175666.15949410351</v>
          </cell>
          <cell r="D191">
            <v>1372.7772024561286</v>
          </cell>
          <cell r="E191">
            <v>0</v>
          </cell>
          <cell r="F191">
            <v>1372.7772024561286</v>
          </cell>
          <cell r="G191">
            <v>611.55717798168007</v>
          </cell>
          <cell r="H191">
            <v>761.22002447444856</v>
          </cell>
          <cell r="I191">
            <v>175054.60231612183</v>
          </cell>
          <cell r="J191">
            <v>163917.83554348827</v>
          </cell>
        </row>
        <row r="192">
          <cell r="A192">
            <v>175</v>
          </cell>
          <cell r="B192">
            <v>45323</v>
          </cell>
          <cell r="C192">
            <v>175054.60231612183</v>
          </cell>
          <cell r="D192">
            <v>1372.7772024561286</v>
          </cell>
          <cell r="E192">
            <v>0</v>
          </cell>
          <cell r="F192">
            <v>1372.7772024561286</v>
          </cell>
          <cell r="G192">
            <v>614.2072590862673</v>
          </cell>
          <cell r="H192">
            <v>758.56994336986133</v>
          </cell>
          <cell r="I192">
            <v>174440.39505703555</v>
          </cell>
          <cell r="J192">
            <v>164676.40548685813</v>
          </cell>
        </row>
        <row r="193">
          <cell r="A193">
            <v>176</v>
          </cell>
          <cell r="B193">
            <v>45352</v>
          </cell>
          <cell r="C193">
            <v>174440.39505703555</v>
          </cell>
          <cell r="D193">
            <v>1372.7772024561286</v>
          </cell>
          <cell r="E193">
            <v>0</v>
          </cell>
          <cell r="F193">
            <v>1372.7772024561286</v>
          </cell>
          <cell r="G193">
            <v>616.86882387564128</v>
          </cell>
          <cell r="H193">
            <v>755.90837858048735</v>
          </cell>
          <cell r="I193">
            <v>173823.52623315991</v>
          </cell>
          <cell r="J193">
            <v>165432.31386543863</v>
          </cell>
        </row>
        <row r="194">
          <cell r="A194">
            <v>177</v>
          </cell>
          <cell r="B194">
            <v>45383</v>
          </cell>
          <cell r="C194">
            <v>173823.52623315991</v>
          </cell>
          <cell r="D194">
            <v>1372.7772024561286</v>
          </cell>
          <cell r="E194">
            <v>0</v>
          </cell>
          <cell r="F194">
            <v>1372.7772024561286</v>
          </cell>
          <cell r="G194">
            <v>619.54192211243571</v>
          </cell>
          <cell r="H194">
            <v>753.23528034369292</v>
          </cell>
          <cell r="I194">
            <v>173203.98431104748</v>
          </cell>
          <cell r="J194">
            <v>166185.54914578231</v>
          </cell>
        </row>
        <row r="195">
          <cell r="A195">
            <v>178</v>
          </cell>
          <cell r="B195">
            <v>45413</v>
          </cell>
          <cell r="C195">
            <v>173203.98431104748</v>
          </cell>
          <cell r="D195">
            <v>1372.7772024561286</v>
          </cell>
          <cell r="E195">
            <v>0</v>
          </cell>
          <cell r="F195">
            <v>1372.7772024561286</v>
          </cell>
          <cell r="G195">
            <v>622.22660377492286</v>
          </cell>
          <cell r="H195">
            <v>750.55059868120577</v>
          </cell>
          <cell r="I195">
            <v>172581.75770727254</v>
          </cell>
          <cell r="J195">
            <v>166936.09974446351</v>
          </cell>
        </row>
        <row r="196">
          <cell r="A196">
            <v>179</v>
          </cell>
          <cell r="B196">
            <v>45444</v>
          </cell>
          <cell r="C196">
            <v>172581.75770727254</v>
          </cell>
          <cell r="D196">
            <v>1372.7772024561286</v>
          </cell>
          <cell r="E196">
            <v>0</v>
          </cell>
          <cell r="F196">
            <v>1372.7772024561286</v>
          </cell>
          <cell r="G196">
            <v>624.92291905794764</v>
          </cell>
          <cell r="H196">
            <v>747.854283398181</v>
          </cell>
          <cell r="I196">
            <v>171956.83478821459</v>
          </cell>
          <cell r="J196">
            <v>167683.95402786171</v>
          </cell>
        </row>
        <row r="197">
          <cell r="A197">
            <v>180</v>
          </cell>
          <cell r="B197">
            <v>45474</v>
          </cell>
          <cell r="C197">
            <v>171956.83478821459</v>
          </cell>
          <cell r="D197">
            <v>1372.7772024561286</v>
          </cell>
          <cell r="E197">
            <v>0</v>
          </cell>
          <cell r="F197">
            <v>1372.7772024561286</v>
          </cell>
          <cell r="G197">
            <v>627.63091837386537</v>
          </cell>
          <cell r="H197">
            <v>745.14628408226326</v>
          </cell>
          <cell r="I197">
            <v>171329.20386984071</v>
          </cell>
          <cell r="J197">
            <v>168429.10031194397</v>
          </cell>
        </row>
        <row r="198">
          <cell r="A198">
            <v>181</v>
          </cell>
          <cell r="B198">
            <v>45505</v>
          </cell>
          <cell r="C198">
            <v>171329.20386984071</v>
          </cell>
          <cell r="D198">
            <v>1372.7772024561286</v>
          </cell>
          <cell r="E198">
            <v>0</v>
          </cell>
          <cell r="F198">
            <v>1372.7772024561286</v>
          </cell>
          <cell r="G198">
            <v>630.35065235348566</v>
          </cell>
          <cell r="H198">
            <v>742.42655010264298</v>
          </cell>
          <cell r="I198">
            <v>170698.85321748722</v>
          </cell>
          <cell r="J198">
            <v>169171.52686204662</v>
          </cell>
        </row>
        <row r="199">
          <cell r="A199">
            <v>182</v>
          </cell>
          <cell r="B199">
            <v>45536</v>
          </cell>
          <cell r="C199">
            <v>170698.85321748722</v>
          </cell>
          <cell r="D199">
            <v>1372.7772024561286</v>
          </cell>
          <cell r="E199">
            <v>0</v>
          </cell>
          <cell r="F199">
            <v>1372.7772024561286</v>
          </cell>
          <cell r="G199">
            <v>633.08217184701743</v>
          </cell>
          <cell r="H199">
            <v>739.6950306091112</v>
          </cell>
          <cell r="I199">
            <v>170065.7710456402</v>
          </cell>
          <cell r="J199">
            <v>169911.22189265574</v>
          </cell>
        </row>
        <row r="200">
          <cell r="A200">
            <v>183</v>
          </cell>
          <cell r="B200">
            <v>45566</v>
          </cell>
          <cell r="C200">
            <v>170065.7710456402</v>
          </cell>
          <cell r="D200">
            <v>1372.7772024561286</v>
          </cell>
          <cell r="E200">
            <v>0</v>
          </cell>
          <cell r="F200">
            <v>1372.7772024561286</v>
          </cell>
          <cell r="G200">
            <v>635.82552792502111</v>
          </cell>
          <cell r="H200">
            <v>736.95167453110753</v>
          </cell>
          <cell r="I200">
            <v>169429.94551771518</v>
          </cell>
          <cell r="J200">
            <v>170648.17356718684</v>
          </cell>
        </row>
        <row r="201">
          <cell r="A201">
            <v>184</v>
          </cell>
          <cell r="B201">
            <v>45597</v>
          </cell>
          <cell r="C201">
            <v>169429.94551771518</v>
          </cell>
          <cell r="D201">
            <v>1372.7772024561286</v>
          </cell>
          <cell r="E201">
            <v>0</v>
          </cell>
          <cell r="F201">
            <v>1372.7772024561286</v>
          </cell>
          <cell r="G201">
            <v>638.58077187936294</v>
          </cell>
          <cell r="H201">
            <v>734.19643057676569</v>
          </cell>
          <cell r="I201">
            <v>168791.36474583583</v>
          </cell>
          <cell r="J201">
            <v>171382.3699977636</v>
          </cell>
        </row>
        <row r="202">
          <cell r="A202">
            <v>185</v>
          </cell>
          <cell r="B202">
            <v>45627</v>
          </cell>
          <cell r="C202">
            <v>168791.36474583583</v>
          </cell>
          <cell r="D202">
            <v>1372.7772024561286</v>
          </cell>
          <cell r="E202">
            <v>0</v>
          </cell>
          <cell r="F202">
            <v>1372.7772024561286</v>
          </cell>
          <cell r="G202">
            <v>641.34795522417335</v>
          </cell>
          <cell r="H202">
            <v>731.42924723195529</v>
          </cell>
          <cell r="I202">
            <v>168150.01679061167</v>
          </cell>
          <cell r="J202">
            <v>172113.79924499555</v>
          </cell>
        </row>
        <row r="203">
          <cell r="A203">
            <v>186</v>
          </cell>
          <cell r="B203">
            <v>45658</v>
          </cell>
          <cell r="C203">
            <v>168150.01679061167</v>
          </cell>
          <cell r="D203">
            <v>1372.7772024561286</v>
          </cell>
          <cell r="E203">
            <v>0</v>
          </cell>
          <cell r="F203">
            <v>1372.7772024561286</v>
          </cell>
          <cell r="G203">
            <v>644.12712969681149</v>
          </cell>
          <cell r="H203">
            <v>728.65007275931714</v>
          </cell>
          <cell r="I203">
            <v>167505.88966091487</v>
          </cell>
          <cell r="J203">
            <v>172842.44931775486</v>
          </cell>
        </row>
        <row r="204">
          <cell r="A204">
            <v>187</v>
          </cell>
          <cell r="B204">
            <v>45689</v>
          </cell>
          <cell r="C204">
            <v>167505.88966091487</v>
          </cell>
          <cell r="D204">
            <v>1372.7772024561286</v>
          </cell>
          <cell r="E204">
            <v>0</v>
          </cell>
          <cell r="F204">
            <v>1372.7772024561286</v>
          </cell>
          <cell r="G204">
            <v>646.91834725883098</v>
          </cell>
          <cell r="H204">
            <v>725.85885519729766</v>
          </cell>
          <cell r="I204">
            <v>166858.97131365605</v>
          </cell>
          <cell r="J204">
            <v>173568.30817295215</v>
          </cell>
        </row>
        <row r="205">
          <cell r="A205">
            <v>188</v>
          </cell>
          <cell r="B205">
            <v>45717</v>
          </cell>
          <cell r="C205">
            <v>166858.97131365605</v>
          </cell>
          <cell r="D205">
            <v>1372.7772024561286</v>
          </cell>
          <cell r="E205">
            <v>0</v>
          </cell>
          <cell r="F205">
            <v>1372.7772024561286</v>
          </cell>
          <cell r="G205">
            <v>649.72166009695241</v>
          </cell>
          <cell r="H205">
            <v>723.05554235917623</v>
          </cell>
          <cell r="I205">
            <v>166209.24965355909</v>
          </cell>
          <cell r="J205">
            <v>174291.36371531134</v>
          </cell>
        </row>
        <row r="206">
          <cell r="A206">
            <v>189</v>
          </cell>
          <cell r="B206">
            <v>45748</v>
          </cell>
          <cell r="C206">
            <v>166209.24965355909</v>
          </cell>
          <cell r="D206">
            <v>1372.7772024561286</v>
          </cell>
          <cell r="E206">
            <v>0</v>
          </cell>
          <cell r="F206">
            <v>1372.7772024561286</v>
          </cell>
          <cell r="G206">
            <v>652.53712062403929</v>
          </cell>
          <cell r="H206">
            <v>720.24008183208934</v>
          </cell>
          <cell r="I206">
            <v>165556.71253293505</v>
          </cell>
          <cell r="J206">
            <v>175011.60379714344</v>
          </cell>
        </row>
        <row r="207">
          <cell r="A207">
            <v>190</v>
          </cell>
          <cell r="B207">
            <v>45778</v>
          </cell>
          <cell r="C207">
            <v>165556.71253293505</v>
          </cell>
          <cell r="D207">
            <v>1372.7772024561286</v>
          </cell>
          <cell r="E207">
            <v>0</v>
          </cell>
          <cell r="F207">
            <v>1372.7772024561286</v>
          </cell>
          <cell r="G207">
            <v>655.36478148007666</v>
          </cell>
          <cell r="H207">
            <v>717.41242097605198</v>
          </cell>
          <cell r="I207">
            <v>164901.34775145497</v>
          </cell>
          <cell r="J207">
            <v>175729.0162181195</v>
          </cell>
        </row>
        <row r="208">
          <cell r="A208">
            <v>191</v>
          </cell>
          <cell r="B208">
            <v>45809</v>
          </cell>
          <cell r="C208">
            <v>164901.34775145497</v>
          </cell>
          <cell r="D208">
            <v>1372.7772024561286</v>
          </cell>
          <cell r="E208">
            <v>0</v>
          </cell>
          <cell r="F208">
            <v>1372.7772024561286</v>
          </cell>
          <cell r="G208">
            <v>658.20469553315706</v>
          </cell>
          <cell r="H208">
            <v>714.57250692297157</v>
          </cell>
          <cell r="I208">
            <v>164243.14305592183</v>
          </cell>
          <cell r="J208">
            <v>176443.58872504247</v>
          </cell>
        </row>
        <row r="209">
          <cell r="A209">
            <v>192</v>
          </cell>
          <cell r="B209">
            <v>45839</v>
          </cell>
          <cell r="C209">
            <v>164243.14305592183</v>
          </cell>
          <cell r="D209">
            <v>1372.7772024561286</v>
          </cell>
          <cell r="E209">
            <v>0</v>
          </cell>
          <cell r="F209">
            <v>1372.7772024561286</v>
          </cell>
          <cell r="G209">
            <v>661.05691588046739</v>
          </cell>
          <cell r="H209">
            <v>711.72028657566125</v>
          </cell>
          <cell r="I209">
            <v>163582.08614004136</v>
          </cell>
          <cell r="J209">
            <v>177155.30901161814</v>
          </cell>
        </row>
        <row r="210">
          <cell r="A210">
            <v>193</v>
          </cell>
          <cell r="B210">
            <v>45870</v>
          </cell>
          <cell r="C210">
            <v>163582.08614004136</v>
          </cell>
          <cell r="D210">
            <v>1372.7772024561286</v>
          </cell>
          <cell r="E210">
            <v>0</v>
          </cell>
          <cell r="F210">
            <v>1372.7772024561286</v>
          </cell>
          <cell r="G210">
            <v>663.92149584928268</v>
          </cell>
          <cell r="H210">
            <v>708.85570660684596</v>
          </cell>
          <cell r="I210">
            <v>162918.16464419206</v>
          </cell>
          <cell r="J210">
            <v>177864.16471822499</v>
          </cell>
        </row>
        <row r="211">
          <cell r="A211">
            <v>194</v>
          </cell>
          <cell r="B211">
            <v>45901</v>
          </cell>
          <cell r="C211">
            <v>162918.16464419206</v>
          </cell>
          <cell r="D211">
            <v>1372.7772024561286</v>
          </cell>
          <cell r="E211">
            <v>0</v>
          </cell>
          <cell r="F211">
            <v>1372.7772024561286</v>
          </cell>
          <cell r="G211">
            <v>666.79848899796309</v>
          </cell>
          <cell r="H211">
            <v>705.97871345816554</v>
          </cell>
          <cell r="I211">
            <v>162251.36615519409</v>
          </cell>
          <cell r="J211">
            <v>178570.14343168316</v>
          </cell>
        </row>
        <row r="212">
          <cell r="A212">
            <v>195</v>
          </cell>
          <cell r="B212">
            <v>45931</v>
          </cell>
          <cell r="C212">
            <v>162251.36615519409</v>
          </cell>
          <cell r="D212">
            <v>1372.7772024561286</v>
          </cell>
          <cell r="E212">
            <v>0</v>
          </cell>
          <cell r="F212">
            <v>1372.7772024561286</v>
          </cell>
          <cell r="G212">
            <v>669.68794911695431</v>
          </cell>
          <cell r="H212">
            <v>703.08925333917432</v>
          </cell>
          <cell r="I212">
            <v>161581.67820607714</v>
          </cell>
          <cell r="J212">
            <v>179273.23268502235</v>
          </cell>
        </row>
        <row r="213">
          <cell r="A213">
            <v>196</v>
          </cell>
          <cell r="B213">
            <v>45962</v>
          </cell>
          <cell r="C213">
            <v>161581.67820607714</v>
          </cell>
          <cell r="D213">
            <v>1372.7772024561286</v>
          </cell>
          <cell r="E213">
            <v>0</v>
          </cell>
          <cell r="F213">
            <v>1372.7772024561286</v>
          </cell>
          <cell r="G213">
            <v>672.58993022979439</v>
          </cell>
          <cell r="H213">
            <v>700.18727222633424</v>
          </cell>
          <cell r="I213">
            <v>160909.08827584735</v>
          </cell>
          <cell r="J213">
            <v>179973.41995724867</v>
          </cell>
        </row>
        <row r="214">
          <cell r="A214">
            <v>197</v>
          </cell>
          <cell r="B214">
            <v>45992</v>
          </cell>
          <cell r="C214">
            <v>160909.08827584735</v>
          </cell>
          <cell r="D214">
            <v>1372.7772024561286</v>
          </cell>
          <cell r="E214">
            <v>0</v>
          </cell>
          <cell r="F214">
            <v>1372.7772024561286</v>
          </cell>
          <cell r="G214">
            <v>675.50448659412348</v>
          </cell>
          <cell r="H214">
            <v>697.27271586200516</v>
          </cell>
          <cell r="I214">
            <v>160233.58378925323</v>
          </cell>
          <cell r="J214">
            <v>180670.69267311067</v>
          </cell>
        </row>
        <row r="215">
          <cell r="A215">
            <v>198</v>
          </cell>
          <cell r="B215">
            <v>46023</v>
          </cell>
          <cell r="C215">
            <v>160233.58378925323</v>
          </cell>
          <cell r="D215">
            <v>1372.7772024561286</v>
          </cell>
          <cell r="E215">
            <v>0</v>
          </cell>
          <cell r="F215">
            <v>1372.7772024561286</v>
          </cell>
          <cell r="G215">
            <v>678.43167270269805</v>
          </cell>
          <cell r="H215">
            <v>694.34552975343058</v>
          </cell>
          <cell r="I215">
            <v>159555.15211655054</v>
          </cell>
          <cell r="J215">
            <v>181365.03820286409</v>
          </cell>
        </row>
        <row r="216">
          <cell r="A216">
            <v>199</v>
          </cell>
          <cell r="B216">
            <v>46054</v>
          </cell>
          <cell r="C216">
            <v>159555.15211655054</v>
          </cell>
          <cell r="D216">
            <v>1372.7772024561286</v>
          </cell>
          <cell r="E216">
            <v>0</v>
          </cell>
          <cell r="F216">
            <v>1372.7772024561286</v>
          </cell>
          <cell r="G216">
            <v>681.37154328440965</v>
          </cell>
          <cell r="H216">
            <v>691.40565917171898</v>
          </cell>
          <cell r="I216">
            <v>158873.78057326612</v>
          </cell>
          <cell r="J216">
            <v>182056.44386203581</v>
          </cell>
        </row>
        <row r="217">
          <cell r="A217">
            <v>200</v>
          </cell>
          <cell r="B217">
            <v>46082</v>
          </cell>
          <cell r="C217">
            <v>158873.78057326612</v>
          </cell>
          <cell r="D217">
            <v>1372.7772024561286</v>
          </cell>
          <cell r="E217">
            <v>0</v>
          </cell>
          <cell r="F217">
            <v>1372.7772024561286</v>
          </cell>
          <cell r="G217">
            <v>684.32415330530876</v>
          </cell>
          <cell r="H217">
            <v>688.45304915081988</v>
          </cell>
          <cell r="I217">
            <v>158189.4564199608</v>
          </cell>
          <cell r="J217">
            <v>182744.89691118663</v>
          </cell>
        </row>
        <row r="218">
          <cell r="A218">
            <v>201</v>
          </cell>
          <cell r="B218">
            <v>46113</v>
          </cell>
          <cell r="C218">
            <v>158189.4564199608</v>
          </cell>
          <cell r="D218">
            <v>1372.7772024561286</v>
          </cell>
          <cell r="E218">
            <v>0</v>
          </cell>
          <cell r="F218">
            <v>1372.7772024561286</v>
          </cell>
          <cell r="G218">
            <v>687.28955796963191</v>
          </cell>
          <cell r="H218">
            <v>685.48764448649672</v>
          </cell>
          <cell r="I218">
            <v>157502.16686199117</v>
          </cell>
          <cell r="J218">
            <v>183430.38455567314</v>
          </cell>
        </row>
        <row r="219">
          <cell r="A219">
            <v>202</v>
          </cell>
          <cell r="B219">
            <v>46143</v>
          </cell>
          <cell r="C219">
            <v>157502.16686199117</v>
          </cell>
          <cell r="D219">
            <v>1372.7772024561286</v>
          </cell>
          <cell r="E219">
            <v>0</v>
          </cell>
          <cell r="F219">
            <v>1372.7772024561286</v>
          </cell>
          <cell r="G219">
            <v>690.2678127208336</v>
          </cell>
          <cell r="H219">
            <v>682.50938973529503</v>
          </cell>
          <cell r="I219">
            <v>156811.89904927035</v>
          </cell>
          <cell r="J219">
            <v>184112.89394540843</v>
          </cell>
        </row>
        <row r="220">
          <cell r="A220">
            <v>203</v>
          </cell>
          <cell r="B220">
            <v>46174</v>
          </cell>
          <cell r="C220">
            <v>156811.89904927035</v>
          </cell>
          <cell r="D220">
            <v>1372.7772024561286</v>
          </cell>
          <cell r="E220">
            <v>0</v>
          </cell>
          <cell r="F220">
            <v>1372.7772024561286</v>
          </cell>
          <cell r="G220">
            <v>693.25897324262382</v>
          </cell>
          <cell r="H220">
            <v>679.51822921350481</v>
          </cell>
          <cell r="I220">
            <v>156118.64007602772</v>
          </cell>
          <cell r="J220">
            <v>184792.41217462195</v>
          </cell>
        </row>
        <row r="221">
          <cell r="A221">
            <v>204</v>
          </cell>
          <cell r="B221">
            <v>46204</v>
          </cell>
          <cell r="C221">
            <v>156118.64007602772</v>
          </cell>
          <cell r="D221">
            <v>1372.7772024561286</v>
          </cell>
          <cell r="E221">
            <v>0</v>
          </cell>
          <cell r="F221">
            <v>1372.7772024561286</v>
          </cell>
          <cell r="G221">
            <v>696.26309546000857</v>
          </cell>
          <cell r="H221">
            <v>676.51410699612006</v>
          </cell>
          <cell r="I221">
            <v>155422.3769805677</v>
          </cell>
          <cell r="J221">
            <v>185468.92628161807</v>
          </cell>
        </row>
        <row r="222">
          <cell r="A222">
            <v>205</v>
          </cell>
          <cell r="B222">
            <v>46235</v>
          </cell>
          <cell r="C222">
            <v>155422.3769805677</v>
          </cell>
          <cell r="D222">
            <v>1372.7772024561286</v>
          </cell>
          <cell r="E222">
            <v>0</v>
          </cell>
          <cell r="F222">
            <v>1372.7772024561286</v>
          </cell>
          <cell r="G222">
            <v>699.2802355403353</v>
          </cell>
          <cell r="H222">
            <v>673.49696691579334</v>
          </cell>
          <cell r="I222">
            <v>154723.09674502737</v>
          </cell>
          <cell r="J222">
            <v>186142.42324853386</v>
          </cell>
        </row>
        <row r="223">
          <cell r="A223">
            <v>206</v>
          </cell>
          <cell r="B223">
            <v>46266</v>
          </cell>
          <cell r="C223">
            <v>154723.09674502737</v>
          </cell>
          <cell r="D223">
            <v>1372.7772024561286</v>
          </cell>
          <cell r="E223">
            <v>0</v>
          </cell>
          <cell r="F223">
            <v>1372.7772024561286</v>
          </cell>
          <cell r="G223">
            <v>702.31044989434338</v>
          </cell>
          <cell r="H223">
            <v>670.46675256178526</v>
          </cell>
          <cell r="I223">
            <v>154020.78629513303</v>
          </cell>
          <cell r="J223">
            <v>186812.89000109566</v>
          </cell>
        </row>
        <row r="224">
          <cell r="A224">
            <v>207</v>
          </cell>
          <cell r="B224">
            <v>46296</v>
          </cell>
          <cell r="C224">
            <v>154020.78629513303</v>
          </cell>
          <cell r="D224">
            <v>1372.7772024561286</v>
          </cell>
          <cell r="E224">
            <v>0</v>
          </cell>
          <cell r="F224">
            <v>1372.7772024561286</v>
          </cell>
          <cell r="G224">
            <v>705.35379517721879</v>
          </cell>
          <cell r="H224">
            <v>667.42340727890985</v>
          </cell>
          <cell r="I224">
            <v>153315.43249995582</v>
          </cell>
          <cell r="J224">
            <v>187480.31340837455</v>
          </cell>
        </row>
        <row r="225">
          <cell r="A225">
            <v>208</v>
          </cell>
          <cell r="B225">
            <v>46327</v>
          </cell>
          <cell r="C225">
            <v>153315.43249995582</v>
          </cell>
          <cell r="D225">
            <v>1372.7772024561286</v>
          </cell>
          <cell r="E225">
            <v>0</v>
          </cell>
          <cell r="F225">
            <v>1372.7772024561286</v>
          </cell>
          <cell r="G225">
            <v>708.41032828965342</v>
          </cell>
          <cell r="H225">
            <v>664.36687416647521</v>
          </cell>
          <cell r="I225">
            <v>152607.02217166618</v>
          </cell>
          <cell r="J225">
            <v>188144.68028254103</v>
          </cell>
        </row>
        <row r="226">
          <cell r="A226">
            <v>209</v>
          </cell>
          <cell r="B226">
            <v>46357</v>
          </cell>
          <cell r="C226">
            <v>152607.02217166618</v>
          </cell>
          <cell r="D226">
            <v>1372.7772024561286</v>
          </cell>
          <cell r="E226">
            <v>0</v>
          </cell>
          <cell r="F226">
            <v>1372.7772024561286</v>
          </cell>
          <cell r="G226">
            <v>711.48010637890854</v>
          </cell>
          <cell r="H226">
            <v>661.29709607722009</v>
          </cell>
          <cell r="I226">
            <v>151895.54206528727</v>
          </cell>
          <cell r="J226">
            <v>188805.97737861823</v>
          </cell>
        </row>
        <row r="227">
          <cell r="A227">
            <v>210</v>
          </cell>
          <cell r="B227">
            <v>46388</v>
          </cell>
          <cell r="C227">
            <v>151895.54206528727</v>
          </cell>
          <cell r="D227">
            <v>1372.7772024561286</v>
          </cell>
          <cell r="E227">
            <v>0</v>
          </cell>
          <cell r="F227">
            <v>1372.7772024561286</v>
          </cell>
          <cell r="G227">
            <v>714.56318683988377</v>
          </cell>
          <cell r="H227">
            <v>658.21401561624486</v>
          </cell>
          <cell r="I227">
            <v>151180.97887844738</v>
          </cell>
          <cell r="J227">
            <v>189464.19139423448</v>
          </cell>
        </row>
        <row r="228">
          <cell r="A228">
            <v>211</v>
          </cell>
          <cell r="B228">
            <v>46419</v>
          </cell>
          <cell r="C228">
            <v>151180.97887844738</v>
          </cell>
          <cell r="D228">
            <v>1372.7772024561286</v>
          </cell>
          <cell r="E228">
            <v>0</v>
          </cell>
          <cell r="F228">
            <v>1372.7772024561286</v>
          </cell>
          <cell r="G228">
            <v>717.65962731619004</v>
          </cell>
          <cell r="H228">
            <v>655.11757513993859</v>
          </cell>
          <cell r="I228">
            <v>150463.31925113118</v>
          </cell>
          <cell r="J228">
            <v>190119.30896937443</v>
          </cell>
        </row>
        <row r="229">
          <cell r="A229">
            <v>212</v>
          </cell>
          <cell r="B229">
            <v>46447</v>
          </cell>
          <cell r="C229">
            <v>150463.31925113118</v>
          </cell>
          <cell r="D229">
            <v>1372.7772024561286</v>
          </cell>
          <cell r="E229">
            <v>0</v>
          </cell>
          <cell r="F229">
            <v>1372.7772024561286</v>
          </cell>
          <cell r="G229">
            <v>720.76948570122693</v>
          </cell>
          <cell r="H229">
            <v>652.00771675490171</v>
          </cell>
          <cell r="I229">
            <v>149742.54976542995</v>
          </cell>
          <cell r="J229">
            <v>190771.31668612931</v>
          </cell>
        </row>
        <row r="230">
          <cell r="A230">
            <v>213</v>
          </cell>
          <cell r="B230">
            <v>46478</v>
          </cell>
          <cell r="C230">
            <v>149742.54976542995</v>
          </cell>
          <cell r="D230">
            <v>1372.7772024561286</v>
          </cell>
          <cell r="E230">
            <v>0</v>
          </cell>
          <cell r="F230">
            <v>1372.7772024561286</v>
          </cell>
          <cell r="G230">
            <v>723.8928201392655</v>
          </cell>
          <cell r="H230">
            <v>648.88438231686314</v>
          </cell>
          <cell r="I230">
            <v>149018.65694529068</v>
          </cell>
          <cell r="J230">
            <v>191420.20106844619</v>
          </cell>
        </row>
        <row r="231">
          <cell r="A231">
            <v>214</v>
          </cell>
          <cell r="B231">
            <v>46508</v>
          </cell>
          <cell r="C231">
            <v>149018.65694529068</v>
          </cell>
          <cell r="D231">
            <v>1372.7772024561286</v>
          </cell>
          <cell r="E231">
            <v>0</v>
          </cell>
          <cell r="F231">
            <v>1372.7772024561286</v>
          </cell>
          <cell r="G231">
            <v>727.02968902653572</v>
          </cell>
          <cell r="H231">
            <v>645.74751342959291</v>
          </cell>
          <cell r="I231">
            <v>148291.62725626415</v>
          </cell>
          <cell r="J231">
            <v>192065.94858187577</v>
          </cell>
        </row>
        <row r="232">
          <cell r="A232">
            <v>215</v>
          </cell>
          <cell r="B232">
            <v>46539</v>
          </cell>
          <cell r="C232">
            <v>148291.62725626415</v>
          </cell>
          <cell r="D232">
            <v>1372.7772024561286</v>
          </cell>
          <cell r="E232">
            <v>0</v>
          </cell>
          <cell r="F232">
            <v>1372.7772024561286</v>
          </cell>
          <cell r="G232">
            <v>730.18015101231731</v>
          </cell>
          <cell r="H232">
            <v>642.59705144381132</v>
          </cell>
          <cell r="I232">
            <v>147561.44710525183</v>
          </cell>
          <cell r="J232">
            <v>192708.54563331959</v>
          </cell>
        </row>
        <row r="233">
          <cell r="A233">
            <v>216</v>
          </cell>
          <cell r="B233">
            <v>46569</v>
          </cell>
          <cell r="C233">
            <v>147561.44710525183</v>
          </cell>
          <cell r="D233">
            <v>1372.7772024561286</v>
          </cell>
          <cell r="E233">
            <v>0</v>
          </cell>
          <cell r="F233">
            <v>1372.7772024561286</v>
          </cell>
          <cell r="G233">
            <v>733.34426500003735</v>
          </cell>
          <cell r="H233">
            <v>639.43293745609128</v>
          </cell>
          <cell r="I233">
            <v>146828.10284025178</v>
          </cell>
          <cell r="J233">
            <v>193347.97857077568</v>
          </cell>
        </row>
        <row r="234">
          <cell r="A234">
            <v>217</v>
          </cell>
          <cell r="B234">
            <v>46600</v>
          </cell>
          <cell r="C234">
            <v>146828.10284025178</v>
          </cell>
          <cell r="D234">
            <v>1372.7772024561286</v>
          </cell>
          <cell r="E234">
            <v>0</v>
          </cell>
          <cell r="F234">
            <v>1372.7772024561286</v>
          </cell>
          <cell r="G234">
            <v>736.52209014837092</v>
          </cell>
          <cell r="H234">
            <v>636.25511230775771</v>
          </cell>
          <cell r="I234">
            <v>146091.5807501034</v>
          </cell>
          <cell r="J234">
            <v>193984.23368308344</v>
          </cell>
        </row>
        <row r="235">
          <cell r="A235">
            <v>218</v>
          </cell>
          <cell r="B235">
            <v>46631</v>
          </cell>
          <cell r="C235">
            <v>146091.5807501034</v>
          </cell>
          <cell r="D235">
            <v>1372.7772024561286</v>
          </cell>
          <cell r="E235">
            <v>0</v>
          </cell>
          <cell r="F235">
            <v>1372.7772024561286</v>
          </cell>
          <cell r="G235">
            <v>739.71368587234724</v>
          </cell>
          <cell r="H235">
            <v>633.06351658378139</v>
          </cell>
          <cell r="I235">
            <v>145351.86706423105</v>
          </cell>
          <cell r="J235">
            <v>194617.29719966723</v>
          </cell>
        </row>
        <row r="236">
          <cell r="A236">
            <v>219</v>
          </cell>
          <cell r="B236">
            <v>46661</v>
          </cell>
          <cell r="C236">
            <v>145351.86706423105</v>
          </cell>
          <cell r="D236">
            <v>1372.7772024561286</v>
          </cell>
          <cell r="E236">
            <v>0</v>
          </cell>
          <cell r="F236">
            <v>1372.7772024561286</v>
          </cell>
          <cell r="G236">
            <v>742.91911184446087</v>
          </cell>
          <cell r="H236">
            <v>629.85809061166776</v>
          </cell>
          <cell r="I236">
            <v>144608.94795238657</v>
          </cell>
          <cell r="J236">
            <v>195247.1552902789</v>
          </cell>
        </row>
        <row r="237">
          <cell r="A237">
            <v>220</v>
          </cell>
          <cell r="B237">
            <v>46692</v>
          </cell>
          <cell r="C237">
            <v>144608.94795238657</v>
          </cell>
          <cell r="D237">
            <v>1372.7772024561286</v>
          </cell>
          <cell r="E237">
            <v>0</v>
          </cell>
          <cell r="F237">
            <v>1372.7772024561286</v>
          </cell>
          <cell r="G237">
            <v>746.13842799578686</v>
          </cell>
          <cell r="H237">
            <v>626.63877446034178</v>
          </cell>
          <cell r="I237">
            <v>143862.80952439079</v>
          </cell>
          <cell r="J237">
            <v>195873.79406473925</v>
          </cell>
        </row>
        <row r="238">
          <cell r="A238">
            <v>221</v>
          </cell>
          <cell r="B238">
            <v>46722</v>
          </cell>
          <cell r="C238">
            <v>143862.80952439079</v>
          </cell>
          <cell r="D238">
            <v>1372.7772024561286</v>
          </cell>
          <cell r="E238">
            <v>0</v>
          </cell>
          <cell r="F238">
            <v>1372.7772024561286</v>
          </cell>
          <cell r="G238">
            <v>749.3716945171019</v>
          </cell>
          <cell r="H238">
            <v>623.40550793902673</v>
          </cell>
          <cell r="I238">
            <v>143113.4378298737</v>
          </cell>
          <cell r="J238">
            <v>196497.19957267828</v>
          </cell>
        </row>
        <row r="239">
          <cell r="A239">
            <v>222</v>
          </cell>
          <cell r="B239">
            <v>46753</v>
          </cell>
          <cell r="C239">
            <v>143113.4378298737</v>
          </cell>
          <cell r="D239">
            <v>1372.7772024561286</v>
          </cell>
          <cell r="E239">
            <v>0</v>
          </cell>
          <cell r="F239">
            <v>1372.7772024561286</v>
          </cell>
          <cell r="G239">
            <v>752.61897186000931</v>
          </cell>
          <cell r="H239">
            <v>620.15823059611932</v>
          </cell>
          <cell r="I239">
            <v>142360.81885801369</v>
          </cell>
          <cell r="J239">
            <v>197117.35780327438</v>
          </cell>
        </row>
        <row r="240">
          <cell r="A240">
            <v>223</v>
          </cell>
          <cell r="B240">
            <v>46784</v>
          </cell>
          <cell r="C240">
            <v>142360.81885801369</v>
          </cell>
          <cell r="D240">
            <v>1372.7772024561286</v>
          </cell>
          <cell r="E240">
            <v>0</v>
          </cell>
          <cell r="F240">
            <v>1372.7772024561286</v>
          </cell>
          <cell r="G240">
            <v>755.88032073806937</v>
          </cell>
          <cell r="H240">
            <v>616.89688171805926</v>
          </cell>
          <cell r="I240">
            <v>141604.93853727562</v>
          </cell>
          <cell r="J240">
            <v>197734.25468499245</v>
          </cell>
        </row>
        <row r="241">
          <cell r="A241">
            <v>224</v>
          </cell>
          <cell r="B241">
            <v>46813</v>
          </cell>
          <cell r="C241">
            <v>141604.93853727562</v>
          </cell>
          <cell r="D241">
            <v>1372.7772024561286</v>
          </cell>
          <cell r="E241">
            <v>0</v>
          </cell>
          <cell r="F241">
            <v>1372.7772024561286</v>
          </cell>
          <cell r="G241">
            <v>759.15580212793429</v>
          </cell>
          <cell r="H241">
            <v>613.62140032819434</v>
          </cell>
          <cell r="I241">
            <v>140845.78273514769</v>
          </cell>
          <cell r="J241">
            <v>198347.87608532066</v>
          </cell>
        </row>
        <row r="242">
          <cell r="A242">
            <v>225</v>
          </cell>
          <cell r="B242">
            <v>46844</v>
          </cell>
          <cell r="C242">
            <v>140845.78273514769</v>
          </cell>
          <cell r="D242">
            <v>1372.7772024561286</v>
          </cell>
          <cell r="E242">
            <v>0</v>
          </cell>
          <cell r="F242">
            <v>1372.7772024561286</v>
          </cell>
          <cell r="G242">
            <v>762.44547727048871</v>
          </cell>
          <cell r="H242">
            <v>610.33172518563993</v>
          </cell>
          <cell r="I242">
            <v>140083.3372578772</v>
          </cell>
          <cell r="J242">
            <v>198958.20781050631</v>
          </cell>
        </row>
        <row r="243">
          <cell r="A243">
            <v>226</v>
          </cell>
          <cell r="B243">
            <v>46874</v>
          </cell>
          <cell r="C243">
            <v>140083.3372578772</v>
          </cell>
          <cell r="D243">
            <v>1372.7772024561286</v>
          </cell>
          <cell r="E243">
            <v>0</v>
          </cell>
          <cell r="F243">
            <v>1372.7772024561286</v>
          </cell>
          <cell r="G243">
            <v>765.74940767199416</v>
          </cell>
          <cell r="H243">
            <v>607.02779478413447</v>
          </cell>
          <cell r="I243">
            <v>139317.58785020519</v>
          </cell>
          <cell r="J243">
            <v>199565.23560529045</v>
          </cell>
        </row>
        <row r="244">
          <cell r="A244">
            <v>227</v>
          </cell>
          <cell r="B244">
            <v>46905</v>
          </cell>
          <cell r="C244">
            <v>139317.58785020519</v>
          </cell>
          <cell r="D244">
            <v>1372.7772024561286</v>
          </cell>
          <cell r="E244">
            <v>0</v>
          </cell>
          <cell r="F244">
            <v>1372.7772024561286</v>
          </cell>
          <cell r="G244">
            <v>769.06765510523951</v>
          </cell>
          <cell r="H244">
            <v>603.70954735088912</v>
          </cell>
          <cell r="I244">
            <v>138548.52019509996</v>
          </cell>
          <cell r="J244">
            <v>200168.94515264133</v>
          </cell>
        </row>
        <row r="245">
          <cell r="A245">
            <v>228</v>
          </cell>
          <cell r="B245">
            <v>46935</v>
          </cell>
          <cell r="C245">
            <v>138548.52019509996</v>
          </cell>
          <cell r="D245">
            <v>1372.7772024561286</v>
          </cell>
          <cell r="E245">
            <v>0</v>
          </cell>
          <cell r="F245">
            <v>1372.7772024561286</v>
          </cell>
          <cell r="G245">
            <v>772.40028161069552</v>
          </cell>
          <cell r="H245">
            <v>600.37692084543312</v>
          </cell>
          <cell r="I245">
            <v>137776.11991348927</v>
          </cell>
          <cell r="J245">
            <v>200769.32207348678</v>
          </cell>
        </row>
        <row r="246">
          <cell r="A246">
            <v>229</v>
          </cell>
          <cell r="B246">
            <v>46966</v>
          </cell>
          <cell r="C246">
            <v>137776.11991348927</v>
          </cell>
          <cell r="D246">
            <v>1372.7772024561286</v>
          </cell>
          <cell r="E246">
            <v>0</v>
          </cell>
          <cell r="F246">
            <v>1372.7772024561286</v>
          </cell>
          <cell r="G246">
            <v>775.74734949767515</v>
          </cell>
          <cell r="H246">
            <v>597.02985295845349</v>
          </cell>
          <cell r="I246">
            <v>137000.37256399158</v>
          </cell>
          <cell r="J246">
            <v>201366.35192644523</v>
          </cell>
        </row>
        <row r="247">
          <cell r="A247">
            <v>230</v>
          </cell>
          <cell r="B247">
            <v>46997</v>
          </cell>
          <cell r="C247">
            <v>137000.37256399158</v>
          </cell>
          <cell r="D247">
            <v>1372.7772024561286</v>
          </cell>
          <cell r="E247">
            <v>0</v>
          </cell>
          <cell r="F247">
            <v>1372.7772024561286</v>
          </cell>
          <cell r="G247">
            <v>779.10892134549852</v>
          </cell>
          <cell r="H247">
            <v>593.66828111063012</v>
          </cell>
          <cell r="I247">
            <v>136221.26364264608</v>
          </cell>
          <cell r="J247">
            <v>201960.02020755588</v>
          </cell>
        </row>
        <row r="248">
          <cell r="A248">
            <v>231</v>
          </cell>
          <cell r="B248">
            <v>47027</v>
          </cell>
          <cell r="C248">
            <v>136221.26364264608</v>
          </cell>
          <cell r="D248">
            <v>1372.7772024561286</v>
          </cell>
          <cell r="E248">
            <v>0</v>
          </cell>
          <cell r="F248">
            <v>1372.7772024561286</v>
          </cell>
          <cell r="G248">
            <v>782.48506000466227</v>
          </cell>
          <cell r="H248">
            <v>590.29214245146636</v>
          </cell>
          <cell r="I248">
            <v>135438.77858264142</v>
          </cell>
          <cell r="J248">
            <v>202550.31235000736</v>
          </cell>
        </row>
        <row r="249">
          <cell r="A249">
            <v>232</v>
          </cell>
          <cell r="B249">
            <v>47058</v>
          </cell>
          <cell r="C249">
            <v>135438.77858264142</v>
          </cell>
          <cell r="D249">
            <v>1372.7772024561286</v>
          </cell>
          <cell r="E249">
            <v>0</v>
          </cell>
          <cell r="F249">
            <v>1372.7772024561286</v>
          </cell>
          <cell r="G249">
            <v>785.8758285980158</v>
          </cell>
          <cell r="H249">
            <v>586.90137385811283</v>
          </cell>
          <cell r="I249">
            <v>134652.9027540434</v>
          </cell>
          <cell r="J249">
            <v>203137.21372386548</v>
          </cell>
        </row>
        <row r="250">
          <cell r="A250">
            <v>233</v>
          </cell>
          <cell r="B250">
            <v>47088</v>
          </cell>
          <cell r="C250">
            <v>134652.9027540434</v>
          </cell>
          <cell r="D250">
            <v>1372.7772024561286</v>
          </cell>
          <cell r="E250">
            <v>0</v>
          </cell>
          <cell r="F250">
            <v>1372.7772024561286</v>
          </cell>
          <cell r="G250">
            <v>789.2812905219406</v>
          </cell>
          <cell r="H250">
            <v>583.49591193418803</v>
          </cell>
          <cell r="I250">
            <v>133863.62146352147</v>
          </cell>
          <cell r="J250">
            <v>203720.70963579966</v>
          </cell>
        </row>
        <row r="251">
          <cell r="A251">
            <v>234</v>
          </cell>
          <cell r="B251">
            <v>47119</v>
          </cell>
          <cell r="C251">
            <v>133863.62146352147</v>
          </cell>
          <cell r="D251">
            <v>1372.7772024561286</v>
          </cell>
          <cell r="E251">
            <v>0</v>
          </cell>
          <cell r="F251">
            <v>1372.7772024561286</v>
          </cell>
          <cell r="G251">
            <v>792.70150944753561</v>
          </cell>
          <cell r="H251">
            <v>580.07569300859302</v>
          </cell>
          <cell r="I251">
            <v>133070.91995407394</v>
          </cell>
          <cell r="J251">
            <v>204300.78532880827</v>
          </cell>
        </row>
        <row r="252">
          <cell r="A252">
            <v>235</v>
          </cell>
          <cell r="B252">
            <v>47150</v>
          </cell>
          <cell r="C252">
            <v>133070.91995407394</v>
          </cell>
          <cell r="D252">
            <v>1372.7772024561286</v>
          </cell>
          <cell r="E252">
            <v>0</v>
          </cell>
          <cell r="F252">
            <v>1372.7772024561286</v>
          </cell>
          <cell r="G252">
            <v>796.13654932180827</v>
          </cell>
          <cell r="H252">
            <v>576.64065313432036</v>
          </cell>
          <cell r="I252">
            <v>132274.78340475212</v>
          </cell>
          <cell r="J252">
            <v>204877.42598194259</v>
          </cell>
        </row>
        <row r="253">
          <cell r="A253">
            <v>236</v>
          </cell>
          <cell r="B253">
            <v>47178</v>
          </cell>
          <cell r="C253">
            <v>132274.78340475212</v>
          </cell>
          <cell r="D253">
            <v>1372.7772024561286</v>
          </cell>
          <cell r="E253">
            <v>0</v>
          </cell>
          <cell r="F253">
            <v>1372.7772024561286</v>
          </cell>
          <cell r="G253">
            <v>799.58647436886952</v>
          </cell>
          <cell r="H253">
            <v>573.19072808725912</v>
          </cell>
          <cell r="I253">
            <v>131475.19693038324</v>
          </cell>
          <cell r="J253">
            <v>205450.61671002986</v>
          </cell>
        </row>
        <row r="254">
          <cell r="A254">
            <v>237</v>
          </cell>
          <cell r="B254">
            <v>47209</v>
          </cell>
          <cell r="C254">
            <v>131475.19693038324</v>
          </cell>
          <cell r="D254">
            <v>1372.7772024561286</v>
          </cell>
          <cell r="E254">
            <v>0</v>
          </cell>
          <cell r="F254">
            <v>1372.7772024561286</v>
          </cell>
          <cell r="G254">
            <v>803.05134909113463</v>
          </cell>
          <cell r="H254">
            <v>569.72585336499401</v>
          </cell>
          <cell r="I254">
            <v>130672.1455812921</v>
          </cell>
          <cell r="J254">
            <v>206020.34256339486</v>
          </cell>
        </row>
        <row r="255">
          <cell r="A255">
            <v>238</v>
          </cell>
          <cell r="B255">
            <v>47239</v>
          </cell>
          <cell r="C255">
            <v>130672.1455812921</v>
          </cell>
          <cell r="D255">
            <v>1372.7772024561286</v>
          </cell>
          <cell r="E255">
            <v>0</v>
          </cell>
          <cell r="F255">
            <v>1372.7772024561286</v>
          </cell>
          <cell r="G255">
            <v>806.53123827052957</v>
          </cell>
          <cell r="H255">
            <v>566.24596418559906</v>
          </cell>
          <cell r="I255">
            <v>129865.61434302157</v>
          </cell>
          <cell r="J255">
            <v>206586.58852758046</v>
          </cell>
        </row>
        <row r="256">
          <cell r="A256">
            <v>239</v>
          </cell>
          <cell r="B256">
            <v>47270</v>
          </cell>
          <cell r="C256">
            <v>129865.61434302157</v>
          </cell>
          <cell r="D256">
            <v>1372.7772024561286</v>
          </cell>
          <cell r="E256">
            <v>0</v>
          </cell>
          <cell r="F256">
            <v>1372.7772024561286</v>
          </cell>
          <cell r="G256">
            <v>810.02620696970178</v>
          </cell>
          <cell r="H256">
            <v>562.75099548642686</v>
          </cell>
          <cell r="I256">
            <v>129055.58813605187</v>
          </cell>
          <cell r="J256">
            <v>207149.33952306688</v>
          </cell>
        </row>
        <row r="257">
          <cell r="A257">
            <v>240</v>
          </cell>
          <cell r="B257">
            <v>47300</v>
          </cell>
          <cell r="C257">
            <v>129055.58813605187</v>
          </cell>
          <cell r="D257">
            <v>1372.7772024561286</v>
          </cell>
          <cell r="E257">
            <v>0</v>
          </cell>
          <cell r="F257">
            <v>1372.7772024561286</v>
          </cell>
          <cell r="G257">
            <v>813.53632053323724</v>
          </cell>
          <cell r="H257">
            <v>559.24088192289139</v>
          </cell>
          <cell r="I257">
            <v>128242.05181551863</v>
          </cell>
          <cell r="J257">
            <v>207708.58040498977</v>
          </cell>
        </row>
        <row r="258">
          <cell r="A258">
            <v>241</v>
          </cell>
          <cell r="B258">
            <v>47331</v>
          </cell>
          <cell r="C258">
            <v>128242.05181551863</v>
          </cell>
          <cell r="D258">
            <v>1372.7772024561286</v>
          </cell>
          <cell r="E258">
            <v>0</v>
          </cell>
          <cell r="F258">
            <v>1372.7772024561286</v>
          </cell>
          <cell r="G258">
            <v>817.06164458888122</v>
          </cell>
          <cell r="H258">
            <v>555.71555786724741</v>
          </cell>
          <cell r="I258">
            <v>127424.99017092974</v>
          </cell>
          <cell r="J258">
            <v>208264.29596285702</v>
          </cell>
        </row>
        <row r="259">
          <cell r="A259">
            <v>242</v>
          </cell>
          <cell r="B259">
            <v>47362</v>
          </cell>
          <cell r="C259">
            <v>127424.99017092974</v>
          </cell>
          <cell r="D259">
            <v>1372.7772024561286</v>
          </cell>
          <cell r="E259">
            <v>0</v>
          </cell>
          <cell r="F259">
            <v>1372.7772024561286</v>
          </cell>
          <cell r="G259">
            <v>820.60224504876646</v>
          </cell>
          <cell r="H259">
            <v>552.17495740736217</v>
          </cell>
          <cell r="I259">
            <v>126604.38792588098</v>
          </cell>
          <cell r="J259">
            <v>208816.4709202644</v>
          </cell>
        </row>
        <row r="260">
          <cell r="A260">
            <v>243</v>
          </cell>
          <cell r="B260">
            <v>47392</v>
          </cell>
          <cell r="C260">
            <v>126604.38792588098</v>
          </cell>
          <cell r="D260">
            <v>1372.7772024561286</v>
          </cell>
          <cell r="E260">
            <v>0</v>
          </cell>
          <cell r="F260">
            <v>1372.7772024561286</v>
          </cell>
          <cell r="G260">
            <v>824.15818811064446</v>
          </cell>
          <cell r="H260">
            <v>548.61901434548417</v>
          </cell>
          <cell r="I260">
            <v>125780.22973777034</v>
          </cell>
          <cell r="J260">
            <v>209365.08993460989</v>
          </cell>
        </row>
        <row r="261">
          <cell r="A261">
            <v>244</v>
          </cell>
          <cell r="B261">
            <v>47423</v>
          </cell>
          <cell r="C261">
            <v>125780.22973777034</v>
          </cell>
          <cell r="D261">
            <v>1372.7772024561286</v>
          </cell>
          <cell r="E261">
            <v>0</v>
          </cell>
          <cell r="F261">
            <v>1372.7772024561286</v>
          </cell>
          <cell r="G261">
            <v>827.72954025912384</v>
          </cell>
          <cell r="H261">
            <v>545.0476621970048</v>
          </cell>
          <cell r="I261">
            <v>124952.50019751121</v>
          </cell>
          <cell r="J261">
            <v>209910.13759680689</v>
          </cell>
        </row>
        <row r="262">
          <cell r="A262">
            <v>245</v>
          </cell>
          <cell r="B262">
            <v>47453</v>
          </cell>
          <cell r="C262">
            <v>124952.50019751121</v>
          </cell>
          <cell r="D262">
            <v>1372.7772024561286</v>
          </cell>
          <cell r="E262">
            <v>0</v>
          </cell>
          <cell r="F262">
            <v>1372.7772024561286</v>
          </cell>
          <cell r="G262">
            <v>831.3163682669134</v>
          </cell>
          <cell r="H262">
            <v>541.46083418921523</v>
          </cell>
          <cell r="I262">
            <v>124121.1838292443</v>
          </cell>
          <cell r="J262">
            <v>210451.59843099609</v>
          </cell>
        </row>
        <row r="263">
          <cell r="A263">
            <v>246</v>
          </cell>
          <cell r="B263">
            <v>47484</v>
          </cell>
          <cell r="C263">
            <v>124121.1838292443</v>
          </cell>
          <cell r="D263">
            <v>1372.7772024561286</v>
          </cell>
          <cell r="E263">
            <v>0</v>
          </cell>
          <cell r="F263">
            <v>1372.7772024561286</v>
          </cell>
          <cell r="G263">
            <v>834.91873919607008</v>
          </cell>
          <cell r="H263">
            <v>537.85846326005856</v>
          </cell>
          <cell r="I263">
            <v>123286.26509004823</v>
          </cell>
          <cell r="J263">
            <v>210989.45689425615</v>
          </cell>
        </row>
        <row r="264">
          <cell r="A264">
            <v>247</v>
          </cell>
          <cell r="B264">
            <v>47515</v>
          </cell>
          <cell r="C264">
            <v>123286.26509004823</v>
          </cell>
          <cell r="D264">
            <v>1372.7772024561286</v>
          </cell>
          <cell r="E264">
            <v>0</v>
          </cell>
          <cell r="F264">
            <v>1372.7772024561286</v>
          </cell>
          <cell r="G264">
            <v>838.536720399253</v>
          </cell>
          <cell r="H264">
            <v>534.24048205687563</v>
          </cell>
          <cell r="I264">
            <v>122447.72836964898</v>
          </cell>
          <cell r="J264">
            <v>211523.69737631301</v>
          </cell>
        </row>
        <row r="265">
          <cell r="A265">
            <v>248</v>
          </cell>
          <cell r="B265">
            <v>47543</v>
          </cell>
          <cell r="C265">
            <v>122447.72836964898</v>
          </cell>
          <cell r="D265">
            <v>1372.7772024561286</v>
          </cell>
          <cell r="E265">
            <v>0</v>
          </cell>
          <cell r="F265">
            <v>1372.7772024561286</v>
          </cell>
          <cell r="G265">
            <v>842.17037952098315</v>
          </cell>
          <cell r="H265">
            <v>530.60682293514549</v>
          </cell>
          <cell r="I265">
            <v>121605.557990128</v>
          </cell>
          <cell r="J265">
            <v>212054.30419924814</v>
          </cell>
        </row>
        <row r="266">
          <cell r="A266">
            <v>249</v>
          </cell>
          <cell r="B266">
            <v>47574</v>
          </cell>
          <cell r="C266">
            <v>121605.557990128</v>
          </cell>
          <cell r="D266">
            <v>1372.7772024561286</v>
          </cell>
          <cell r="E266">
            <v>0</v>
          </cell>
          <cell r="F266">
            <v>1372.7772024561286</v>
          </cell>
          <cell r="G266">
            <v>845.81978449890732</v>
          </cell>
          <cell r="H266">
            <v>526.95741795722131</v>
          </cell>
          <cell r="I266">
            <v>120759.7382056291</v>
          </cell>
          <cell r="J266">
            <v>212581.26161720537</v>
          </cell>
        </row>
        <row r="267">
          <cell r="A267">
            <v>250</v>
          </cell>
          <cell r="B267">
            <v>47604</v>
          </cell>
          <cell r="C267">
            <v>120759.7382056291</v>
          </cell>
          <cell r="D267">
            <v>1372.7772024561286</v>
          </cell>
          <cell r="E267">
            <v>0</v>
          </cell>
          <cell r="F267">
            <v>1372.7772024561286</v>
          </cell>
          <cell r="G267">
            <v>849.48500356506918</v>
          </cell>
          <cell r="H267">
            <v>523.29219889105946</v>
          </cell>
          <cell r="I267">
            <v>119910.25320206402</v>
          </cell>
          <cell r="J267">
            <v>213104.55381609642</v>
          </cell>
        </row>
        <row r="268">
          <cell r="A268">
            <v>251</v>
          </cell>
          <cell r="B268">
            <v>47635</v>
          </cell>
          <cell r="C268">
            <v>119910.25320206402</v>
          </cell>
          <cell r="D268">
            <v>1372.7772024561286</v>
          </cell>
          <cell r="E268">
            <v>0</v>
          </cell>
          <cell r="F268">
            <v>1372.7772024561286</v>
          </cell>
          <cell r="G268">
            <v>853.16610524718453</v>
          </cell>
          <cell r="H268">
            <v>519.6110972089441</v>
          </cell>
          <cell r="I268">
            <v>119057.08709681683</v>
          </cell>
          <cell r="J268">
            <v>213624.16491330537</v>
          </cell>
        </row>
        <row r="269">
          <cell r="A269">
            <v>252</v>
          </cell>
          <cell r="B269">
            <v>47665</v>
          </cell>
          <cell r="C269">
            <v>119057.08709681683</v>
          </cell>
          <cell r="D269">
            <v>1372.7772024561286</v>
          </cell>
          <cell r="E269">
            <v>0</v>
          </cell>
          <cell r="F269">
            <v>1372.7772024561286</v>
          </cell>
          <cell r="G269">
            <v>856.86315836992242</v>
          </cell>
          <cell r="H269">
            <v>515.91404408620622</v>
          </cell>
          <cell r="I269">
            <v>118200.22393844691</v>
          </cell>
          <cell r="J269">
            <v>214140.07895739158</v>
          </cell>
        </row>
        <row r="270">
          <cell r="A270">
            <v>253</v>
          </cell>
          <cell r="B270">
            <v>47696</v>
          </cell>
          <cell r="C270">
            <v>118200.22393844691</v>
          </cell>
          <cell r="D270">
            <v>1372.7772024561286</v>
          </cell>
          <cell r="E270">
            <v>0</v>
          </cell>
          <cell r="F270">
            <v>1372.7772024561286</v>
          </cell>
          <cell r="G270">
            <v>860.576232056192</v>
          </cell>
          <cell r="H270">
            <v>512.20097039993664</v>
          </cell>
          <cell r="I270">
            <v>117339.64770639072</v>
          </cell>
          <cell r="J270">
            <v>214652.27992779153</v>
          </cell>
        </row>
        <row r="271">
          <cell r="A271">
            <v>254</v>
          </cell>
          <cell r="B271">
            <v>47727</v>
          </cell>
          <cell r="C271">
            <v>117339.64770639072</v>
          </cell>
          <cell r="D271">
            <v>1372.7772024561286</v>
          </cell>
          <cell r="E271">
            <v>0</v>
          </cell>
          <cell r="F271">
            <v>1372.7772024561286</v>
          </cell>
          <cell r="G271">
            <v>864.30539572843554</v>
          </cell>
          <cell r="H271">
            <v>508.47180672769309</v>
          </cell>
          <cell r="I271">
            <v>116475.34231066229</v>
          </cell>
          <cell r="J271">
            <v>215160.75173451923</v>
          </cell>
        </row>
        <row r="272">
          <cell r="A272">
            <v>255</v>
          </cell>
          <cell r="B272">
            <v>47757</v>
          </cell>
          <cell r="C272">
            <v>116475.34231066229</v>
          </cell>
          <cell r="D272">
            <v>1372.7772024561286</v>
          </cell>
          <cell r="E272">
            <v>0</v>
          </cell>
          <cell r="F272">
            <v>1372.7772024561286</v>
          </cell>
          <cell r="G272">
            <v>868.05071910992547</v>
          </cell>
          <cell r="H272">
            <v>504.72648334620322</v>
          </cell>
          <cell r="I272">
            <v>115607.29159155236</v>
          </cell>
          <cell r="J272">
            <v>215665.47821786543</v>
          </cell>
        </row>
        <row r="273">
          <cell r="A273">
            <v>256</v>
          </cell>
          <cell r="B273">
            <v>47788</v>
          </cell>
          <cell r="C273">
            <v>115607.29159155236</v>
          </cell>
          <cell r="D273">
            <v>1372.7772024561286</v>
          </cell>
          <cell r="E273">
            <v>0</v>
          </cell>
          <cell r="F273">
            <v>1372.7772024561286</v>
          </cell>
          <cell r="G273">
            <v>871.81227222606844</v>
          </cell>
          <cell r="H273">
            <v>500.96493023006019</v>
          </cell>
          <cell r="I273">
            <v>114735.47931932629</v>
          </cell>
          <cell r="J273">
            <v>216166.44314809548</v>
          </cell>
        </row>
        <row r="274">
          <cell r="A274">
            <v>257</v>
          </cell>
          <cell r="B274">
            <v>47818</v>
          </cell>
          <cell r="C274">
            <v>114735.47931932629</v>
          </cell>
          <cell r="D274">
            <v>1372.7772024561286</v>
          </cell>
          <cell r="E274">
            <v>0</v>
          </cell>
          <cell r="F274">
            <v>1372.7772024561286</v>
          </cell>
          <cell r="G274">
            <v>875.59012540571484</v>
          </cell>
          <cell r="H274">
            <v>497.18707705041385</v>
          </cell>
          <cell r="I274">
            <v>113859.88919392058</v>
          </cell>
          <cell r="J274">
            <v>216663.6302251459</v>
          </cell>
        </row>
        <row r="275">
          <cell r="A275">
            <v>258</v>
          </cell>
          <cell r="B275">
            <v>47849</v>
          </cell>
          <cell r="C275">
            <v>113859.88919392058</v>
          </cell>
          <cell r="D275">
            <v>1372.7772024561286</v>
          </cell>
          <cell r="E275">
            <v>0</v>
          </cell>
          <cell r="F275">
            <v>1372.7772024561286</v>
          </cell>
          <cell r="G275">
            <v>879.38434928247284</v>
          </cell>
          <cell r="H275">
            <v>493.39285317365579</v>
          </cell>
          <cell r="I275">
            <v>112980.50484463811</v>
          </cell>
          <cell r="J275">
            <v>217157.02307831956</v>
          </cell>
        </row>
        <row r="276">
          <cell r="A276">
            <v>259</v>
          </cell>
          <cell r="B276">
            <v>47880</v>
          </cell>
          <cell r="C276">
            <v>112980.50484463811</v>
          </cell>
          <cell r="D276">
            <v>1372.7772024561286</v>
          </cell>
          <cell r="E276">
            <v>0</v>
          </cell>
          <cell r="F276">
            <v>1372.7772024561286</v>
          </cell>
          <cell r="G276">
            <v>883.19501479603014</v>
          </cell>
          <cell r="H276">
            <v>489.5821876600985</v>
          </cell>
          <cell r="I276">
            <v>112097.30982984208</v>
          </cell>
          <cell r="J276">
            <v>217646.60526597966</v>
          </cell>
        </row>
        <row r="277">
          <cell r="A277">
            <v>260</v>
          </cell>
          <cell r="B277">
            <v>47908</v>
          </cell>
          <cell r="C277">
            <v>112097.30982984208</v>
          </cell>
          <cell r="D277">
            <v>1372.7772024561286</v>
          </cell>
          <cell r="E277">
            <v>0</v>
          </cell>
          <cell r="F277">
            <v>1372.7772024561286</v>
          </cell>
          <cell r="G277">
            <v>887.02219319347955</v>
          </cell>
          <cell r="H277">
            <v>485.75500926264903</v>
          </cell>
          <cell r="I277">
            <v>111210.2876366486</v>
          </cell>
          <cell r="J277">
            <v>218132.3602752423</v>
          </cell>
        </row>
        <row r="278">
          <cell r="A278">
            <v>261</v>
          </cell>
          <cell r="B278">
            <v>47939</v>
          </cell>
          <cell r="C278">
            <v>111210.2876366486</v>
          </cell>
          <cell r="D278">
            <v>1372.7772024561286</v>
          </cell>
          <cell r="E278">
            <v>0</v>
          </cell>
          <cell r="F278">
            <v>1372.7772024561286</v>
          </cell>
          <cell r="G278">
            <v>890.86595603065143</v>
          </cell>
          <cell r="H278">
            <v>481.91124642547726</v>
          </cell>
          <cell r="I278">
            <v>110319.42168061795</v>
          </cell>
          <cell r="J278">
            <v>218614.27152166778</v>
          </cell>
        </row>
        <row r="279">
          <cell r="A279">
            <v>262</v>
          </cell>
          <cell r="B279">
            <v>47969</v>
          </cell>
          <cell r="C279">
            <v>110319.42168061795</v>
          </cell>
          <cell r="D279">
            <v>1372.7772024561286</v>
          </cell>
          <cell r="E279">
            <v>0</v>
          </cell>
          <cell r="F279">
            <v>1372.7772024561286</v>
          </cell>
          <cell r="G279">
            <v>894.72637517345083</v>
          </cell>
          <cell r="H279">
            <v>478.05082728267774</v>
          </cell>
          <cell r="I279">
            <v>109424.69530544449</v>
          </cell>
          <cell r="J279">
            <v>219092.32234895046</v>
          </cell>
        </row>
        <row r="280">
          <cell r="A280">
            <v>263</v>
          </cell>
          <cell r="B280">
            <v>48000</v>
          </cell>
          <cell r="C280">
            <v>109424.69530544449</v>
          </cell>
          <cell r="D280">
            <v>1372.7772024561286</v>
          </cell>
          <cell r="E280">
            <v>0</v>
          </cell>
          <cell r="F280">
            <v>1372.7772024561286</v>
          </cell>
          <cell r="G280">
            <v>898.60352279920244</v>
          </cell>
          <cell r="H280">
            <v>474.17367965692614</v>
          </cell>
          <cell r="I280">
            <v>108526.09178264529</v>
          </cell>
          <cell r="J280">
            <v>219566.49602860739</v>
          </cell>
        </row>
        <row r="281">
          <cell r="A281">
            <v>264</v>
          </cell>
          <cell r="B281">
            <v>48030</v>
          </cell>
          <cell r="C281">
            <v>108526.09178264529</v>
          </cell>
          <cell r="D281">
            <v>1372.7772024561286</v>
          </cell>
          <cell r="E281">
            <v>0</v>
          </cell>
          <cell r="F281">
            <v>1372.7772024561286</v>
          </cell>
          <cell r="G281">
            <v>902.49747139799911</v>
          </cell>
          <cell r="H281">
            <v>470.27973105812958</v>
          </cell>
          <cell r="I281">
            <v>107623.59431124729</v>
          </cell>
          <cell r="J281">
            <v>220036.77575966553</v>
          </cell>
        </row>
        <row r="282">
          <cell r="A282">
            <v>265</v>
          </cell>
          <cell r="B282">
            <v>48061</v>
          </cell>
          <cell r="C282">
            <v>107623.59431124729</v>
          </cell>
          <cell r="D282">
            <v>1372.7772024561286</v>
          </cell>
          <cell r="E282">
            <v>0</v>
          </cell>
          <cell r="F282">
            <v>1372.7772024561286</v>
          </cell>
          <cell r="G282">
            <v>906.40829377405703</v>
          </cell>
          <cell r="H282">
            <v>466.36890868207155</v>
          </cell>
          <cell r="I282">
            <v>106717.18601747323</v>
          </cell>
          <cell r="J282">
            <v>220503.14466834761</v>
          </cell>
        </row>
        <row r="283">
          <cell r="A283">
            <v>266</v>
          </cell>
          <cell r="B283">
            <v>48092</v>
          </cell>
          <cell r="C283">
            <v>106717.18601747323</v>
          </cell>
          <cell r="D283">
            <v>1372.7772024561286</v>
          </cell>
          <cell r="E283">
            <v>0</v>
          </cell>
          <cell r="F283">
            <v>1372.7772024561286</v>
          </cell>
          <cell r="G283">
            <v>910.33606304707791</v>
          </cell>
          <cell r="H283">
            <v>462.44113940905066</v>
          </cell>
          <cell r="I283">
            <v>105806.84995442614</v>
          </cell>
          <cell r="J283">
            <v>220965.58580775667</v>
          </cell>
        </row>
        <row r="284">
          <cell r="A284">
            <v>267</v>
          </cell>
          <cell r="B284">
            <v>48122</v>
          </cell>
          <cell r="C284">
            <v>105806.84995442614</v>
          </cell>
          <cell r="D284">
            <v>1372.7772024561286</v>
          </cell>
          <cell r="E284">
            <v>0</v>
          </cell>
          <cell r="F284">
            <v>1372.7772024561286</v>
          </cell>
          <cell r="G284">
            <v>914.28085265361528</v>
          </cell>
          <cell r="H284">
            <v>458.49634980251329</v>
          </cell>
          <cell r="I284">
            <v>104892.56910177253</v>
          </cell>
          <cell r="J284">
            <v>221424.08215755917</v>
          </cell>
        </row>
        <row r="285">
          <cell r="A285">
            <v>268</v>
          </cell>
          <cell r="B285">
            <v>48153</v>
          </cell>
          <cell r="C285">
            <v>104892.56910177253</v>
          </cell>
          <cell r="D285">
            <v>1372.7772024561286</v>
          </cell>
          <cell r="E285">
            <v>0</v>
          </cell>
          <cell r="F285">
            <v>1372.7772024561286</v>
          </cell>
          <cell r="G285">
            <v>918.24273634844758</v>
          </cell>
          <cell r="H285">
            <v>454.534466107681</v>
          </cell>
          <cell r="I285">
            <v>103974.32636542409</v>
          </cell>
          <cell r="J285">
            <v>221878.61662366684</v>
          </cell>
        </row>
        <row r="286">
          <cell r="A286">
            <v>269</v>
          </cell>
          <cell r="B286">
            <v>48183</v>
          </cell>
          <cell r="C286">
            <v>103974.32636542409</v>
          </cell>
          <cell r="D286">
            <v>1372.7772024561286</v>
          </cell>
          <cell r="E286">
            <v>0</v>
          </cell>
          <cell r="F286">
            <v>1372.7772024561286</v>
          </cell>
          <cell r="G286">
            <v>922.22178820595764</v>
          </cell>
          <cell r="H286">
            <v>450.555414250171</v>
          </cell>
          <cell r="I286">
            <v>103052.10457721812</v>
          </cell>
          <cell r="J286">
            <v>222329.17203791701</v>
          </cell>
        </row>
        <row r="287">
          <cell r="A287">
            <v>270</v>
          </cell>
          <cell r="B287">
            <v>48214</v>
          </cell>
          <cell r="C287">
            <v>103052.10457721812</v>
          </cell>
          <cell r="D287">
            <v>1372.7772024561286</v>
          </cell>
          <cell r="E287">
            <v>0</v>
          </cell>
          <cell r="F287">
            <v>1372.7772024561286</v>
          </cell>
          <cell r="G287">
            <v>926.21808262151671</v>
          </cell>
          <cell r="H287">
            <v>446.55911983461186</v>
          </cell>
          <cell r="I287">
            <v>102125.88649459661</v>
          </cell>
          <cell r="J287">
            <v>222775.73115775164</v>
          </cell>
        </row>
        <row r="288">
          <cell r="A288">
            <v>271</v>
          </cell>
          <cell r="B288">
            <v>48245</v>
          </cell>
          <cell r="C288">
            <v>102125.88649459661</v>
          </cell>
          <cell r="D288">
            <v>1372.7772024561286</v>
          </cell>
          <cell r="E288">
            <v>0</v>
          </cell>
          <cell r="F288">
            <v>1372.7772024561286</v>
          </cell>
          <cell r="G288">
            <v>930.2316943128767</v>
          </cell>
          <cell r="H288">
            <v>442.54550814325194</v>
          </cell>
          <cell r="I288">
            <v>101195.65480028372</v>
          </cell>
          <cell r="J288">
            <v>223218.2766658949</v>
          </cell>
        </row>
        <row r="289">
          <cell r="A289">
            <v>272</v>
          </cell>
          <cell r="B289">
            <v>48274</v>
          </cell>
          <cell r="C289">
            <v>101195.65480028372</v>
          </cell>
          <cell r="D289">
            <v>1372.7772024561286</v>
          </cell>
          <cell r="E289">
            <v>0</v>
          </cell>
          <cell r="F289">
            <v>1372.7772024561286</v>
          </cell>
          <cell r="G289">
            <v>934.26269832156595</v>
          </cell>
          <cell r="H289">
            <v>438.51450413456274</v>
          </cell>
          <cell r="I289">
            <v>100261.39210196216</v>
          </cell>
          <cell r="J289">
            <v>223656.79117002946</v>
          </cell>
        </row>
        <row r="290">
          <cell r="A290">
            <v>273</v>
          </cell>
          <cell r="B290">
            <v>48305</v>
          </cell>
          <cell r="C290">
            <v>100261.39210196216</v>
          </cell>
          <cell r="D290">
            <v>1372.7772024561286</v>
          </cell>
          <cell r="E290">
            <v>0</v>
          </cell>
          <cell r="F290">
            <v>1372.7772024561286</v>
          </cell>
          <cell r="G290">
            <v>938.31117001429266</v>
          </cell>
          <cell r="H290">
            <v>434.46603244183603</v>
          </cell>
          <cell r="I290">
            <v>99323.080931947872</v>
          </cell>
          <cell r="J290">
            <v>224091.25720247129</v>
          </cell>
        </row>
        <row r="291">
          <cell r="A291">
            <v>274</v>
          </cell>
          <cell r="B291">
            <v>48335</v>
          </cell>
          <cell r="C291">
            <v>99323.080931947872</v>
          </cell>
          <cell r="D291">
            <v>1372.7772024561286</v>
          </cell>
          <cell r="E291">
            <v>0</v>
          </cell>
          <cell r="F291">
            <v>1372.7772024561286</v>
          </cell>
          <cell r="G291">
            <v>942.37718508435455</v>
          </cell>
          <cell r="H291">
            <v>430.40001737177408</v>
          </cell>
          <cell r="I291">
            <v>98380.703746863524</v>
          </cell>
          <cell r="J291">
            <v>224521.65721984307</v>
          </cell>
        </row>
        <row r="292">
          <cell r="A292">
            <v>275</v>
          </cell>
          <cell r="B292">
            <v>48366</v>
          </cell>
          <cell r="C292">
            <v>98380.703746863524</v>
          </cell>
          <cell r="D292">
            <v>1372.7772024561286</v>
          </cell>
          <cell r="E292">
            <v>0</v>
          </cell>
          <cell r="F292">
            <v>1372.7772024561286</v>
          </cell>
          <cell r="G292">
            <v>946.4608195530534</v>
          </cell>
          <cell r="H292">
            <v>426.31638290307524</v>
          </cell>
          <cell r="I292">
            <v>97434.242927310464</v>
          </cell>
          <cell r="J292">
            <v>224947.97360274615</v>
          </cell>
        </row>
        <row r="293">
          <cell r="A293">
            <v>276</v>
          </cell>
          <cell r="B293">
            <v>48396</v>
          </cell>
          <cell r="C293">
            <v>97434.242927310464</v>
          </cell>
          <cell r="D293">
            <v>1372.7772024561286</v>
          </cell>
          <cell r="E293">
            <v>0</v>
          </cell>
          <cell r="F293">
            <v>1372.7772024561286</v>
          </cell>
          <cell r="G293">
            <v>950.56214977111654</v>
          </cell>
          <cell r="H293">
            <v>422.21505268501204</v>
          </cell>
          <cell r="I293">
            <v>96483.680777539354</v>
          </cell>
          <cell r="J293">
            <v>225370.18865543115</v>
          </cell>
        </row>
        <row r="294">
          <cell r="A294">
            <v>277</v>
          </cell>
          <cell r="B294">
            <v>48427</v>
          </cell>
          <cell r="C294">
            <v>96483.680777539354</v>
          </cell>
          <cell r="D294">
            <v>1372.7772024561286</v>
          </cell>
          <cell r="E294">
            <v>0</v>
          </cell>
          <cell r="F294">
            <v>1372.7772024561286</v>
          </cell>
          <cell r="G294">
            <v>954.68125242012479</v>
          </cell>
          <cell r="H294">
            <v>418.09595003600384</v>
          </cell>
          <cell r="I294">
            <v>95528.99952511923</v>
          </cell>
          <cell r="J294">
            <v>225788.28460546714</v>
          </cell>
        </row>
        <row r="295">
          <cell r="A295">
            <v>278</v>
          </cell>
          <cell r="B295">
            <v>48458</v>
          </cell>
          <cell r="C295">
            <v>95528.99952511923</v>
          </cell>
          <cell r="D295">
            <v>1372.7772024561286</v>
          </cell>
          <cell r="E295">
            <v>0</v>
          </cell>
          <cell r="F295">
            <v>1372.7772024561286</v>
          </cell>
          <cell r="G295">
            <v>958.81820451394537</v>
          </cell>
          <cell r="H295">
            <v>413.95899794218332</v>
          </cell>
          <cell r="I295">
            <v>94570.18132060529</v>
          </cell>
          <cell r="J295">
            <v>226202.24360340933</v>
          </cell>
        </row>
        <row r="296">
          <cell r="A296">
            <v>279</v>
          </cell>
          <cell r="B296">
            <v>48488</v>
          </cell>
          <cell r="C296">
            <v>94570.18132060529</v>
          </cell>
          <cell r="D296">
            <v>1372.7772024561286</v>
          </cell>
          <cell r="E296">
            <v>0</v>
          </cell>
          <cell r="F296">
            <v>1372.7772024561286</v>
          </cell>
          <cell r="G296">
            <v>962.9730834001723</v>
          </cell>
          <cell r="H296">
            <v>409.80411905595628</v>
          </cell>
          <cell r="I296">
            <v>93607.208237205123</v>
          </cell>
          <cell r="J296">
            <v>226612.04772246527</v>
          </cell>
        </row>
        <row r="297">
          <cell r="A297">
            <v>280</v>
          </cell>
          <cell r="B297">
            <v>48519</v>
          </cell>
          <cell r="C297">
            <v>93607.208237205123</v>
          </cell>
          <cell r="D297">
            <v>1372.7772024561286</v>
          </cell>
          <cell r="E297">
            <v>0</v>
          </cell>
          <cell r="F297">
            <v>1372.7772024561286</v>
          </cell>
          <cell r="G297">
            <v>967.14596676157316</v>
          </cell>
          <cell r="H297">
            <v>405.63123569455553</v>
          </cell>
          <cell r="I297">
            <v>92640.062270443552</v>
          </cell>
          <cell r="J297">
            <v>227017.67895815981</v>
          </cell>
        </row>
        <row r="298">
          <cell r="A298">
            <v>281</v>
          </cell>
          <cell r="B298">
            <v>48549</v>
          </cell>
          <cell r="C298">
            <v>92640.062270443552</v>
          </cell>
          <cell r="D298">
            <v>1372.7772024561286</v>
          </cell>
          <cell r="E298">
            <v>0</v>
          </cell>
          <cell r="F298">
            <v>1372.7772024561286</v>
          </cell>
          <cell r="G298">
            <v>971.33693261754001</v>
          </cell>
          <cell r="H298">
            <v>401.44026983858868</v>
          </cell>
          <cell r="I298">
            <v>91668.725337826007</v>
          </cell>
          <cell r="J298">
            <v>227419.1192279984</v>
          </cell>
        </row>
        <row r="299">
          <cell r="A299">
            <v>282</v>
          </cell>
          <cell r="B299">
            <v>48580</v>
          </cell>
          <cell r="C299">
            <v>91668.725337826007</v>
          </cell>
          <cell r="D299">
            <v>1372.7772024561286</v>
          </cell>
          <cell r="E299">
            <v>0</v>
          </cell>
          <cell r="F299">
            <v>1372.7772024561286</v>
          </cell>
          <cell r="G299">
            <v>975.54605932554932</v>
          </cell>
          <cell r="H299">
            <v>397.23114313057931</v>
          </cell>
          <cell r="I299">
            <v>90693.179278500451</v>
          </cell>
          <cell r="J299">
            <v>227816.35037112897</v>
          </cell>
        </row>
        <row r="300">
          <cell r="A300">
            <v>283</v>
          </cell>
          <cell r="B300">
            <v>48611</v>
          </cell>
          <cell r="C300">
            <v>90693.179278500451</v>
          </cell>
          <cell r="D300">
            <v>1372.7772024561286</v>
          </cell>
          <cell r="E300">
            <v>0</v>
          </cell>
          <cell r="F300">
            <v>1372.7772024561286</v>
          </cell>
          <cell r="G300">
            <v>979.77342558262671</v>
          </cell>
          <cell r="H300">
            <v>393.00377687350192</v>
          </cell>
          <cell r="I300">
            <v>89713.405852917829</v>
          </cell>
          <cell r="J300">
            <v>228209.35414800246</v>
          </cell>
        </row>
        <row r="301">
          <cell r="A301">
            <v>284</v>
          </cell>
          <cell r="B301">
            <v>48639</v>
          </cell>
          <cell r="C301">
            <v>89713.405852917829</v>
          </cell>
          <cell r="D301">
            <v>1372.7772024561286</v>
          </cell>
          <cell r="E301">
            <v>0</v>
          </cell>
          <cell r="F301">
            <v>1372.7772024561286</v>
          </cell>
          <cell r="G301">
            <v>984.01911042681809</v>
          </cell>
          <cell r="H301">
            <v>388.75809202931055</v>
          </cell>
          <cell r="I301">
            <v>88729.386742491013</v>
          </cell>
          <cell r="J301">
            <v>228598.11224003177</v>
          </cell>
        </row>
        <row r="302">
          <cell r="A302">
            <v>285</v>
          </cell>
          <cell r="B302">
            <v>48670</v>
          </cell>
          <cell r="C302">
            <v>88729.386742491013</v>
          </cell>
          <cell r="D302">
            <v>1372.7772024561286</v>
          </cell>
          <cell r="E302">
            <v>0</v>
          </cell>
          <cell r="F302">
            <v>1372.7772024561286</v>
          </cell>
          <cell r="G302">
            <v>988.28319323866754</v>
          </cell>
          <cell r="H302">
            <v>384.49400921746104</v>
          </cell>
          <cell r="I302">
            <v>87741.103549252352</v>
          </cell>
          <cell r="J302">
            <v>228982.60624924922</v>
          </cell>
        </row>
        <row r="303">
          <cell r="A303">
            <v>286</v>
          </cell>
          <cell r="B303">
            <v>48700</v>
          </cell>
          <cell r="C303">
            <v>87741.103549252352</v>
          </cell>
          <cell r="D303">
            <v>1372.7772024561286</v>
          </cell>
          <cell r="E303">
            <v>0</v>
          </cell>
          <cell r="F303">
            <v>1372.7772024561286</v>
          </cell>
          <cell r="G303">
            <v>992.56575374270187</v>
          </cell>
          <cell r="H303">
            <v>380.21144871342682</v>
          </cell>
          <cell r="I303">
            <v>86748.537795509648</v>
          </cell>
          <cell r="J303">
            <v>229362.81769796266</v>
          </cell>
        </row>
        <row r="304">
          <cell r="A304">
            <v>287</v>
          </cell>
          <cell r="B304">
            <v>48731</v>
          </cell>
          <cell r="C304">
            <v>86748.537795509648</v>
          </cell>
          <cell r="D304">
            <v>1372.7772024561286</v>
          </cell>
          <cell r="E304">
            <v>0</v>
          </cell>
          <cell r="F304">
            <v>1372.7772024561286</v>
          </cell>
          <cell r="G304">
            <v>996.86687200892015</v>
          </cell>
          <cell r="H304">
            <v>375.91033044720848</v>
          </cell>
          <cell r="I304">
            <v>85751.670923500729</v>
          </cell>
          <cell r="J304">
            <v>229738.72802840988</v>
          </cell>
        </row>
        <row r="305">
          <cell r="A305">
            <v>288</v>
          </cell>
          <cell r="B305">
            <v>48761</v>
          </cell>
          <cell r="C305">
            <v>85751.670923500729</v>
          </cell>
          <cell r="D305">
            <v>1372.7772024561286</v>
          </cell>
          <cell r="E305">
            <v>0</v>
          </cell>
          <cell r="F305">
            <v>1372.7772024561286</v>
          </cell>
          <cell r="G305">
            <v>1001.1866284542921</v>
          </cell>
          <cell r="H305">
            <v>371.5905740018365</v>
          </cell>
          <cell r="I305">
            <v>84750.484295046437</v>
          </cell>
          <cell r="J305">
            <v>230110.31860241172</v>
          </cell>
        </row>
        <row r="306">
          <cell r="A306">
            <v>289</v>
          </cell>
          <cell r="B306">
            <v>48792</v>
          </cell>
          <cell r="C306">
            <v>84750.484295046437</v>
          </cell>
          <cell r="D306">
            <v>1372.7772024561286</v>
          </cell>
          <cell r="E306">
            <v>0</v>
          </cell>
          <cell r="F306">
            <v>1372.7772024561286</v>
          </cell>
          <cell r="G306">
            <v>1005.5251038442607</v>
          </cell>
          <cell r="H306">
            <v>367.25209861186789</v>
          </cell>
          <cell r="I306">
            <v>83744.959191202171</v>
          </cell>
          <cell r="J306">
            <v>230477.57070102359</v>
          </cell>
        </row>
        <row r="307">
          <cell r="A307">
            <v>290</v>
          </cell>
          <cell r="B307">
            <v>48823</v>
          </cell>
          <cell r="C307">
            <v>83744.959191202171</v>
          </cell>
          <cell r="D307">
            <v>1372.7772024561286</v>
          </cell>
          <cell r="E307">
            <v>0</v>
          </cell>
          <cell r="F307">
            <v>1372.7772024561286</v>
          </cell>
          <cell r="G307">
            <v>1009.8823792942526</v>
          </cell>
          <cell r="H307">
            <v>362.89482316187605</v>
          </cell>
          <cell r="I307">
            <v>82735.076811907915</v>
          </cell>
          <cell r="J307">
            <v>230840.46552418548</v>
          </cell>
        </row>
        <row r="308">
          <cell r="A308">
            <v>291</v>
          </cell>
          <cell r="B308">
            <v>48853</v>
          </cell>
          <cell r="C308">
            <v>82735.076811907915</v>
          </cell>
          <cell r="D308">
            <v>1372.7772024561286</v>
          </cell>
          <cell r="E308">
            <v>0</v>
          </cell>
          <cell r="F308">
            <v>1372.7772024561286</v>
          </cell>
          <cell r="G308">
            <v>1014.2585362711943</v>
          </cell>
          <cell r="H308">
            <v>358.51866618493432</v>
          </cell>
          <cell r="I308">
            <v>81720.818275636717</v>
          </cell>
          <cell r="J308">
            <v>231198.98419037042</v>
          </cell>
        </row>
        <row r="309">
          <cell r="A309">
            <v>292</v>
          </cell>
          <cell r="B309">
            <v>48884</v>
          </cell>
          <cell r="C309">
            <v>81720.818275636717</v>
          </cell>
          <cell r="D309">
            <v>1372.7772024561286</v>
          </cell>
          <cell r="E309">
            <v>0</v>
          </cell>
          <cell r="F309">
            <v>1372.7772024561286</v>
          </cell>
          <cell r="G309">
            <v>1018.6536565950362</v>
          </cell>
          <cell r="H309">
            <v>354.12354586109245</v>
          </cell>
          <cell r="I309">
            <v>80702.16461904168</v>
          </cell>
          <cell r="J309">
            <v>231553.10773623153</v>
          </cell>
        </row>
        <row r="310">
          <cell r="A310">
            <v>293</v>
          </cell>
          <cell r="B310">
            <v>48914</v>
          </cell>
          <cell r="C310">
            <v>80702.16461904168</v>
          </cell>
          <cell r="D310">
            <v>1372.7772024561286</v>
          </cell>
          <cell r="E310">
            <v>0</v>
          </cell>
          <cell r="F310">
            <v>1372.7772024561286</v>
          </cell>
          <cell r="G310">
            <v>1023.0678224402814</v>
          </cell>
          <cell r="H310">
            <v>349.70938001584727</v>
          </cell>
          <cell r="I310">
            <v>79679.0967966014</v>
          </cell>
          <cell r="J310">
            <v>231902.81711624737</v>
          </cell>
        </row>
        <row r="311">
          <cell r="A311">
            <v>294</v>
          </cell>
          <cell r="B311">
            <v>48945</v>
          </cell>
          <cell r="C311">
            <v>79679.0967966014</v>
          </cell>
          <cell r="D311">
            <v>1372.7772024561286</v>
          </cell>
          <cell r="E311">
            <v>0</v>
          </cell>
          <cell r="F311">
            <v>1372.7772024561286</v>
          </cell>
          <cell r="G311">
            <v>1027.5011163375225</v>
          </cell>
          <cell r="H311">
            <v>345.27608611860609</v>
          </cell>
          <cell r="I311">
            <v>78651.595680263883</v>
          </cell>
          <cell r="J311">
            <v>232248.09320236597</v>
          </cell>
        </row>
        <row r="312">
          <cell r="A312">
            <v>295</v>
          </cell>
          <cell r="B312">
            <v>48976</v>
          </cell>
          <cell r="C312">
            <v>78651.595680263883</v>
          </cell>
          <cell r="D312">
            <v>1372.7772024561286</v>
          </cell>
          <cell r="E312">
            <v>0</v>
          </cell>
          <cell r="F312">
            <v>1372.7772024561286</v>
          </cell>
          <cell r="G312">
            <v>1031.9536211749851</v>
          </cell>
          <cell r="H312">
            <v>340.8235812811435</v>
          </cell>
          <cell r="I312">
            <v>77619.642059088903</v>
          </cell>
          <cell r="J312">
            <v>232588.91678364712</v>
          </cell>
        </row>
        <row r="313">
          <cell r="A313">
            <v>296</v>
          </cell>
          <cell r="B313">
            <v>49004</v>
          </cell>
          <cell r="C313">
            <v>77619.642059088903</v>
          </cell>
          <cell r="D313">
            <v>1372.7772024561286</v>
          </cell>
          <cell r="E313">
            <v>0</v>
          </cell>
          <cell r="F313">
            <v>1372.7772024561286</v>
          </cell>
          <cell r="G313">
            <v>1036.4254202000768</v>
          </cell>
          <cell r="H313">
            <v>336.35178225605188</v>
          </cell>
          <cell r="I313">
            <v>76583.216638888829</v>
          </cell>
          <cell r="J313">
            <v>232925.26856590316</v>
          </cell>
        </row>
        <row r="314">
          <cell r="A314">
            <v>297</v>
          </cell>
          <cell r="B314">
            <v>49035</v>
          </cell>
          <cell r="C314">
            <v>76583.216638888829</v>
          </cell>
          <cell r="D314">
            <v>1372.7772024561286</v>
          </cell>
          <cell r="E314">
            <v>0</v>
          </cell>
          <cell r="F314">
            <v>1372.7772024561286</v>
          </cell>
          <cell r="G314">
            <v>1040.9165970209438</v>
          </cell>
          <cell r="H314">
            <v>331.86060543518494</v>
          </cell>
          <cell r="I314">
            <v>75542.300041867886</v>
          </cell>
          <cell r="J314">
            <v>233257.12917133834</v>
          </cell>
        </row>
        <row r="315">
          <cell r="A315">
            <v>298</v>
          </cell>
          <cell r="B315">
            <v>49065</v>
          </cell>
          <cell r="C315">
            <v>75542.300041867886</v>
          </cell>
          <cell r="D315">
            <v>1372.7772024561286</v>
          </cell>
          <cell r="E315">
            <v>0</v>
          </cell>
          <cell r="F315">
            <v>1372.7772024561286</v>
          </cell>
          <cell r="G315">
            <v>1045.4272356080346</v>
          </cell>
          <cell r="H315">
            <v>327.34996684809414</v>
          </cell>
          <cell r="I315">
            <v>74496.872806259853</v>
          </cell>
          <cell r="J315">
            <v>233584.47913818643</v>
          </cell>
        </row>
        <row r="316">
          <cell r="A316">
            <v>299</v>
          </cell>
          <cell r="B316">
            <v>49096</v>
          </cell>
          <cell r="C316">
            <v>74496.872806259853</v>
          </cell>
          <cell r="D316">
            <v>1372.7772024561286</v>
          </cell>
          <cell r="E316">
            <v>0</v>
          </cell>
          <cell r="F316">
            <v>1372.7772024561286</v>
          </cell>
          <cell r="G316">
            <v>1049.9574202956692</v>
          </cell>
          <cell r="H316">
            <v>322.81978216045934</v>
          </cell>
          <cell r="I316">
            <v>73446.915385964181</v>
          </cell>
          <cell r="J316">
            <v>233907.29892034689</v>
          </cell>
        </row>
        <row r="317">
          <cell r="A317">
            <v>300</v>
          </cell>
          <cell r="B317">
            <v>49126</v>
          </cell>
          <cell r="C317">
            <v>73446.915385964181</v>
          </cell>
          <cell r="D317">
            <v>1372.7772024561286</v>
          </cell>
          <cell r="E317">
            <v>0</v>
          </cell>
          <cell r="F317">
            <v>1372.7772024561286</v>
          </cell>
          <cell r="G317">
            <v>1054.5072357836173</v>
          </cell>
          <cell r="H317">
            <v>318.26996667251143</v>
          </cell>
          <cell r="I317">
            <v>72392.408150180563</v>
          </cell>
          <cell r="J317">
            <v>234225.56888701941</v>
          </cell>
        </row>
        <row r="318">
          <cell r="A318">
            <v>301</v>
          </cell>
          <cell r="B318">
            <v>49157</v>
          </cell>
          <cell r="C318">
            <v>72392.408150180563</v>
          </cell>
          <cell r="D318">
            <v>1372.7772024561286</v>
          </cell>
          <cell r="E318">
            <v>0</v>
          </cell>
          <cell r="F318">
            <v>1372.7772024561286</v>
          </cell>
          <cell r="G318">
            <v>1059.0767671386795</v>
          </cell>
          <cell r="H318">
            <v>313.70043531744909</v>
          </cell>
          <cell r="I318">
            <v>71333.331383041877</v>
          </cell>
          <cell r="J318">
            <v>234539.26932233686</v>
          </cell>
        </row>
        <row r="319">
          <cell r="A319">
            <v>302</v>
          </cell>
          <cell r="B319">
            <v>49188</v>
          </cell>
          <cell r="C319">
            <v>71333.331383041877</v>
          </cell>
          <cell r="D319">
            <v>1372.7772024561286</v>
          </cell>
          <cell r="E319">
            <v>0</v>
          </cell>
          <cell r="F319">
            <v>1372.7772024561286</v>
          </cell>
          <cell r="G319">
            <v>1063.6660997962806</v>
          </cell>
          <cell r="H319">
            <v>309.11110265984809</v>
          </cell>
          <cell r="I319">
            <v>70269.665283245602</v>
          </cell>
          <cell r="J319">
            <v>234848.38042499669</v>
          </cell>
        </row>
        <row r="320">
          <cell r="A320">
            <v>303</v>
          </cell>
          <cell r="B320">
            <v>49218</v>
          </cell>
          <cell r="C320">
            <v>70269.665283245602</v>
          </cell>
          <cell r="D320">
            <v>1372.7772024561286</v>
          </cell>
          <cell r="E320">
            <v>0</v>
          </cell>
          <cell r="F320">
            <v>1372.7772024561286</v>
          </cell>
          <cell r="G320">
            <v>1068.2753195620644</v>
          </cell>
          <cell r="H320">
            <v>304.50188289406429</v>
          </cell>
          <cell r="I320">
            <v>69201.389963683541</v>
          </cell>
          <cell r="J320">
            <v>235152.88230789074</v>
          </cell>
        </row>
        <row r="321">
          <cell r="A321">
            <v>304</v>
          </cell>
          <cell r="B321">
            <v>49249</v>
          </cell>
          <cell r="C321">
            <v>69201.389963683541</v>
          </cell>
          <cell r="D321">
            <v>1372.7772024561286</v>
          </cell>
          <cell r="E321">
            <v>0</v>
          </cell>
          <cell r="F321">
            <v>1372.7772024561286</v>
          </cell>
          <cell r="G321">
            <v>1072.9045126134999</v>
          </cell>
          <cell r="H321">
            <v>299.87268984262863</v>
          </cell>
          <cell r="I321">
            <v>68128.485451070039</v>
          </cell>
          <cell r="J321">
            <v>235452.75499773337</v>
          </cell>
        </row>
        <row r="322">
          <cell r="A322">
            <v>305</v>
          </cell>
          <cell r="B322">
            <v>49279</v>
          </cell>
          <cell r="C322">
            <v>68128.485451070039</v>
          </cell>
          <cell r="D322">
            <v>1372.7772024561286</v>
          </cell>
          <cell r="E322">
            <v>0</v>
          </cell>
          <cell r="F322">
            <v>1372.7772024561286</v>
          </cell>
          <cell r="G322">
            <v>1077.5537655014919</v>
          </cell>
          <cell r="H322">
            <v>295.22343695463684</v>
          </cell>
          <cell r="I322">
            <v>67050.931685568547</v>
          </cell>
          <cell r="J322">
            <v>235747.978434688</v>
          </cell>
        </row>
        <row r="323">
          <cell r="A323">
            <v>306</v>
          </cell>
          <cell r="B323">
            <v>49310</v>
          </cell>
          <cell r="C323">
            <v>67050.931685568547</v>
          </cell>
          <cell r="D323">
            <v>1372.7772024561286</v>
          </cell>
          <cell r="E323">
            <v>0</v>
          </cell>
          <cell r="F323">
            <v>1372.7772024561286</v>
          </cell>
          <cell r="G323">
            <v>1082.2231651519983</v>
          </cell>
          <cell r="H323">
            <v>290.55403730413036</v>
          </cell>
          <cell r="I323">
            <v>65968.708520416549</v>
          </cell>
          <cell r="J323">
            <v>236038.53247199213</v>
          </cell>
        </row>
        <row r="324">
          <cell r="A324">
            <v>307</v>
          </cell>
          <cell r="B324">
            <v>49341</v>
          </cell>
          <cell r="C324">
            <v>65968.708520416549</v>
          </cell>
          <cell r="D324">
            <v>1372.7772024561286</v>
          </cell>
          <cell r="E324">
            <v>0</v>
          </cell>
          <cell r="F324">
            <v>1372.7772024561286</v>
          </cell>
          <cell r="G324">
            <v>1086.9127988676569</v>
          </cell>
          <cell r="H324">
            <v>285.8644035884717</v>
          </cell>
          <cell r="I324">
            <v>64881.795721548893</v>
          </cell>
          <cell r="J324">
            <v>236324.3968755806</v>
          </cell>
        </row>
        <row r="325">
          <cell r="A325">
            <v>308</v>
          </cell>
          <cell r="B325">
            <v>49369</v>
          </cell>
          <cell r="C325">
            <v>64881.795721548893</v>
          </cell>
          <cell r="D325">
            <v>1372.7772024561286</v>
          </cell>
          <cell r="E325">
            <v>0</v>
          </cell>
          <cell r="F325">
            <v>1372.7772024561286</v>
          </cell>
          <cell r="G325">
            <v>1091.6227543294167</v>
          </cell>
          <cell r="H325">
            <v>281.15444812671188</v>
          </cell>
          <cell r="I325">
            <v>63790.172967219478</v>
          </cell>
          <cell r="J325">
            <v>236605.5513237073</v>
          </cell>
        </row>
        <row r="326">
          <cell r="A326">
            <v>309</v>
          </cell>
          <cell r="B326">
            <v>49400</v>
          </cell>
          <cell r="C326">
            <v>63790.172967219478</v>
          </cell>
          <cell r="D326">
            <v>1372.7772024561286</v>
          </cell>
          <cell r="E326">
            <v>0</v>
          </cell>
          <cell r="F326">
            <v>1372.7772024561286</v>
          </cell>
          <cell r="G326">
            <v>1096.3531195981775</v>
          </cell>
          <cell r="H326">
            <v>276.42408285795108</v>
          </cell>
          <cell r="I326">
            <v>62693.8198476213</v>
          </cell>
          <cell r="J326">
            <v>236881.97540656527</v>
          </cell>
        </row>
        <row r="327">
          <cell r="A327">
            <v>310</v>
          </cell>
          <cell r="B327">
            <v>49430</v>
          </cell>
          <cell r="C327">
            <v>62693.8198476213</v>
          </cell>
          <cell r="D327">
            <v>1372.7772024561286</v>
          </cell>
          <cell r="E327">
            <v>0</v>
          </cell>
          <cell r="F327">
            <v>1372.7772024561286</v>
          </cell>
          <cell r="G327">
            <v>1101.1039831164364</v>
          </cell>
          <cell r="H327">
            <v>271.67321933969225</v>
          </cell>
          <cell r="I327">
            <v>61592.715864504862</v>
          </cell>
          <cell r="J327">
            <v>237153.64862590496</v>
          </cell>
        </row>
        <row r="328">
          <cell r="A328">
            <v>311</v>
          </cell>
          <cell r="B328">
            <v>49461</v>
          </cell>
          <cell r="C328">
            <v>61592.715864504862</v>
          </cell>
          <cell r="D328">
            <v>1372.7772024561286</v>
          </cell>
          <cell r="E328">
            <v>0</v>
          </cell>
          <cell r="F328">
            <v>1372.7772024561286</v>
          </cell>
          <cell r="G328">
            <v>1105.8754337099408</v>
          </cell>
          <cell r="H328">
            <v>266.90176874618771</v>
          </cell>
          <cell r="I328">
            <v>60486.840430794924</v>
          </cell>
          <cell r="J328">
            <v>237420.55039465113</v>
          </cell>
        </row>
        <row r="329">
          <cell r="A329">
            <v>312</v>
          </cell>
          <cell r="B329">
            <v>49491</v>
          </cell>
          <cell r="C329">
            <v>60486.840430794924</v>
          </cell>
          <cell r="D329">
            <v>1372.7772024561286</v>
          </cell>
          <cell r="E329">
            <v>0</v>
          </cell>
          <cell r="F329">
            <v>1372.7772024561286</v>
          </cell>
          <cell r="G329">
            <v>1110.6675605893506</v>
          </cell>
          <cell r="H329">
            <v>262.10964186677796</v>
          </cell>
          <cell r="I329">
            <v>59376.17287020557</v>
          </cell>
          <cell r="J329">
            <v>237682.66003651792</v>
          </cell>
        </row>
        <row r="330">
          <cell r="A330">
            <v>313</v>
          </cell>
          <cell r="B330">
            <v>49522</v>
          </cell>
          <cell r="C330">
            <v>59376.17287020557</v>
          </cell>
          <cell r="D330">
            <v>1372.7772024561286</v>
          </cell>
          <cell r="E330">
            <v>0</v>
          </cell>
          <cell r="F330">
            <v>1372.7772024561286</v>
          </cell>
          <cell r="G330">
            <v>1115.4804533519045</v>
          </cell>
          <cell r="H330">
            <v>257.29674910422415</v>
          </cell>
          <cell r="I330">
            <v>58260.692416853664</v>
          </cell>
          <cell r="J330">
            <v>237939.95678562214</v>
          </cell>
        </row>
        <row r="331">
          <cell r="A331">
            <v>314</v>
          </cell>
          <cell r="B331">
            <v>49553</v>
          </cell>
          <cell r="C331">
            <v>58260.692416853664</v>
          </cell>
          <cell r="D331">
            <v>1372.7772024561286</v>
          </cell>
          <cell r="E331">
            <v>0</v>
          </cell>
          <cell r="F331">
            <v>1372.7772024561286</v>
          </cell>
          <cell r="G331">
            <v>1120.3142019830962</v>
          </cell>
          <cell r="H331">
            <v>252.46300047303251</v>
          </cell>
          <cell r="I331">
            <v>57140.378214870565</v>
          </cell>
          <cell r="J331">
            <v>238192.41978609518</v>
          </cell>
        </row>
        <row r="332">
          <cell r="A332">
            <v>315</v>
          </cell>
          <cell r="B332">
            <v>49583</v>
          </cell>
          <cell r="C332">
            <v>57140.378214870565</v>
          </cell>
          <cell r="D332">
            <v>1372.7772024561286</v>
          </cell>
          <cell r="E332">
            <v>0</v>
          </cell>
          <cell r="F332">
            <v>1372.7772024561286</v>
          </cell>
          <cell r="G332">
            <v>1125.1688968583562</v>
          </cell>
          <cell r="H332">
            <v>247.60830559777244</v>
          </cell>
          <cell r="I332">
            <v>56015.20931801221</v>
          </cell>
          <cell r="J332">
            <v>238440.02809169295</v>
          </cell>
        </row>
        <row r="333">
          <cell r="A333">
            <v>316</v>
          </cell>
          <cell r="B333">
            <v>49614</v>
          </cell>
          <cell r="C333">
            <v>56015.20931801221</v>
          </cell>
          <cell r="D333">
            <v>1372.7772024561286</v>
          </cell>
          <cell r="E333">
            <v>0</v>
          </cell>
          <cell r="F333">
            <v>1372.7772024561286</v>
          </cell>
          <cell r="G333">
            <v>1130.0446287447423</v>
          </cell>
          <cell r="H333">
            <v>242.73257371138621</v>
          </cell>
          <cell r="I333">
            <v>54885.164689267469</v>
          </cell>
          <cell r="J333">
            <v>238682.76066540435</v>
          </cell>
        </row>
        <row r="334">
          <cell r="A334">
            <v>317</v>
          </cell>
          <cell r="B334">
            <v>49644</v>
          </cell>
          <cell r="C334">
            <v>54885.164689267469</v>
          </cell>
          <cell r="D334">
            <v>1372.7772024561286</v>
          </cell>
          <cell r="E334">
            <v>0</v>
          </cell>
          <cell r="F334">
            <v>1372.7772024561286</v>
          </cell>
          <cell r="G334">
            <v>1134.9414888026363</v>
          </cell>
          <cell r="H334">
            <v>237.83571365349235</v>
          </cell>
          <cell r="I334">
            <v>53750.223200464832</v>
          </cell>
          <cell r="J334">
            <v>238920.59637905785</v>
          </cell>
        </row>
        <row r="335">
          <cell r="A335">
            <v>318</v>
          </cell>
          <cell r="B335">
            <v>49675</v>
          </cell>
          <cell r="C335">
            <v>53750.223200464832</v>
          </cell>
          <cell r="D335">
            <v>1372.7772024561286</v>
          </cell>
          <cell r="E335">
            <v>0</v>
          </cell>
          <cell r="F335">
            <v>1372.7772024561286</v>
          </cell>
          <cell r="G335">
            <v>1139.8595685874477</v>
          </cell>
          <cell r="H335">
            <v>232.91763386868092</v>
          </cell>
          <cell r="I335">
            <v>52610.363631877386</v>
          </cell>
          <cell r="J335">
            <v>239153.51401292652</v>
          </cell>
        </row>
        <row r="336">
          <cell r="A336">
            <v>319</v>
          </cell>
          <cell r="B336">
            <v>49706</v>
          </cell>
          <cell r="C336">
            <v>52610.363631877386</v>
          </cell>
          <cell r="D336">
            <v>1372.7772024561286</v>
          </cell>
          <cell r="E336">
            <v>0</v>
          </cell>
          <cell r="F336">
            <v>1372.7772024561286</v>
          </cell>
          <cell r="G336">
            <v>1144.7989600513267</v>
          </cell>
          <cell r="H336">
            <v>227.97824240480199</v>
          </cell>
          <cell r="I336">
            <v>51465.564671826061</v>
          </cell>
          <cell r="J336">
            <v>239381.49225533131</v>
          </cell>
        </row>
        <row r="337">
          <cell r="A337">
            <v>320</v>
          </cell>
          <cell r="B337">
            <v>49735</v>
          </cell>
          <cell r="C337">
            <v>51465.564671826061</v>
          </cell>
          <cell r="D337">
            <v>1372.7772024561286</v>
          </cell>
          <cell r="E337">
            <v>0</v>
          </cell>
          <cell r="F337">
            <v>1372.7772024561286</v>
          </cell>
          <cell r="G337">
            <v>1149.7597555448824</v>
          </cell>
          <cell r="H337">
            <v>223.01744691124625</v>
          </cell>
          <cell r="I337">
            <v>50315.80491628118</v>
          </cell>
          <cell r="J337">
            <v>239604.50970224256</v>
          </cell>
        </row>
        <row r="338">
          <cell r="A338">
            <v>321</v>
          </cell>
          <cell r="B338">
            <v>49766</v>
          </cell>
          <cell r="C338">
            <v>50315.80491628118</v>
          </cell>
          <cell r="D338">
            <v>1372.7772024561286</v>
          </cell>
          <cell r="E338">
            <v>0</v>
          </cell>
          <cell r="F338">
            <v>1372.7772024561286</v>
          </cell>
          <cell r="G338">
            <v>1154.7420478189101</v>
          </cell>
          <cell r="H338">
            <v>218.03515463721843</v>
          </cell>
          <cell r="I338">
            <v>49161.062868462272</v>
          </cell>
          <cell r="J338">
            <v>239822.54485687977</v>
          </cell>
        </row>
        <row r="339">
          <cell r="A339">
            <v>322</v>
          </cell>
          <cell r="B339">
            <v>49796</v>
          </cell>
          <cell r="C339">
            <v>49161.062868462272</v>
          </cell>
          <cell r="D339">
            <v>1372.7772024561286</v>
          </cell>
          <cell r="E339">
            <v>0</v>
          </cell>
          <cell r="F339">
            <v>1372.7772024561286</v>
          </cell>
          <cell r="G339">
            <v>1159.7459300261255</v>
          </cell>
          <cell r="H339">
            <v>213.03127243000316</v>
          </cell>
          <cell r="I339">
            <v>48001.316938436146</v>
          </cell>
          <cell r="J339">
            <v>240035.57612930977</v>
          </cell>
        </row>
        <row r="340">
          <cell r="A340">
            <v>323</v>
          </cell>
          <cell r="B340">
            <v>49827</v>
          </cell>
          <cell r="C340">
            <v>48001.316938436146</v>
          </cell>
          <cell r="D340">
            <v>1372.7772024561286</v>
          </cell>
          <cell r="E340">
            <v>0</v>
          </cell>
          <cell r="F340">
            <v>1372.7772024561286</v>
          </cell>
          <cell r="G340">
            <v>1164.7714957229055</v>
          </cell>
          <cell r="H340">
            <v>208.00570673322329</v>
          </cell>
          <cell r="I340">
            <v>46836.545442713243</v>
          </cell>
          <cell r="J340">
            <v>240243.58183604298</v>
          </cell>
        </row>
        <row r="341">
          <cell r="A341">
            <v>324</v>
          </cell>
          <cell r="B341">
            <v>49857</v>
          </cell>
          <cell r="C341">
            <v>46836.545442713243</v>
          </cell>
          <cell r="D341">
            <v>1372.7772024561286</v>
          </cell>
          <cell r="E341">
            <v>0</v>
          </cell>
          <cell r="F341">
            <v>1372.7772024561286</v>
          </cell>
          <cell r="G341">
            <v>1169.818838871038</v>
          </cell>
          <cell r="H341">
            <v>202.95836358509072</v>
          </cell>
          <cell r="I341">
            <v>45666.726603842202</v>
          </cell>
          <cell r="J341">
            <v>240446.54019962807</v>
          </cell>
        </row>
        <row r="342">
          <cell r="A342">
            <v>325</v>
          </cell>
          <cell r="B342">
            <v>49888</v>
          </cell>
          <cell r="C342">
            <v>45666.726603842202</v>
          </cell>
          <cell r="D342">
            <v>1372.7772024561286</v>
          </cell>
          <cell r="E342">
            <v>0</v>
          </cell>
          <cell r="F342">
            <v>1372.7772024561286</v>
          </cell>
          <cell r="G342">
            <v>1174.8880538394792</v>
          </cell>
          <cell r="H342">
            <v>197.88914861664955</v>
          </cell>
          <cell r="I342">
            <v>44491.838550002722</v>
          </cell>
          <cell r="J342">
            <v>240644.42934824471</v>
          </cell>
        </row>
        <row r="343">
          <cell r="A343">
            <v>326</v>
          </cell>
          <cell r="B343">
            <v>49919</v>
          </cell>
          <cell r="C343">
            <v>44491.838550002722</v>
          </cell>
          <cell r="D343">
            <v>1372.7772024561286</v>
          </cell>
          <cell r="E343">
            <v>0</v>
          </cell>
          <cell r="F343">
            <v>1372.7772024561286</v>
          </cell>
          <cell r="G343">
            <v>1179.9792354061169</v>
          </cell>
          <cell r="H343">
            <v>192.79796705001181</v>
          </cell>
          <cell r="I343">
            <v>43311.859314596608</v>
          </cell>
          <cell r="J343">
            <v>240837.22731529473</v>
          </cell>
        </row>
        <row r="344">
          <cell r="A344">
            <v>327</v>
          </cell>
          <cell r="B344">
            <v>49949</v>
          </cell>
          <cell r="C344">
            <v>43311.859314596608</v>
          </cell>
          <cell r="D344">
            <v>1372.7772024561286</v>
          </cell>
          <cell r="E344">
            <v>0</v>
          </cell>
          <cell r="F344">
            <v>1372.7772024561286</v>
          </cell>
          <cell r="G344">
            <v>1185.0924787595434</v>
          </cell>
          <cell r="H344">
            <v>187.68472369658528</v>
          </cell>
          <cell r="I344">
            <v>42126.766835837065</v>
          </cell>
          <cell r="J344">
            <v>241024.91203899132</v>
          </cell>
        </row>
        <row r="345">
          <cell r="A345">
            <v>328</v>
          </cell>
          <cell r="B345">
            <v>49980</v>
          </cell>
          <cell r="C345">
            <v>42126.766835837065</v>
          </cell>
          <cell r="D345">
            <v>1372.7772024561286</v>
          </cell>
          <cell r="E345">
            <v>0</v>
          </cell>
          <cell r="F345">
            <v>1372.7772024561286</v>
          </cell>
          <cell r="G345">
            <v>1190.2278795008347</v>
          </cell>
          <cell r="H345">
            <v>182.54932295529395</v>
          </cell>
          <cell r="I345">
            <v>40936.538956336233</v>
          </cell>
          <cell r="J345">
            <v>241207.4613619466</v>
          </cell>
        </row>
        <row r="346">
          <cell r="A346">
            <v>329</v>
          </cell>
          <cell r="B346">
            <v>50010</v>
          </cell>
          <cell r="C346">
            <v>40936.538956336233</v>
          </cell>
          <cell r="D346">
            <v>1372.7772024561286</v>
          </cell>
          <cell r="E346">
            <v>0</v>
          </cell>
          <cell r="F346">
            <v>1372.7772024561286</v>
          </cell>
          <cell r="G346">
            <v>1195.3855336453382</v>
          </cell>
          <cell r="H346">
            <v>177.39166881079032</v>
          </cell>
          <cell r="I346">
            <v>39741.153422690892</v>
          </cell>
          <cell r="J346">
            <v>241384.8530307574</v>
          </cell>
        </row>
        <row r="347">
          <cell r="A347">
            <v>330</v>
          </cell>
          <cell r="B347">
            <v>50041</v>
          </cell>
          <cell r="C347">
            <v>39741.153422690892</v>
          </cell>
          <cell r="D347">
            <v>1372.7772024561286</v>
          </cell>
          <cell r="E347">
            <v>0</v>
          </cell>
          <cell r="F347">
            <v>1372.7772024561286</v>
          </cell>
          <cell r="G347">
            <v>1200.5655376244681</v>
          </cell>
          <cell r="H347">
            <v>172.21166483166053</v>
          </cell>
          <cell r="I347">
            <v>38540.587885066423</v>
          </cell>
          <cell r="J347">
            <v>241557.06469558907</v>
          </cell>
        </row>
        <row r="348">
          <cell r="A348">
            <v>331</v>
          </cell>
          <cell r="B348">
            <v>50072</v>
          </cell>
          <cell r="C348">
            <v>38540.587885066423</v>
          </cell>
          <cell r="D348">
            <v>1372.7772024561286</v>
          </cell>
          <cell r="E348">
            <v>0</v>
          </cell>
          <cell r="F348">
            <v>1372.7772024561286</v>
          </cell>
          <cell r="G348">
            <v>1205.7679882875075</v>
          </cell>
          <cell r="H348">
            <v>167.00921416862116</v>
          </cell>
          <cell r="I348">
            <v>37334.819896778914</v>
          </cell>
          <cell r="J348">
            <v>241724.07390975769</v>
          </cell>
        </row>
        <row r="349">
          <cell r="A349">
            <v>332</v>
          </cell>
          <cell r="B349">
            <v>50100</v>
          </cell>
          <cell r="C349">
            <v>37334.819896778914</v>
          </cell>
          <cell r="D349">
            <v>1372.7772024561286</v>
          </cell>
          <cell r="E349">
            <v>0</v>
          </cell>
          <cell r="F349">
            <v>1372.7772024561286</v>
          </cell>
          <cell r="G349">
            <v>1210.9929829034199</v>
          </cell>
          <cell r="H349">
            <v>161.78421955270861</v>
          </cell>
          <cell r="I349">
            <v>36123.826913875491</v>
          </cell>
          <cell r="J349">
            <v>241885.85812931039</v>
          </cell>
        </row>
        <row r="350">
          <cell r="A350">
            <v>333</v>
          </cell>
          <cell r="B350">
            <v>50131</v>
          </cell>
          <cell r="C350">
            <v>36123.826913875491</v>
          </cell>
          <cell r="D350">
            <v>1372.7772024561286</v>
          </cell>
          <cell r="E350">
            <v>0</v>
          </cell>
          <cell r="F350">
            <v>1372.7772024561286</v>
          </cell>
          <cell r="G350">
            <v>1216.2406191626683</v>
          </cell>
          <cell r="H350">
            <v>156.53658329346044</v>
          </cell>
          <cell r="I350">
            <v>34907.586294712826</v>
          </cell>
          <cell r="J350">
            <v>242042.39471260385</v>
          </cell>
        </row>
        <row r="351">
          <cell r="A351">
            <v>334</v>
          </cell>
          <cell r="B351">
            <v>50161</v>
          </cell>
          <cell r="C351">
            <v>34907.586294712826</v>
          </cell>
          <cell r="D351">
            <v>1372.7772024561286</v>
          </cell>
          <cell r="E351">
            <v>0</v>
          </cell>
          <cell r="F351">
            <v>1372.7772024561286</v>
          </cell>
          <cell r="G351">
            <v>1221.5109951790398</v>
          </cell>
          <cell r="H351">
            <v>151.26620727708891</v>
          </cell>
          <cell r="I351">
            <v>33686.07529953379</v>
          </cell>
          <cell r="J351">
            <v>242193.66091988093</v>
          </cell>
        </row>
        <row r="352">
          <cell r="A352">
            <v>335</v>
          </cell>
          <cell r="B352">
            <v>50192</v>
          </cell>
          <cell r="C352">
            <v>33686.07529953379</v>
          </cell>
          <cell r="D352">
            <v>1372.7772024561286</v>
          </cell>
          <cell r="E352">
            <v>0</v>
          </cell>
          <cell r="F352">
            <v>1372.7772024561286</v>
          </cell>
          <cell r="G352">
            <v>1226.8042094914822</v>
          </cell>
          <cell r="H352">
            <v>145.97299296464641</v>
          </cell>
          <cell r="I352">
            <v>32459.271090042308</v>
          </cell>
          <cell r="J352">
            <v>242339.63391284557</v>
          </cell>
        </row>
        <row r="353">
          <cell r="A353">
            <v>336</v>
          </cell>
          <cell r="B353">
            <v>50222</v>
          </cell>
          <cell r="C353">
            <v>32459.271090042308</v>
          </cell>
          <cell r="D353">
            <v>1372.7772024561286</v>
          </cell>
          <cell r="E353">
            <v>0</v>
          </cell>
          <cell r="F353">
            <v>1372.7772024561286</v>
          </cell>
          <cell r="G353">
            <v>1232.1203610659454</v>
          </cell>
          <cell r="H353">
            <v>140.65684139018333</v>
          </cell>
          <cell r="I353">
            <v>31227.150728976361</v>
          </cell>
          <cell r="J353">
            <v>242480.29075423576</v>
          </cell>
        </row>
        <row r="354">
          <cell r="A354">
            <v>337</v>
          </cell>
          <cell r="B354">
            <v>50253</v>
          </cell>
          <cell r="C354">
            <v>31227.150728976361</v>
          </cell>
          <cell r="D354">
            <v>1372.7772024561286</v>
          </cell>
          <cell r="E354">
            <v>0</v>
          </cell>
          <cell r="F354">
            <v>1372.7772024561286</v>
          </cell>
          <cell r="G354">
            <v>1237.459549297231</v>
          </cell>
          <cell r="H354">
            <v>135.31765315889757</v>
          </cell>
          <cell r="I354">
            <v>29989.691179679132</v>
          </cell>
          <cell r="J354">
            <v>242615.60840739464</v>
          </cell>
        </row>
        <row r="355">
          <cell r="A355">
            <v>338</v>
          </cell>
          <cell r="B355">
            <v>50284</v>
          </cell>
          <cell r="C355">
            <v>29989.691179679132</v>
          </cell>
          <cell r="D355">
            <v>1372.7772024561286</v>
          </cell>
          <cell r="E355">
            <v>0</v>
          </cell>
          <cell r="F355">
            <v>1372.7772024561286</v>
          </cell>
          <cell r="G355">
            <v>1242.8218740108523</v>
          </cell>
          <cell r="H355">
            <v>129.95532844527625</v>
          </cell>
          <cell r="I355">
            <v>28746.869305668279</v>
          </cell>
          <cell r="J355">
            <v>242745.56373583991</v>
          </cell>
        </row>
        <row r="356">
          <cell r="A356">
            <v>339</v>
          </cell>
          <cell r="B356">
            <v>50314</v>
          </cell>
          <cell r="C356">
            <v>28746.869305668279</v>
          </cell>
          <cell r="D356">
            <v>1372.7772024561286</v>
          </cell>
          <cell r="E356">
            <v>0</v>
          </cell>
          <cell r="F356">
            <v>1372.7772024561286</v>
          </cell>
          <cell r="G356">
            <v>1248.2074354648994</v>
          </cell>
          <cell r="H356">
            <v>124.5697669912292</v>
          </cell>
          <cell r="I356">
            <v>27498.661870203381</v>
          </cell>
          <cell r="J356">
            <v>242870.13350283113</v>
          </cell>
        </row>
        <row r="357">
          <cell r="A357">
            <v>340</v>
          </cell>
          <cell r="B357">
            <v>50345</v>
          </cell>
          <cell r="C357">
            <v>27498.661870203381</v>
          </cell>
          <cell r="D357">
            <v>1372.7772024561286</v>
          </cell>
          <cell r="E357">
            <v>0</v>
          </cell>
          <cell r="F357">
            <v>1372.7772024561286</v>
          </cell>
          <cell r="G357">
            <v>1253.616334351914</v>
          </cell>
          <cell r="H357">
            <v>119.16086810421466</v>
          </cell>
          <cell r="I357">
            <v>26245.045535851466</v>
          </cell>
          <cell r="J357">
            <v>242989.29437093536</v>
          </cell>
        </row>
        <row r="358">
          <cell r="A358">
            <v>341</v>
          </cell>
          <cell r="B358">
            <v>50375</v>
          </cell>
          <cell r="C358">
            <v>26245.045535851466</v>
          </cell>
          <cell r="D358">
            <v>1372.7772024561286</v>
          </cell>
          <cell r="E358">
            <v>0</v>
          </cell>
          <cell r="F358">
            <v>1372.7772024561286</v>
          </cell>
          <cell r="G358">
            <v>1259.0486718007724</v>
          </cell>
          <cell r="H358">
            <v>113.72853065535635</v>
          </cell>
          <cell r="I358">
            <v>24985.996864050692</v>
          </cell>
          <cell r="J358">
            <v>243103.02290159071</v>
          </cell>
        </row>
        <row r="359">
          <cell r="A359">
            <v>342</v>
          </cell>
          <cell r="B359">
            <v>50406</v>
          </cell>
          <cell r="C359">
            <v>24985.996864050692</v>
          </cell>
          <cell r="D359">
            <v>1372.7772024561286</v>
          </cell>
          <cell r="E359">
            <v>0</v>
          </cell>
          <cell r="F359">
            <v>1372.7772024561286</v>
          </cell>
          <cell r="G359">
            <v>1264.5045493785756</v>
          </cell>
          <cell r="H359">
            <v>108.272653077553</v>
          </cell>
          <cell r="I359">
            <v>23721.492314672116</v>
          </cell>
          <cell r="J359">
            <v>243211.29555466826</v>
          </cell>
        </row>
        <row r="360">
          <cell r="A360">
            <v>343</v>
          </cell>
          <cell r="B360">
            <v>50437</v>
          </cell>
          <cell r="C360">
            <v>23721.492314672116</v>
          </cell>
          <cell r="D360">
            <v>1372.7772024561286</v>
          </cell>
          <cell r="E360">
            <v>0</v>
          </cell>
          <cell r="F360">
            <v>1372.7772024561286</v>
          </cell>
          <cell r="G360">
            <v>1269.9840690925494</v>
          </cell>
          <cell r="H360">
            <v>102.79313336357916</v>
          </cell>
          <cell r="I360">
            <v>22451.508245579567</v>
          </cell>
          <cell r="J360">
            <v>243314.08868803186</v>
          </cell>
        </row>
        <row r="361">
          <cell r="A361">
            <v>344</v>
          </cell>
          <cell r="B361">
            <v>50465</v>
          </cell>
          <cell r="C361">
            <v>22451.508245579567</v>
          </cell>
          <cell r="D361">
            <v>1372.7772024561286</v>
          </cell>
          <cell r="E361">
            <v>0</v>
          </cell>
          <cell r="F361">
            <v>1372.7772024561286</v>
          </cell>
          <cell r="G361">
            <v>1275.4873333919504</v>
          </cell>
          <cell r="H361">
            <v>97.28986906417812</v>
          </cell>
          <cell r="I361">
            <v>21176.020912187618</v>
          </cell>
          <cell r="J361">
            <v>243411.37855709603</v>
          </cell>
        </row>
        <row r="362">
          <cell r="A362">
            <v>345</v>
          </cell>
          <cell r="B362">
            <v>50496</v>
          </cell>
          <cell r="C362">
            <v>21176.020912187618</v>
          </cell>
          <cell r="D362">
            <v>1372.7772024561286</v>
          </cell>
          <cell r="E362">
            <v>0</v>
          </cell>
          <cell r="F362">
            <v>1372.7772024561286</v>
          </cell>
          <cell r="G362">
            <v>1281.0144451699823</v>
          </cell>
          <cell r="H362">
            <v>91.762757286146339</v>
          </cell>
          <cell r="I362">
            <v>19895.006467017636</v>
          </cell>
          <cell r="J362">
            <v>243503.14131438217</v>
          </cell>
        </row>
        <row r="363">
          <cell r="A363">
            <v>346</v>
          </cell>
          <cell r="B363">
            <v>50526</v>
          </cell>
          <cell r="C363">
            <v>19895.006467017636</v>
          </cell>
          <cell r="D363">
            <v>1372.7772024561286</v>
          </cell>
          <cell r="E363">
            <v>0</v>
          </cell>
          <cell r="F363">
            <v>1372.7772024561286</v>
          </cell>
          <cell r="G363">
            <v>1286.5655077657188</v>
          </cell>
          <cell r="H363">
            <v>86.211694690409743</v>
          </cell>
          <cell r="I363">
            <v>18608.440959251919</v>
          </cell>
          <cell r="J363">
            <v>243589.35300907257</v>
          </cell>
        </row>
        <row r="364">
          <cell r="A364">
            <v>347</v>
          </cell>
          <cell r="B364">
            <v>50557</v>
          </cell>
          <cell r="C364">
            <v>18608.440959251919</v>
          </cell>
          <cell r="D364">
            <v>1372.7772024561286</v>
          </cell>
          <cell r="E364">
            <v>0</v>
          </cell>
          <cell r="F364">
            <v>1372.7772024561286</v>
          </cell>
          <cell r="G364">
            <v>1292.140624966037</v>
          </cell>
          <cell r="H364">
            <v>80.636577490091639</v>
          </cell>
          <cell r="I364">
            <v>17316.300334285883</v>
          </cell>
          <cell r="J364">
            <v>243669.98958656267</v>
          </cell>
        </row>
        <row r="365">
          <cell r="A365">
            <v>348</v>
          </cell>
          <cell r="B365">
            <v>50587</v>
          </cell>
          <cell r="C365">
            <v>17316.300334285883</v>
          </cell>
          <cell r="D365">
            <v>1372.7772024561286</v>
          </cell>
          <cell r="E365">
            <v>0</v>
          </cell>
          <cell r="F365">
            <v>1372.7772024561286</v>
          </cell>
          <cell r="G365">
            <v>1297.7399010075565</v>
          </cell>
          <cell r="H365">
            <v>75.037301448572151</v>
          </cell>
          <cell r="I365">
            <v>16018.560433278326</v>
          </cell>
          <cell r="J365">
            <v>243745.02688801126</v>
          </cell>
        </row>
        <row r="366">
          <cell r="A366">
            <v>349</v>
          </cell>
          <cell r="B366">
            <v>50618</v>
          </cell>
          <cell r="C366">
            <v>16018.560433278326</v>
          </cell>
          <cell r="D366">
            <v>1372.7772024561286</v>
          </cell>
          <cell r="E366">
            <v>0</v>
          </cell>
          <cell r="F366">
            <v>1372.7772024561286</v>
          </cell>
          <cell r="G366">
            <v>1303.3634405785892</v>
          </cell>
          <cell r="H366">
            <v>69.413761877539415</v>
          </cell>
          <cell r="I366">
            <v>14715.196992699737</v>
          </cell>
          <cell r="J366">
            <v>243814.4406498888</v>
          </cell>
        </row>
        <row r="367">
          <cell r="A367">
            <v>350</v>
          </cell>
          <cell r="B367">
            <v>50649</v>
          </cell>
          <cell r="C367">
            <v>14715.196992699737</v>
          </cell>
          <cell r="D367">
            <v>1372.7772024561286</v>
          </cell>
          <cell r="E367">
            <v>0</v>
          </cell>
          <cell r="F367">
            <v>1372.7772024561286</v>
          </cell>
          <cell r="G367">
            <v>1309.0113488210964</v>
          </cell>
          <cell r="H367">
            <v>63.765853635032187</v>
          </cell>
          <cell r="I367">
            <v>13406.185643878642</v>
          </cell>
          <cell r="J367">
            <v>243878.20650352383</v>
          </cell>
        </row>
        <row r="368">
          <cell r="A368">
            <v>351</v>
          </cell>
          <cell r="B368">
            <v>50679</v>
          </cell>
          <cell r="C368">
            <v>13406.185643878642</v>
          </cell>
          <cell r="D368">
            <v>1372.7772024561286</v>
          </cell>
          <cell r="E368">
            <v>0</v>
          </cell>
          <cell r="F368">
            <v>1372.7772024561286</v>
          </cell>
          <cell r="G368">
            <v>1314.6837313326546</v>
          </cell>
          <cell r="H368">
            <v>58.09347112347411</v>
          </cell>
          <cell r="I368">
            <v>12091.501912545988</v>
          </cell>
          <cell r="J368">
            <v>243936.29997464732</v>
          </cell>
        </row>
        <row r="369">
          <cell r="A369">
            <v>352</v>
          </cell>
          <cell r="B369">
            <v>50710</v>
          </cell>
          <cell r="C369">
            <v>12091.501912545988</v>
          </cell>
          <cell r="D369">
            <v>1372.7772024561286</v>
          </cell>
          <cell r="E369">
            <v>0</v>
          </cell>
          <cell r="F369">
            <v>1372.7772024561286</v>
          </cell>
          <cell r="G369">
            <v>1320.3806941684293</v>
          </cell>
          <cell r="H369">
            <v>52.396508287699277</v>
          </cell>
          <cell r="I369">
            <v>10771.121218377559</v>
          </cell>
          <cell r="J369">
            <v>243988.69648293502</v>
          </cell>
        </row>
        <row r="370">
          <cell r="A370">
            <v>353</v>
          </cell>
          <cell r="B370">
            <v>50740</v>
          </cell>
          <cell r="C370">
            <v>10771.121218377559</v>
          </cell>
          <cell r="D370">
            <v>1372.7772024561286</v>
          </cell>
          <cell r="E370">
            <v>0</v>
          </cell>
          <cell r="F370">
            <v>1372.7772024561286</v>
          </cell>
          <cell r="G370">
            <v>1326.1023438431591</v>
          </cell>
          <cell r="H370">
            <v>46.674858612969416</v>
          </cell>
          <cell r="I370">
            <v>9445.0188745344003</v>
          </cell>
          <cell r="J370">
            <v>244035.37134154799</v>
          </cell>
        </row>
        <row r="371">
          <cell r="A371">
            <v>354</v>
          </cell>
          <cell r="B371">
            <v>50771</v>
          </cell>
          <cell r="C371">
            <v>9445.0188745344003</v>
          </cell>
          <cell r="D371">
            <v>1372.7772024561286</v>
          </cell>
          <cell r="E371">
            <v>0</v>
          </cell>
          <cell r="F371">
            <v>1372.7772024561286</v>
          </cell>
          <cell r="G371">
            <v>1331.8487873331462</v>
          </cell>
          <cell r="H371">
            <v>40.9284151229824</v>
          </cell>
          <cell r="I371">
            <v>8113.1700872012543</v>
          </cell>
          <cell r="J371">
            <v>244076.29975667098</v>
          </cell>
        </row>
        <row r="372">
          <cell r="A372">
            <v>355</v>
          </cell>
          <cell r="B372">
            <v>50802</v>
          </cell>
          <cell r="C372">
            <v>8113.1700872012543</v>
          </cell>
          <cell r="D372">
            <v>1372.7772024561286</v>
          </cell>
          <cell r="E372">
            <v>0</v>
          </cell>
          <cell r="F372">
            <v>1372.7772024561286</v>
          </cell>
          <cell r="G372">
            <v>1337.6201320782566</v>
          </cell>
          <cell r="H372">
            <v>35.157070377872103</v>
          </cell>
          <cell r="I372">
            <v>6775.5499551229977</v>
          </cell>
          <cell r="J372">
            <v>244111.45682704885</v>
          </cell>
        </row>
        <row r="373">
          <cell r="A373">
            <v>356</v>
          </cell>
          <cell r="B373">
            <v>50830</v>
          </cell>
          <cell r="C373">
            <v>6775.5499551229977</v>
          </cell>
          <cell r="D373">
            <v>1372.7772024561286</v>
          </cell>
          <cell r="E373">
            <v>0</v>
          </cell>
          <cell r="F373">
            <v>1372.7772024561286</v>
          </cell>
          <cell r="G373">
            <v>1343.4164859839291</v>
          </cell>
          <cell r="H373">
            <v>29.360716472199655</v>
          </cell>
          <cell r="I373">
            <v>5432.1334691390684</v>
          </cell>
          <cell r="J373">
            <v>244140.81754352106</v>
          </cell>
        </row>
        <row r="374">
          <cell r="A374">
            <v>357</v>
          </cell>
          <cell r="B374">
            <v>50861</v>
          </cell>
          <cell r="C374">
            <v>5432.1334691390684</v>
          </cell>
          <cell r="D374">
            <v>1372.7772024561286</v>
          </cell>
          <cell r="E374">
            <v>0</v>
          </cell>
          <cell r="F374">
            <v>1372.7772024561286</v>
          </cell>
          <cell r="G374">
            <v>1349.2379574231927</v>
          </cell>
          <cell r="H374">
            <v>23.539245032935963</v>
          </cell>
          <cell r="I374">
            <v>4082.8955117158757</v>
          </cell>
          <cell r="J374">
            <v>244164.356788554</v>
          </cell>
        </row>
        <row r="375">
          <cell r="A375">
            <v>358</v>
          </cell>
          <cell r="B375">
            <v>50891</v>
          </cell>
          <cell r="C375">
            <v>4082.8955117158757</v>
          </cell>
          <cell r="D375">
            <v>1372.7772024561286</v>
          </cell>
          <cell r="E375">
            <v>0</v>
          </cell>
          <cell r="F375">
            <v>1372.7772024561286</v>
          </cell>
          <cell r="G375">
            <v>1355.0846552386931</v>
          </cell>
          <cell r="H375">
            <v>17.692547217435461</v>
          </cell>
          <cell r="I375">
            <v>2727.8108564771828</v>
          </cell>
          <cell r="J375">
            <v>244182.04933577144</v>
          </cell>
        </row>
        <row r="376">
          <cell r="A376">
            <v>359</v>
          </cell>
          <cell r="B376">
            <v>50922</v>
          </cell>
          <cell r="C376">
            <v>2727.8108564771828</v>
          </cell>
          <cell r="D376">
            <v>1372.7772024561286</v>
          </cell>
          <cell r="E376">
            <v>0</v>
          </cell>
          <cell r="F376">
            <v>1372.7772024561286</v>
          </cell>
          <cell r="G376">
            <v>1360.9566887447274</v>
          </cell>
          <cell r="H376">
            <v>11.820513711401125</v>
          </cell>
          <cell r="I376">
            <v>1366.8541677324554</v>
          </cell>
          <cell r="J376">
            <v>244193.86984948284</v>
          </cell>
        </row>
        <row r="377">
          <cell r="A377">
            <v>360</v>
          </cell>
          <cell r="B377">
            <v>50952</v>
          </cell>
          <cell r="C377">
            <v>1366.8541677324554</v>
          </cell>
          <cell r="D377">
            <v>1372.7772024561286</v>
          </cell>
          <cell r="E377">
            <v>0</v>
          </cell>
          <cell r="F377">
            <v>1366.8541677324554</v>
          </cell>
          <cell r="G377">
            <v>1360.9311330056148</v>
          </cell>
          <cell r="H377">
            <v>5.9230347268406396</v>
          </cell>
          <cell r="I377">
            <v>0</v>
          </cell>
          <cell r="J377">
            <v>244199.79288420969</v>
          </cell>
        </row>
        <row r="378">
          <cell r="A378">
            <v>361</v>
          </cell>
          <cell r="B378">
            <v>50983</v>
          </cell>
          <cell r="C378">
            <v>0</v>
          </cell>
          <cell r="D378">
            <v>1372.7772024561286</v>
          </cell>
          <cell r="E378">
            <v>0</v>
          </cell>
          <cell r="F378">
            <v>0</v>
          </cell>
          <cell r="G378">
            <v>0</v>
          </cell>
          <cell r="H378">
            <v>0</v>
          </cell>
          <cell r="I378">
            <v>0</v>
          </cell>
          <cell r="J378">
            <v>244199.79288420969</v>
          </cell>
        </row>
        <row r="379">
          <cell r="A379">
            <v>362</v>
          </cell>
          <cell r="B379">
            <v>51014</v>
          </cell>
          <cell r="C379">
            <v>0</v>
          </cell>
          <cell r="D379">
            <v>1372.7772024561286</v>
          </cell>
          <cell r="E379">
            <v>0</v>
          </cell>
          <cell r="F379">
            <v>0</v>
          </cell>
          <cell r="G379">
            <v>0</v>
          </cell>
          <cell r="H379">
            <v>0</v>
          </cell>
          <cell r="I379">
            <v>0</v>
          </cell>
          <cell r="J379">
            <v>244199.79288420969</v>
          </cell>
        </row>
        <row r="380">
          <cell r="A380">
            <v>363</v>
          </cell>
          <cell r="B380">
            <v>51044</v>
          </cell>
          <cell r="C380">
            <v>0</v>
          </cell>
          <cell r="D380">
            <v>1372.7772024561286</v>
          </cell>
          <cell r="E380">
            <v>0</v>
          </cell>
          <cell r="F380">
            <v>0</v>
          </cell>
          <cell r="G380">
            <v>0</v>
          </cell>
          <cell r="H380">
            <v>0</v>
          </cell>
          <cell r="I380">
            <v>0</v>
          </cell>
          <cell r="J380">
            <v>244199.79288420969</v>
          </cell>
        </row>
        <row r="381">
          <cell r="A381">
            <v>364</v>
          </cell>
          <cell r="B381">
            <v>51075</v>
          </cell>
          <cell r="C381">
            <v>0</v>
          </cell>
          <cell r="D381">
            <v>1372.7772024561286</v>
          </cell>
          <cell r="E381">
            <v>0</v>
          </cell>
          <cell r="F381">
            <v>0</v>
          </cell>
          <cell r="G381">
            <v>0</v>
          </cell>
          <cell r="H381">
            <v>0</v>
          </cell>
          <cell r="I381">
            <v>0</v>
          </cell>
          <cell r="J381">
            <v>244199.79288420969</v>
          </cell>
        </row>
        <row r="382">
          <cell r="A382">
            <v>365</v>
          </cell>
          <cell r="B382">
            <v>51105</v>
          </cell>
          <cell r="C382">
            <v>0</v>
          </cell>
          <cell r="D382">
            <v>1372.7772024561286</v>
          </cell>
          <cell r="E382">
            <v>0</v>
          </cell>
          <cell r="F382">
            <v>0</v>
          </cell>
          <cell r="G382">
            <v>0</v>
          </cell>
          <cell r="H382">
            <v>0</v>
          </cell>
          <cell r="I382">
            <v>0</v>
          </cell>
          <cell r="J382">
            <v>244199.79288420969</v>
          </cell>
        </row>
        <row r="383">
          <cell r="A383">
            <v>366</v>
          </cell>
          <cell r="B383">
            <v>51136</v>
          </cell>
          <cell r="C383">
            <v>0</v>
          </cell>
          <cell r="D383">
            <v>1372.7772024561286</v>
          </cell>
          <cell r="E383">
            <v>0</v>
          </cell>
          <cell r="F383">
            <v>0</v>
          </cell>
          <cell r="G383">
            <v>0</v>
          </cell>
          <cell r="H383">
            <v>0</v>
          </cell>
          <cell r="I383">
            <v>0</v>
          </cell>
          <cell r="J383">
            <v>244199.79288420969</v>
          </cell>
        </row>
        <row r="384">
          <cell r="A384">
            <v>367</v>
          </cell>
          <cell r="B384">
            <v>51167</v>
          </cell>
          <cell r="C384">
            <v>0</v>
          </cell>
          <cell r="D384">
            <v>1372.7772024561286</v>
          </cell>
          <cell r="E384">
            <v>0</v>
          </cell>
          <cell r="F384">
            <v>0</v>
          </cell>
          <cell r="G384">
            <v>0</v>
          </cell>
          <cell r="H384">
            <v>0</v>
          </cell>
          <cell r="I384">
            <v>0</v>
          </cell>
          <cell r="J384">
            <v>244199.79288420969</v>
          </cell>
        </row>
        <row r="385">
          <cell r="A385">
            <v>368</v>
          </cell>
          <cell r="B385">
            <v>51196</v>
          </cell>
          <cell r="C385">
            <v>0</v>
          </cell>
          <cell r="D385">
            <v>1372.7772024561286</v>
          </cell>
          <cell r="E385">
            <v>0</v>
          </cell>
          <cell r="F385">
            <v>0</v>
          </cell>
          <cell r="G385">
            <v>0</v>
          </cell>
          <cell r="H385">
            <v>0</v>
          </cell>
          <cell r="I385">
            <v>0</v>
          </cell>
          <cell r="J385">
            <v>244199.79288420969</v>
          </cell>
        </row>
        <row r="386">
          <cell r="A386">
            <v>369</v>
          </cell>
          <cell r="B386">
            <v>51227</v>
          </cell>
          <cell r="C386">
            <v>0</v>
          </cell>
          <cell r="D386">
            <v>1372.7772024561286</v>
          </cell>
          <cell r="E386">
            <v>0</v>
          </cell>
          <cell r="F386">
            <v>0</v>
          </cell>
          <cell r="G386">
            <v>0</v>
          </cell>
          <cell r="H386">
            <v>0</v>
          </cell>
          <cell r="I386">
            <v>0</v>
          </cell>
          <cell r="J386">
            <v>244199.79288420969</v>
          </cell>
        </row>
        <row r="387">
          <cell r="A387">
            <v>370</v>
          </cell>
          <cell r="B387">
            <v>51257</v>
          </cell>
          <cell r="C387">
            <v>0</v>
          </cell>
          <cell r="D387">
            <v>1372.7772024561286</v>
          </cell>
          <cell r="E387">
            <v>0</v>
          </cell>
          <cell r="F387">
            <v>0</v>
          </cell>
          <cell r="G387">
            <v>0</v>
          </cell>
          <cell r="H387">
            <v>0</v>
          </cell>
          <cell r="I387">
            <v>0</v>
          </cell>
          <cell r="J387">
            <v>244199.79288420969</v>
          </cell>
        </row>
        <row r="388">
          <cell r="A388">
            <v>371</v>
          </cell>
          <cell r="B388">
            <v>51288</v>
          </cell>
          <cell r="C388">
            <v>0</v>
          </cell>
          <cell r="D388">
            <v>1372.7772024561286</v>
          </cell>
          <cell r="E388">
            <v>0</v>
          </cell>
          <cell r="F388">
            <v>0</v>
          </cell>
          <cell r="G388">
            <v>0</v>
          </cell>
          <cell r="H388">
            <v>0</v>
          </cell>
          <cell r="I388">
            <v>0</v>
          </cell>
          <cell r="J388">
            <v>244199.79288420969</v>
          </cell>
        </row>
        <row r="389">
          <cell r="A389">
            <v>372</v>
          </cell>
          <cell r="B389">
            <v>51318</v>
          </cell>
          <cell r="C389">
            <v>0</v>
          </cell>
          <cell r="D389">
            <v>1372.7772024561286</v>
          </cell>
          <cell r="E389">
            <v>0</v>
          </cell>
          <cell r="F389">
            <v>0</v>
          </cell>
          <cell r="G389">
            <v>0</v>
          </cell>
          <cell r="H389">
            <v>0</v>
          </cell>
          <cell r="I389">
            <v>0</v>
          </cell>
          <cell r="J389">
            <v>244199.79288420969</v>
          </cell>
        </row>
        <row r="390">
          <cell r="A390">
            <v>373</v>
          </cell>
          <cell r="B390">
            <v>51349</v>
          </cell>
          <cell r="C390">
            <v>0</v>
          </cell>
          <cell r="D390">
            <v>1372.7772024561286</v>
          </cell>
          <cell r="E390">
            <v>0</v>
          </cell>
          <cell r="F390">
            <v>0</v>
          </cell>
          <cell r="G390">
            <v>0</v>
          </cell>
          <cell r="H390">
            <v>0</v>
          </cell>
          <cell r="I390">
            <v>0</v>
          </cell>
          <cell r="J390">
            <v>244199.79288420969</v>
          </cell>
        </row>
        <row r="391">
          <cell r="A391">
            <v>374</v>
          </cell>
          <cell r="B391">
            <v>51380</v>
          </cell>
          <cell r="C391">
            <v>0</v>
          </cell>
          <cell r="D391">
            <v>1372.7772024561286</v>
          </cell>
          <cell r="E391">
            <v>0</v>
          </cell>
          <cell r="F391">
            <v>0</v>
          </cell>
          <cell r="G391">
            <v>0</v>
          </cell>
          <cell r="H391">
            <v>0</v>
          </cell>
          <cell r="I391">
            <v>0</v>
          </cell>
          <cell r="J391">
            <v>244199.79288420969</v>
          </cell>
        </row>
        <row r="392">
          <cell r="A392">
            <v>375</v>
          </cell>
          <cell r="B392">
            <v>51410</v>
          </cell>
          <cell r="C392">
            <v>0</v>
          </cell>
          <cell r="D392">
            <v>1372.7772024561286</v>
          </cell>
          <cell r="E392">
            <v>0</v>
          </cell>
          <cell r="F392">
            <v>0</v>
          </cell>
          <cell r="G392">
            <v>0</v>
          </cell>
          <cell r="H392">
            <v>0</v>
          </cell>
          <cell r="I392">
            <v>0</v>
          </cell>
          <cell r="J392">
            <v>244199.79288420969</v>
          </cell>
        </row>
        <row r="393">
          <cell r="A393">
            <v>376</v>
          </cell>
          <cell r="B393">
            <v>51441</v>
          </cell>
          <cell r="C393">
            <v>0</v>
          </cell>
          <cell r="D393">
            <v>1372.7772024561286</v>
          </cell>
          <cell r="E393">
            <v>0</v>
          </cell>
          <cell r="F393">
            <v>0</v>
          </cell>
          <cell r="G393">
            <v>0</v>
          </cell>
          <cell r="H393">
            <v>0</v>
          </cell>
          <cell r="I393">
            <v>0</v>
          </cell>
          <cell r="J393">
            <v>244199.79288420969</v>
          </cell>
        </row>
        <row r="394">
          <cell r="A394">
            <v>377</v>
          </cell>
          <cell r="B394">
            <v>51471</v>
          </cell>
          <cell r="C394">
            <v>0</v>
          </cell>
          <cell r="D394">
            <v>1372.7772024561286</v>
          </cell>
          <cell r="E394">
            <v>0</v>
          </cell>
          <cell r="F394">
            <v>0</v>
          </cell>
          <cell r="G394">
            <v>0</v>
          </cell>
          <cell r="H394">
            <v>0</v>
          </cell>
          <cell r="I394">
            <v>0</v>
          </cell>
          <cell r="J394">
            <v>244199.79288420969</v>
          </cell>
        </row>
        <row r="395">
          <cell r="A395">
            <v>378</v>
          </cell>
          <cell r="B395">
            <v>51502</v>
          </cell>
          <cell r="C395">
            <v>0</v>
          </cell>
          <cell r="D395">
            <v>1372.7772024561286</v>
          </cell>
          <cell r="E395">
            <v>0</v>
          </cell>
          <cell r="F395">
            <v>0</v>
          </cell>
          <cell r="G395">
            <v>0</v>
          </cell>
          <cell r="H395">
            <v>0</v>
          </cell>
          <cell r="I395">
            <v>0</v>
          </cell>
          <cell r="J395">
            <v>244199.79288420969</v>
          </cell>
        </row>
        <row r="396">
          <cell r="A396">
            <v>379</v>
          </cell>
          <cell r="B396">
            <v>51533</v>
          </cell>
          <cell r="C396">
            <v>0</v>
          </cell>
          <cell r="D396">
            <v>1372.7772024561286</v>
          </cell>
          <cell r="E396">
            <v>0</v>
          </cell>
          <cell r="F396">
            <v>0</v>
          </cell>
          <cell r="G396">
            <v>0</v>
          </cell>
          <cell r="H396">
            <v>0</v>
          </cell>
          <cell r="I396">
            <v>0</v>
          </cell>
          <cell r="J396">
            <v>244199.79288420969</v>
          </cell>
        </row>
        <row r="397">
          <cell r="A397">
            <v>380</v>
          </cell>
          <cell r="B397">
            <v>51561</v>
          </cell>
          <cell r="C397">
            <v>0</v>
          </cell>
          <cell r="D397">
            <v>1372.7772024561286</v>
          </cell>
          <cell r="E397">
            <v>0</v>
          </cell>
          <cell r="F397">
            <v>0</v>
          </cell>
          <cell r="G397">
            <v>0</v>
          </cell>
          <cell r="H397">
            <v>0</v>
          </cell>
          <cell r="I397">
            <v>0</v>
          </cell>
          <cell r="J397">
            <v>244199.79288420969</v>
          </cell>
        </row>
        <row r="398">
          <cell r="A398">
            <v>381</v>
          </cell>
          <cell r="B398">
            <v>51592</v>
          </cell>
          <cell r="C398">
            <v>0</v>
          </cell>
          <cell r="D398">
            <v>1372.7772024561286</v>
          </cell>
          <cell r="E398">
            <v>0</v>
          </cell>
          <cell r="F398">
            <v>0</v>
          </cell>
          <cell r="G398">
            <v>0</v>
          </cell>
          <cell r="H398">
            <v>0</v>
          </cell>
          <cell r="I398">
            <v>0</v>
          </cell>
          <cell r="J398">
            <v>244199.79288420969</v>
          </cell>
        </row>
        <row r="399">
          <cell r="A399">
            <v>382</v>
          </cell>
          <cell r="B399">
            <v>51622</v>
          </cell>
          <cell r="C399">
            <v>0</v>
          </cell>
          <cell r="D399">
            <v>1372.7772024561286</v>
          </cell>
          <cell r="E399">
            <v>0</v>
          </cell>
          <cell r="F399">
            <v>0</v>
          </cell>
          <cell r="G399">
            <v>0</v>
          </cell>
          <cell r="H399">
            <v>0</v>
          </cell>
          <cell r="I399">
            <v>0</v>
          </cell>
          <cell r="J399">
            <v>244199.79288420969</v>
          </cell>
        </row>
        <row r="400">
          <cell r="A400">
            <v>383</v>
          </cell>
          <cell r="B400">
            <v>51653</v>
          </cell>
          <cell r="C400">
            <v>0</v>
          </cell>
          <cell r="D400">
            <v>1372.7772024561286</v>
          </cell>
          <cell r="E400">
            <v>0</v>
          </cell>
          <cell r="F400">
            <v>0</v>
          </cell>
          <cell r="G400">
            <v>0</v>
          </cell>
          <cell r="H400">
            <v>0</v>
          </cell>
          <cell r="I400">
            <v>0</v>
          </cell>
          <cell r="J400">
            <v>244199.79288420969</v>
          </cell>
        </row>
        <row r="401">
          <cell r="A401">
            <v>384</v>
          </cell>
          <cell r="B401">
            <v>51683</v>
          </cell>
          <cell r="C401">
            <v>0</v>
          </cell>
          <cell r="D401">
            <v>1372.7772024561286</v>
          </cell>
          <cell r="E401">
            <v>0</v>
          </cell>
          <cell r="F401">
            <v>0</v>
          </cell>
          <cell r="G401">
            <v>0</v>
          </cell>
          <cell r="H401">
            <v>0</v>
          </cell>
          <cell r="I401">
            <v>0</v>
          </cell>
          <cell r="J401">
            <v>244199.79288420969</v>
          </cell>
        </row>
        <row r="402">
          <cell r="A402">
            <v>385</v>
          </cell>
          <cell r="B402">
            <v>51714</v>
          </cell>
          <cell r="C402">
            <v>0</v>
          </cell>
          <cell r="D402">
            <v>1372.7772024561286</v>
          </cell>
          <cell r="E402">
            <v>0</v>
          </cell>
          <cell r="F402">
            <v>0</v>
          </cell>
          <cell r="G402">
            <v>0</v>
          </cell>
          <cell r="H402">
            <v>0</v>
          </cell>
          <cell r="I402">
            <v>0</v>
          </cell>
          <cell r="J402">
            <v>244199.79288420969</v>
          </cell>
        </row>
        <row r="403">
          <cell r="A403">
            <v>386</v>
          </cell>
          <cell r="B403">
            <v>51745</v>
          </cell>
          <cell r="C403">
            <v>0</v>
          </cell>
          <cell r="D403">
            <v>1372.7772024561286</v>
          </cell>
          <cell r="E403">
            <v>0</v>
          </cell>
          <cell r="F403">
            <v>0</v>
          </cell>
          <cell r="G403">
            <v>0</v>
          </cell>
          <cell r="H403">
            <v>0</v>
          </cell>
          <cell r="I403">
            <v>0</v>
          </cell>
          <cell r="J403">
            <v>244199.79288420969</v>
          </cell>
        </row>
        <row r="404">
          <cell r="A404">
            <v>387</v>
          </cell>
          <cell r="B404">
            <v>51775</v>
          </cell>
          <cell r="C404">
            <v>0</v>
          </cell>
          <cell r="D404">
            <v>1372.7772024561286</v>
          </cell>
          <cell r="E404">
            <v>0</v>
          </cell>
          <cell r="F404">
            <v>0</v>
          </cell>
          <cell r="G404">
            <v>0</v>
          </cell>
          <cell r="H404">
            <v>0</v>
          </cell>
          <cell r="I404">
            <v>0</v>
          </cell>
          <cell r="J404">
            <v>244199.79288420969</v>
          </cell>
        </row>
        <row r="405">
          <cell r="A405">
            <v>388</v>
          </cell>
          <cell r="B405">
            <v>51806</v>
          </cell>
          <cell r="C405">
            <v>0</v>
          </cell>
          <cell r="D405">
            <v>1372.7772024561286</v>
          </cell>
          <cell r="E405">
            <v>0</v>
          </cell>
          <cell r="F405">
            <v>0</v>
          </cell>
          <cell r="G405">
            <v>0</v>
          </cell>
          <cell r="H405">
            <v>0</v>
          </cell>
          <cell r="I405">
            <v>0</v>
          </cell>
          <cell r="J405">
            <v>244199.79288420969</v>
          </cell>
        </row>
        <row r="406">
          <cell r="A406">
            <v>389</v>
          </cell>
          <cell r="B406">
            <v>51836</v>
          </cell>
          <cell r="C406">
            <v>0</v>
          </cell>
          <cell r="D406">
            <v>1372.7772024561286</v>
          </cell>
          <cell r="E406">
            <v>0</v>
          </cell>
          <cell r="F406">
            <v>0</v>
          </cell>
          <cell r="G406">
            <v>0</v>
          </cell>
          <cell r="H406">
            <v>0</v>
          </cell>
          <cell r="I406">
            <v>0</v>
          </cell>
          <cell r="J406">
            <v>244199.79288420969</v>
          </cell>
        </row>
        <row r="407">
          <cell r="A407">
            <v>390</v>
          </cell>
          <cell r="B407">
            <v>51867</v>
          </cell>
          <cell r="C407">
            <v>0</v>
          </cell>
          <cell r="D407">
            <v>1372.7772024561286</v>
          </cell>
          <cell r="E407">
            <v>0</v>
          </cell>
          <cell r="F407">
            <v>0</v>
          </cell>
          <cell r="G407">
            <v>0</v>
          </cell>
          <cell r="H407">
            <v>0</v>
          </cell>
          <cell r="I407">
            <v>0</v>
          </cell>
          <cell r="J407">
            <v>244199.79288420969</v>
          </cell>
        </row>
        <row r="408">
          <cell r="A408">
            <v>391</v>
          </cell>
          <cell r="B408">
            <v>51898</v>
          </cell>
          <cell r="C408">
            <v>0</v>
          </cell>
          <cell r="D408">
            <v>1372.7772024561286</v>
          </cell>
          <cell r="E408">
            <v>0</v>
          </cell>
          <cell r="F408">
            <v>0</v>
          </cell>
          <cell r="G408">
            <v>0</v>
          </cell>
          <cell r="H408">
            <v>0</v>
          </cell>
          <cell r="I408">
            <v>0</v>
          </cell>
          <cell r="J408">
            <v>244199.79288420969</v>
          </cell>
        </row>
        <row r="409">
          <cell r="A409">
            <v>392</v>
          </cell>
          <cell r="B409">
            <v>51926</v>
          </cell>
          <cell r="C409">
            <v>0</v>
          </cell>
          <cell r="D409">
            <v>1372.7772024561286</v>
          </cell>
          <cell r="E409">
            <v>0</v>
          </cell>
          <cell r="F409">
            <v>0</v>
          </cell>
          <cell r="G409">
            <v>0</v>
          </cell>
          <cell r="H409">
            <v>0</v>
          </cell>
          <cell r="I409">
            <v>0</v>
          </cell>
          <cell r="J409">
            <v>244199.79288420969</v>
          </cell>
        </row>
        <row r="410">
          <cell r="A410">
            <v>393</v>
          </cell>
          <cell r="B410">
            <v>51957</v>
          </cell>
          <cell r="C410">
            <v>0</v>
          </cell>
          <cell r="D410">
            <v>1372.7772024561286</v>
          </cell>
          <cell r="E410">
            <v>0</v>
          </cell>
          <cell r="F410">
            <v>0</v>
          </cell>
          <cell r="G410">
            <v>0</v>
          </cell>
          <cell r="H410">
            <v>0</v>
          </cell>
          <cell r="I410">
            <v>0</v>
          </cell>
          <cell r="J410">
            <v>244199.79288420969</v>
          </cell>
        </row>
        <row r="411">
          <cell r="A411">
            <v>394</v>
          </cell>
          <cell r="B411">
            <v>51987</v>
          </cell>
          <cell r="C411">
            <v>0</v>
          </cell>
          <cell r="D411">
            <v>1372.7772024561286</v>
          </cell>
          <cell r="E411">
            <v>0</v>
          </cell>
          <cell r="F411">
            <v>0</v>
          </cell>
          <cell r="G411">
            <v>0</v>
          </cell>
          <cell r="H411">
            <v>0</v>
          </cell>
          <cell r="I411">
            <v>0</v>
          </cell>
          <cell r="J411">
            <v>244199.79288420969</v>
          </cell>
        </row>
        <row r="412">
          <cell r="A412">
            <v>395</v>
          </cell>
          <cell r="B412">
            <v>52018</v>
          </cell>
          <cell r="C412">
            <v>0</v>
          </cell>
          <cell r="D412">
            <v>1372.7772024561286</v>
          </cell>
          <cell r="E412">
            <v>0</v>
          </cell>
          <cell r="F412">
            <v>0</v>
          </cell>
          <cell r="G412">
            <v>0</v>
          </cell>
          <cell r="H412">
            <v>0</v>
          </cell>
          <cell r="I412">
            <v>0</v>
          </cell>
          <cell r="J412">
            <v>244199.79288420969</v>
          </cell>
        </row>
        <row r="413">
          <cell r="A413">
            <v>396</v>
          </cell>
          <cell r="B413">
            <v>52048</v>
          </cell>
          <cell r="C413">
            <v>0</v>
          </cell>
          <cell r="D413">
            <v>1372.7772024561286</v>
          </cell>
          <cell r="E413">
            <v>0</v>
          </cell>
          <cell r="F413">
            <v>0</v>
          </cell>
          <cell r="G413">
            <v>0</v>
          </cell>
          <cell r="H413">
            <v>0</v>
          </cell>
          <cell r="I413">
            <v>0</v>
          </cell>
          <cell r="J413">
            <v>244199.79288420969</v>
          </cell>
        </row>
        <row r="414">
          <cell r="A414">
            <v>397</v>
          </cell>
          <cell r="B414">
            <v>52079</v>
          </cell>
          <cell r="C414">
            <v>0</v>
          </cell>
          <cell r="D414">
            <v>1372.7772024561286</v>
          </cell>
          <cell r="E414">
            <v>0</v>
          </cell>
          <cell r="F414">
            <v>0</v>
          </cell>
          <cell r="G414">
            <v>0</v>
          </cell>
          <cell r="H414">
            <v>0</v>
          </cell>
          <cell r="I414">
            <v>0</v>
          </cell>
          <cell r="J414">
            <v>244199.79288420969</v>
          </cell>
        </row>
        <row r="415">
          <cell r="A415">
            <v>398</v>
          </cell>
          <cell r="B415">
            <v>52110</v>
          </cell>
          <cell r="C415">
            <v>0</v>
          </cell>
          <cell r="D415">
            <v>1372.7772024561286</v>
          </cell>
          <cell r="E415">
            <v>0</v>
          </cell>
          <cell r="F415">
            <v>0</v>
          </cell>
          <cell r="G415">
            <v>0</v>
          </cell>
          <cell r="H415">
            <v>0</v>
          </cell>
          <cell r="I415">
            <v>0</v>
          </cell>
          <cell r="J415">
            <v>244199.79288420969</v>
          </cell>
        </row>
        <row r="416">
          <cell r="A416">
            <v>399</v>
          </cell>
          <cell r="B416">
            <v>52140</v>
          </cell>
          <cell r="C416">
            <v>0</v>
          </cell>
          <cell r="D416">
            <v>1372.7772024561286</v>
          </cell>
          <cell r="E416">
            <v>0</v>
          </cell>
          <cell r="F416">
            <v>0</v>
          </cell>
          <cell r="G416">
            <v>0</v>
          </cell>
          <cell r="H416">
            <v>0</v>
          </cell>
          <cell r="I416">
            <v>0</v>
          </cell>
          <cell r="J416">
            <v>244199.79288420969</v>
          </cell>
        </row>
        <row r="417">
          <cell r="A417">
            <v>400</v>
          </cell>
          <cell r="B417">
            <v>52171</v>
          </cell>
          <cell r="C417">
            <v>0</v>
          </cell>
          <cell r="D417">
            <v>1372.7772024561286</v>
          </cell>
          <cell r="E417">
            <v>0</v>
          </cell>
          <cell r="F417">
            <v>0</v>
          </cell>
          <cell r="G417">
            <v>0</v>
          </cell>
          <cell r="H417">
            <v>0</v>
          </cell>
          <cell r="I417">
            <v>0</v>
          </cell>
          <cell r="J417">
            <v>244199.79288420969</v>
          </cell>
        </row>
        <row r="418">
          <cell r="A418">
            <v>401</v>
          </cell>
          <cell r="B418">
            <v>52201</v>
          </cell>
          <cell r="C418">
            <v>0</v>
          </cell>
          <cell r="D418">
            <v>1372.7772024561286</v>
          </cell>
          <cell r="E418">
            <v>0</v>
          </cell>
          <cell r="F418">
            <v>0</v>
          </cell>
          <cell r="G418">
            <v>0</v>
          </cell>
          <cell r="H418">
            <v>0</v>
          </cell>
          <cell r="I418">
            <v>0</v>
          </cell>
          <cell r="J418">
            <v>244199.79288420969</v>
          </cell>
        </row>
        <row r="419">
          <cell r="A419">
            <v>402</v>
          </cell>
          <cell r="B419">
            <v>52232</v>
          </cell>
          <cell r="C419">
            <v>0</v>
          </cell>
          <cell r="D419">
            <v>1372.7772024561286</v>
          </cell>
          <cell r="E419">
            <v>0</v>
          </cell>
          <cell r="F419">
            <v>0</v>
          </cell>
          <cell r="G419">
            <v>0</v>
          </cell>
          <cell r="H419">
            <v>0</v>
          </cell>
          <cell r="I419">
            <v>0</v>
          </cell>
          <cell r="J419">
            <v>244199.79288420969</v>
          </cell>
        </row>
        <row r="420">
          <cell r="A420">
            <v>403</v>
          </cell>
          <cell r="B420">
            <v>52263</v>
          </cell>
          <cell r="C420">
            <v>0</v>
          </cell>
          <cell r="D420">
            <v>1372.7772024561286</v>
          </cell>
          <cell r="E420">
            <v>0</v>
          </cell>
          <cell r="F420">
            <v>0</v>
          </cell>
          <cell r="G420">
            <v>0</v>
          </cell>
          <cell r="H420">
            <v>0</v>
          </cell>
          <cell r="I420">
            <v>0</v>
          </cell>
          <cell r="J420">
            <v>244199.79288420969</v>
          </cell>
        </row>
        <row r="421">
          <cell r="A421">
            <v>404</v>
          </cell>
          <cell r="B421">
            <v>52291</v>
          </cell>
          <cell r="C421">
            <v>0</v>
          </cell>
          <cell r="D421">
            <v>1372.7772024561286</v>
          </cell>
          <cell r="E421">
            <v>0</v>
          </cell>
          <cell r="F421">
            <v>0</v>
          </cell>
          <cell r="G421">
            <v>0</v>
          </cell>
          <cell r="H421">
            <v>0</v>
          </cell>
          <cell r="I421">
            <v>0</v>
          </cell>
          <cell r="J421">
            <v>244199.79288420969</v>
          </cell>
        </row>
        <row r="422">
          <cell r="A422">
            <v>405</v>
          </cell>
          <cell r="B422">
            <v>52322</v>
          </cell>
          <cell r="C422">
            <v>0</v>
          </cell>
          <cell r="D422">
            <v>1372.7772024561286</v>
          </cell>
          <cell r="E422">
            <v>0</v>
          </cell>
          <cell r="F422">
            <v>0</v>
          </cell>
          <cell r="G422">
            <v>0</v>
          </cell>
          <cell r="H422">
            <v>0</v>
          </cell>
          <cell r="I422">
            <v>0</v>
          </cell>
          <cell r="J422">
            <v>244199.79288420969</v>
          </cell>
        </row>
        <row r="423">
          <cell r="A423">
            <v>406</v>
          </cell>
          <cell r="B423">
            <v>52352</v>
          </cell>
          <cell r="C423">
            <v>0</v>
          </cell>
          <cell r="D423">
            <v>1372.7772024561286</v>
          </cell>
          <cell r="E423">
            <v>0</v>
          </cell>
          <cell r="F423">
            <v>0</v>
          </cell>
          <cell r="G423">
            <v>0</v>
          </cell>
          <cell r="H423">
            <v>0</v>
          </cell>
          <cell r="I423">
            <v>0</v>
          </cell>
          <cell r="J423">
            <v>244199.79288420969</v>
          </cell>
        </row>
        <row r="424">
          <cell r="A424">
            <v>407</v>
          </cell>
          <cell r="B424">
            <v>52383</v>
          </cell>
          <cell r="C424">
            <v>0</v>
          </cell>
          <cell r="D424">
            <v>1372.7772024561286</v>
          </cell>
          <cell r="E424">
            <v>0</v>
          </cell>
          <cell r="F424">
            <v>0</v>
          </cell>
          <cell r="G424">
            <v>0</v>
          </cell>
          <cell r="H424">
            <v>0</v>
          </cell>
          <cell r="I424">
            <v>0</v>
          </cell>
          <cell r="J424">
            <v>244199.79288420969</v>
          </cell>
        </row>
        <row r="425">
          <cell r="A425">
            <v>408</v>
          </cell>
          <cell r="B425">
            <v>52413</v>
          </cell>
          <cell r="C425">
            <v>0</v>
          </cell>
          <cell r="D425">
            <v>1372.7772024561286</v>
          </cell>
          <cell r="E425">
            <v>0</v>
          </cell>
          <cell r="F425">
            <v>0</v>
          </cell>
          <cell r="G425">
            <v>0</v>
          </cell>
          <cell r="H425">
            <v>0</v>
          </cell>
          <cell r="I425">
            <v>0</v>
          </cell>
          <cell r="J425">
            <v>244199.79288420969</v>
          </cell>
        </row>
        <row r="426">
          <cell r="A426">
            <v>409</v>
          </cell>
          <cell r="B426">
            <v>52444</v>
          </cell>
          <cell r="C426">
            <v>0</v>
          </cell>
          <cell r="D426">
            <v>1372.7772024561286</v>
          </cell>
          <cell r="E426">
            <v>0</v>
          </cell>
          <cell r="F426">
            <v>0</v>
          </cell>
          <cell r="G426">
            <v>0</v>
          </cell>
          <cell r="H426">
            <v>0</v>
          </cell>
          <cell r="I426">
            <v>0</v>
          </cell>
          <cell r="J426">
            <v>244199.79288420969</v>
          </cell>
        </row>
        <row r="427">
          <cell r="A427">
            <v>410</v>
          </cell>
          <cell r="B427">
            <v>52475</v>
          </cell>
          <cell r="C427">
            <v>0</v>
          </cell>
          <cell r="D427">
            <v>1372.7772024561286</v>
          </cell>
          <cell r="E427">
            <v>0</v>
          </cell>
          <cell r="F427">
            <v>0</v>
          </cell>
          <cell r="G427">
            <v>0</v>
          </cell>
          <cell r="H427">
            <v>0</v>
          </cell>
          <cell r="I427">
            <v>0</v>
          </cell>
          <cell r="J427">
            <v>244199.79288420969</v>
          </cell>
        </row>
        <row r="428">
          <cell r="A428">
            <v>411</v>
          </cell>
          <cell r="B428">
            <v>52505</v>
          </cell>
          <cell r="C428">
            <v>0</v>
          </cell>
          <cell r="D428">
            <v>1372.7772024561286</v>
          </cell>
          <cell r="E428">
            <v>0</v>
          </cell>
          <cell r="F428">
            <v>0</v>
          </cell>
          <cell r="G428">
            <v>0</v>
          </cell>
          <cell r="H428">
            <v>0</v>
          </cell>
          <cell r="I428">
            <v>0</v>
          </cell>
          <cell r="J428">
            <v>244199.79288420969</v>
          </cell>
        </row>
        <row r="429">
          <cell r="A429">
            <v>412</v>
          </cell>
          <cell r="B429">
            <v>52536</v>
          </cell>
          <cell r="C429">
            <v>0</v>
          </cell>
          <cell r="D429">
            <v>1372.7772024561286</v>
          </cell>
          <cell r="E429">
            <v>0</v>
          </cell>
          <cell r="F429">
            <v>0</v>
          </cell>
          <cell r="G429">
            <v>0</v>
          </cell>
          <cell r="H429">
            <v>0</v>
          </cell>
          <cell r="I429">
            <v>0</v>
          </cell>
          <cell r="J429">
            <v>244199.79288420969</v>
          </cell>
        </row>
        <row r="430">
          <cell r="A430">
            <v>413</v>
          </cell>
          <cell r="B430">
            <v>52566</v>
          </cell>
          <cell r="C430">
            <v>0</v>
          </cell>
          <cell r="D430">
            <v>1372.7772024561286</v>
          </cell>
          <cell r="E430">
            <v>0</v>
          </cell>
          <cell r="F430">
            <v>0</v>
          </cell>
          <cell r="G430">
            <v>0</v>
          </cell>
          <cell r="H430">
            <v>0</v>
          </cell>
          <cell r="I430">
            <v>0</v>
          </cell>
          <cell r="J430">
            <v>244199.79288420969</v>
          </cell>
        </row>
        <row r="431">
          <cell r="A431">
            <v>414</v>
          </cell>
          <cell r="B431">
            <v>52597</v>
          </cell>
          <cell r="C431">
            <v>0</v>
          </cell>
          <cell r="D431">
            <v>1372.7772024561286</v>
          </cell>
          <cell r="E431">
            <v>0</v>
          </cell>
          <cell r="F431">
            <v>0</v>
          </cell>
          <cell r="G431">
            <v>0</v>
          </cell>
          <cell r="H431">
            <v>0</v>
          </cell>
          <cell r="I431">
            <v>0</v>
          </cell>
          <cell r="J431">
            <v>244199.79288420969</v>
          </cell>
        </row>
        <row r="432">
          <cell r="A432">
            <v>415</v>
          </cell>
          <cell r="B432">
            <v>52628</v>
          </cell>
          <cell r="C432">
            <v>0</v>
          </cell>
          <cell r="D432">
            <v>1372.7772024561286</v>
          </cell>
          <cell r="E432">
            <v>0</v>
          </cell>
          <cell r="F432">
            <v>0</v>
          </cell>
          <cell r="G432">
            <v>0</v>
          </cell>
          <cell r="H432">
            <v>0</v>
          </cell>
          <cell r="I432">
            <v>0</v>
          </cell>
          <cell r="J432">
            <v>244199.79288420969</v>
          </cell>
        </row>
        <row r="433">
          <cell r="A433">
            <v>416</v>
          </cell>
          <cell r="B433">
            <v>52657</v>
          </cell>
          <cell r="C433">
            <v>0</v>
          </cell>
          <cell r="D433">
            <v>1372.7772024561286</v>
          </cell>
          <cell r="E433">
            <v>0</v>
          </cell>
          <cell r="F433">
            <v>0</v>
          </cell>
          <cell r="G433">
            <v>0</v>
          </cell>
          <cell r="H433">
            <v>0</v>
          </cell>
          <cell r="I433">
            <v>0</v>
          </cell>
          <cell r="J433">
            <v>244199.79288420969</v>
          </cell>
        </row>
        <row r="434">
          <cell r="A434">
            <v>417</v>
          </cell>
          <cell r="B434">
            <v>52688</v>
          </cell>
          <cell r="C434">
            <v>0</v>
          </cell>
          <cell r="D434">
            <v>1372.7772024561286</v>
          </cell>
          <cell r="E434">
            <v>0</v>
          </cell>
          <cell r="F434">
            <v>0</v>
          </cell>
          <cell r="G434">
            <v>0</v>
          </cell>
          <cell r="H434">
            <v>0</v>
          </cell>
          <cell r="I434">
            <v>0</v>
          </cell>
          <cell r="J434">
            <v>244199.79288420969</v>
          </cell>
        </row>
        <row r="435">
          <cell r="A435">
            <v>418</v>
          </cell>
          <cell r="B435">
            <v>52718</v>
          </cell>
          <cell r="C435">
            <v>0</v>
          </cell>
          <cell r="D435">
            <v>1372.7772024561286</v>
          </cell>
          <cell r="E435">
            <v>0</v>
          </cell>
          <cell r="F435">
            <v>0</v>
          </cell>
          <cell r="G435">
            <v>0</v>
          </cell>
          <cell r="H435">
            <v>0</v>
          </cell>
          <cell r="I435">
            <v>0</v>
          </cell>
          <cell r="J435">
            <v>244199.79288420969</v>
          </cell>
        </row>
        <row r="436">
          <cell r="A436">
            <v>419</v>
          </cell>
          <cell r="B436">
            <v>52749</v>
          </cell>
          <cell r="C436">
            <v>0</v>
          </cell>
          <cell r="D436">
            <v>1372.7772024561286</v>
          </cell>
          <cell r="E436">
            <v>0</v>
          </cell>
          <cell r="F436">
            <v>0</v>
          </cell>
          <cell r="G436">
            <v>0</v>
          </cell>
          <cell r="H436">
            <v>0</v>
          </cell>
          <cell r="I436">
            <v>0</v>
          </cell>
          <cell r="J436">
            <v>244199.79288420969</v>
          </cell>
        </row>
        <row r="437">
          <cell r="A437">
            <v>420</v>
          </cell>
          <cell r="B437">
            <v>52779</v>
          </cell>
          <cell r="C437">
            <v>0</v>
          </cell>
          <cell r="D437">
            <v>1372.7772024561286</v>
          </cell>
          <cell r="E437">
            <v>0</v>
          </cell>
          <cell r="F437">
            <v>0</v>
          </cell>
          <cell r="G437">
            <v>0</v>
          </cell>
          <cell r="H437">
            <v>0</v>
          </cell>
          <cell r="I437">
            <v>0</v>
          </cell>
          <cell r="J437">
            <v>244199.79288420969</v>
          </cell>
        </row>
        <row r="438">
          <cell r="A438">
            <v>421</v>
          </cell>
          <cell r="B438">
            <v>52810</v>
          </cell>
          <cell r="C438">
            <v>0</v>
          </cell>
          <cell r="D438">
            <v>1372.7772024561286</v>
          </cell>
          <cell r="E438">
            <v>0</v>
          </cell>
          <cell r="F438">
            <v>0</v>
          </cell>
          <cell r="G438">
            <v>0</v>
          </cell>
          <cell r="H438">
            <v>0</v>
          </cell>
          <cell r="I438">
            <v>0</v>
          </cell>
          <cell r="J438">
            <v>244199.79288420969</v>
          </cell>
        </row>
        <row r="439">
          <cell r="A439">
            <v>422</v>
          </cell>
          <cell r="B439">
            <v>52841</v>
          </cell>
          <cell r="C439">
            <v>0</v>
          </cell>
          <cell r="D439">
            <v>1372.7772024561286</v>
          </cell>
          <cell r="E439">
            <v>0</v>
          </cell>
          <cell r="F439">
            <v>0</v>
          </cell>
          <cell r="G439">
            <v>0</v>
          </cell>
          <cell r="H439">
            <v>0</v>
          </cell>
          <cell r="I439">
            <v>0</v>
          </cell>
          <cell r="J439">
            <v>244199.79288420969</v>
          </cell>
        </row>
        <row r="440">
          <cell r="A440">
            <v>423</v>
          </cell>
          <cell r="B440">
            <v>52871</v>
          </cell>
          <cell r="C440">
            <v>0</v>
          </cell>
          <cell r="D440">
            <v>1372.7772024561286</v>
          </cell>
          <cell r="E440">
            <v>0</v>
          </cell>
          <cell r="F440">
            <v>0</v>
          </cell>
          <cell r="G440">
            <v>0</v>
          </cell>
          <cell r="H440">
            <v>0</v>
          </cell>
          <cell r="I440">
            <v>0</v>
          </cell>
          <cell r="J440">
            <v>244199.79288420969</v>
          </cell>
        </row>
        <row r="441">
          <cell r="A441">
            <v>424</v>
          </cell>
          <cell r="B441">
            <v>52902</v>
          </cell>
          <cell r="C441">
            <v>0</v>
          </cell>
          <cell r="D441">
            <v>1372.7772024561286</v>
          </cell>
          <cell r="E441">
            <v>0</v>
          </cell>
          <cell r="F441">
            <v>0</v>
          </cell>
          <cell r="G441">
            <v>0</v>
          </cell>
          <cell r="H441">
            <v>0</v>
          </cell>
          <cell r="I441">
            <v>0</v>
          </cell>
          <cell r="J441">
            <v>244199.79288420969</v>
          </cell>
        </row>
        <row r="442">
          <cell r="A442">
            <v>425</v>
          </cell>
          <cell r="B442">
            <v>52932</v>
          </cell>
          <cell r="C442">
            <v>0</v>
          </cell>
          <cell r="D442">
            <v>1372.7772024561286</v>
          </cell>
          <cell r="E442">
            <v>0</v>
          </cell>
          <cell r="F442">
            <v>0</v>
          </cell>
          <cell r="G442">
            <v>0</v>
          </cell>
          <cell r="H442">
            <v>0</v>
          </cell>
          <cell r="I442">
            <v>0</v>
          </cell>
          <cell r="J442">
            <v>244199.79288420969</v>
          </cell>
        </row>
        <row r="443">
          <cell r="A443">
            <v>426</v>
          </cell>
          <cell r="B443">
            <v>52963</v>
          </cell>
          <cell r="C443">
            <v>0</v>
          </cell>
          <cell r="D443">
            <v>1372.7772024561286</v>
          </cell>
          <cell r="E443">
            <v>0</v>
          </cell>
          <cell r="F443">
            <v>0</v>
          </cell>
          <cell r="G443">
            <v>0</v>
          </cell>
          <cell r="H443">
            <v>0</v>
          </cell>
          <cell r="I443">
            <v>0</v>
          </cell>
          <cell r="J443">
            <v>244199.79288420969</v>
          </cell>
        </row>
        <row r="444">
          <cell r="A444">
            <v>427</v>
          </cell>
          <cell r="B444">
            <v>52994</v>
          </cell>
          <cell r="C444">
            <v>0</v>
          </cell>
          <cell r="D444">
            <v>1372.7772024561286</v>
          </cell>
          <cell r="E444">
            <v>0</v>
          </cell>
          <cell r="F444">
            <v>0</v>
          </cell>
          <cell r="G444">
            <v>0</v>
          </cell>
          <cell r="H444">
            <v>0</v>
          </cell>
          <cell r="I444">
            <v>0</v>
          </cell>
          <cell r="J444">
            <v>244199.79288420969</v>
          </cell>
        </row>
        <row r="445">
          <cell r="A445">
            <v>428</v>
          </cell>
          <cell r="B445">
            <v>53022</v>
          </cell>
          <cell r="C445">
            <v>0</v>
          </cell>
          <cell r="D445">
            <v>1372.7772024561286</v>
          </cell>
          <cell r="E445">
            <v>0</v>
          </cell>
          <cell r="F445">
            <v>0</v>
          </cell>
          <cell r="G445">
            <v>0</v>
          </cell>
          <cell r="H445">
            <v>0</v>
          </cell>
          <cell r="I445">
            <v>0</v>
          </cell>
          <cell r="J445">
            <v>244199.79288420969</v>
          </cell>
        </row>
        <row r="446">
          <cell r="A446">
            <v>429</v>
          </cell>
          <cell r="B446">
            <v>53053</v>
          </cell>
          <cell r="C446">
            <v>0</v>
          </cell>
          <cell r="D446">
            <v>1372.7772024561286</v>
          </cell>
          <cell r="E446">
            <v>0</v>
          </cell>
          <cell r="F446">
            <v>0</v>
          </cell>
          <cell r="G446">
            <v>0</v>
          </cell>
          <cell r="H446">
            <v>0</v>
          </cell>
          <cell r="I446">
            <v>0</v>
          </cell>
          <cell r="J446">
            <v>244199.79288420969</v>
          </cell>
        </row>
        <row r="447">
          <cell r="A447">
            <v>430</v>
          </cell>
          <cell r="B447">
            <v>53083</v>
          </cell>
          <cell r="C447">
            <v>0</v>
          </cell>
          <cell r="D447">
            <v>1372.7772024561286</v>
          </cell>
          <cell r="E447">
            <v>0</v>
          </cell>
          <cell r="F447">
            <v>0</v>
          </cell>
          <cell r="G447">
            <v>0</v>
          </cell>
          <cell r="H447">
            <v>0</v>
          </cell>
          <cell r="I447">
            <v>0</v>
          </cell>
          <cell r="J447">
            <v>244199.79288420969</v>
          </cell>
        </row>
        <row r="448">
          <cell r="A448">
            <v>431</v>
          </cell>
          <cell r="B448">
            <v>53114</v>
          </cell>
          <cell r="C448">
            <v>0</v>
          </cell>
          <cell r="D448">
            <v>1372.7772024561286</v>
          </cell>
          <cell r="E448">
            <v>0</v>
          </cell>
          <cell r="F448">
            <v>0</v>
          </cell>
          <cell r="G448">
            <v>0</v>
          </cell>
          <cell r="H448">
            <v>0</v>
          </cell>
          <cell r="I448">
            <v>0</v>
          </cell>
          <cell r="J448">
            <v>244199.79288420969</v>
          </cell>
        </row>
        <row r="449">
          <cell r="A449">
            <v>432</v>
          </cell>
          <cell r="B449">
            <v>53144</v>
          </cell>
          <cell r="C449">
            <v>0</v>
          </cell>
          <cell r="D449">
            <v>1372.7772024561286</v>
          </cell>
          <cell r="E449">
            <v>0</v>
          </cell>
          <cell r="F449">
            <v>0</v>
          </cell>
          <cell r="G449">
            <v>0</v>
          </cell>
          <cell r="H449">
            <v>0</v>
          </cell>
          <cell r="I449">
            <v>0</v>
          </cell>
          <cell r="J449">
            <v>244199.79288420969</v>
          </cell>
        </row>
        <row r="450">
          <cell r="A450">
            <v>433</v>
          </cell>
          <cell r="B450">
            <v>53175</v>
          </cell>
          <cell r="C450">
            <v>0</v>
          </cell>
          <cell r="D450">
            <v>1372.7772024561286</v>
          </cell>
          <cell r="E450">
            <v>0</v>
          </cell>
          <cell r="F450">
            <v>0</v>
          </cell>
          <cell r="G450">
            <v>0</v>
          </cell>
          <cell r="H450">
            <v>0</v>
          </cell>
          <cell r="I450">
            <v>0</v>
          </cell>
          <cell r="J450">
            <v>244199.79288420969</v>
          </cell>
        </row>
        <row r="451">
          <cell r="A451">
            <v>434</v>
          </cell>
          <cell r="B451">
            <v>53206</v>
          </cell>
          <cell r="C451">
            <v>0</v>
          </cell>
          <cell r="D451">
            <v>1372.7772024561286</v>
          </cell>
          <cell r="E451">
            <v>0</v>
          </cell>
          <cell r="F451">
            <v>0</v>
          </cell>
          <cell r="G451">
            <v>0</v>
          </cell>
          <cell r="H451">
            <v>0</v>
          </cell>
          <cell r="I451">
            <v>0</v>
          </cell>
          <cell r="J451">
            <v>244199.79288420969</v>
          </cell>
        </row>
        <row r="452">
          <cell r="A452">
            <v>435</v>
          </cell>
          <cell r="B452">
            <v>53236</v>
          </cell>
          <cell r="C452">
            <v>0</v>
          </cell>
          <cell r="D452">
            <v>1372.7772024561286</v>
          </cell>
          <cell r="E452">
            <v>0</v>
          </cell>
          <cell r="F452">
            <v>0</v>
          </cell>
          <cell r="G452">
            <v>0</v>
          </cell>
          <cell r="H452">
            <v>0</v>
          </cell>
          <cell r="I452">
            <v>0</v>
          </cell>
          <cell r="J452">
            <v>244199.79288420969</v>
          </cell>
        </row>
        <row r="453">
          <cell r="A453">
            <v>436</v>
          </cell>
          <cell r="B453">
            <v>53267</v>
          </cell>
          <cell r="C453">
            <v>0</v>
          </cell>
          <cell r="D453">
            <v>1372.7772024561286</v>
          </cell>
          <cell r="E453">
            <v>0</v>
          </cell>
          <cell r="F453">
            <v>0</v>
          </cell>
          <cell r="G453">
            <v>0</v>
          </cell>
          <cell r="H453">
            <v>0</v>
          </cell>
          <cell r="I453">
            <v>0</v>
          </cell>
          <cell r="J453">
            <v>244199.79288420969</v>
          </cell>
        </row>
        <row r="454">
          <cell r="A454">
            <v>437</v>
          </cell>
          <cell r="B454">
            <v>53297</v>
          </cell>
          <cell r="C454">
            <v>0</v>
          </cell>
          <cell r="D454">
            <v>1372.7772024561286</v>
          </cell>
          <cell r="E454">
            <v>0</v>
          </cell>
          <cell r="F454">
            <v>0</v>
          </cell>
          <cell r="G454">
            <v>0</v>
          </cell>
          <cell r="H454">
            <v>0</v>
          </cell>
          <cell r="I454">
            <v>0</v>
          </cell>
          <cell r="J454">
            <v>244199.79288420969</v>
          </cell>
        </row>
        <row r="455">
          <cell r="A455">
            <v>438</v>
          </cell>
          <cell r="B455">
            <v>53328</v>
          </cell>
          <cell r="C455">
            <v>0</v>
          </cell>
          <cell r="D455">
            <v>1372.7772024561286</v>
          </cell>
          <cell r="E455">
            <v>0</v>
          </cell>
          <cell r="F455">
            <v>0</v>
          </cell>
          <cell r="G455">
            <v>0</v>
          </cell>
          <cell r="H455">
            <v>0</v>
          </cell>
          <cell r="I455">
            <v>0</v>
          </cell>
          <cell r="J455">
            <v>244199.79288420969</v>
          </cell>
        </row>
        <row r="456">
          <cell r="A456">
            <v>439</v>
          </cell>
          <cell r="B456">
            <v>53359</v>
          </cell>
          <cell r="C456">
            <v>0</v>
          </cell>
          <cell r="D456">
            <v>1372.7772024561286</v>
          </cell>
          <cell r="E456">
            <v>0</v>
          </cell>
          <cell r="F456">
            <v>0</v>
          </cell>
          <cell r="G456">
            <v>0</v>
          </cell>
          <cell r="H456">
            <v>0</v>
          </cell>
          <cell r="I456">
            <v>0</v>
          </cell>
          <cell r="J456">
            <v>244199.79288420969</v>
          </cell>
        </row>
        <row r="457">
          <cell r="A457">
            <v>440</v>
          </cell>
          <cell r="B457">
            <v>53387</v>
          </cell>
          <cell r="C457">
            <v>0</v>
          </cell>
          <cell r="D457">
            <v>1372.7772024561286</v>
          </cell>
          <cell r="E457">
            <v>0</v>
          </cell>
          <cell r="F457">
            <v>0</v>
          </cell>
          <cell r="G457">
            <v>0</v>
          </cell>
          <cell r="H457">
            <v>0</v>
          </cell>
          <cell r="I457">
            <v>0</v>
          </cell>
          <cell r="J457">
            <v>244199.79288420969</v>
          </cell>
        </row>
        <row r="458">
          <cell r="A458">
            <v>441</v>
          </cell>
          <cell r="B458">
            <v>53418</v>
          </cell>
          <cell r="C458">
            <v>0</v>
          </cell>
          <cell r="D458">
            <v>1372.7772024561286</v>
          </cell>
          <cell r="E458">
            <v>0</v>
          </cell>
          <cell r="F458">
            <v>0</v>
          </cell>
          <cell r="G458">
            <v>0</v>
          </cell>
          <cell r="H458">
            <v>0</v>
          </cell>
          <cell r="I458">
            <v>0</v>
          </cell>
          <cell r="J458">
            <v>244199.79288420969</v>
          </cell>
        </row>
        <row r="459">
          <cell r="A459">
            <v>442</v>
          </cell>
          <cell r="B459">
            <v>53448</v>
          </cell>
          <cell r="C459">
            <v>0</v>
          </cell>
          <cell r="D459">
            <v>1372.7772024561286</v>
          </cell>
          <cell r="E459">
            <v>0</v>
          </cell>
          <cell r="F459">
            <v>0</v>
          </cell>
          <cell r="G459">
            <v>0</v>
          </cell>
          <cell r="H459">
            <v>0</v>
          </cell>
          <cell r="I459">
            <v>0</v>
          </cell>
          <cell r="J459">
            <v>244199.79288420969</v>
          </cell>
        </row>
        <row r="460">
          <cell r="A460">
            <v>443</v>
          </cell>
          <cell r="B460">
            <v>53479</v>
          </cell>
          <cell r="C460">
            <v>0</v>
          </cell>
          <cell r="D460">
            <v>1372.7772024561286</v>
          </cell>
          <cell r="E460">
            <v>0</v>
          </cell>
          <cell r="F460">
            <v>0</v>
          </cell>
          <cell r="G460">
            <v>0</v>
          </cell>
          <cell r="H460">
            <v>0</v>
          </cell>
          <cell r="I460">
            <v>0</v>
          </cell>
          <cell r="J460">
            <v>244199.79288420969</v>
          </cell>
        </row>
        <row r="461">
          <cell r="A461">
            <v>444</v>
          </cell>
          <cell r="B461">
            <v>53509</v>
          </cell>
          <cell r="C461">
            <v>0</v>
          </cell>
          <cell r="D461">
            <v>1372.7772024561286</v>
          </cell>
          <cell r="E461">
            <v>0</v>
          </cell>
          <cell r="F461">
            <v>0</v>
          </cell>
          <cell r="G461">
            <v>0</v>
          </cell>
          <cell r="H461">
            <v>0</v>
          </cell>
          <cell r="I461">
            <v>0</v>
          </cell>
          <cell r="J461">
            <v>244199.79288420969</v>
          </cell>
        </row>
        <row r="462">
          <cell r="A462">
            <v>445</v>
          </cell>
          <cell r="B462">
            <v>53540</v>
          </cell>
          <cell r="C462">
            <v>0</v>
          </cell>
          <cell r="D462">
            <v>1372.7772024561286</v>
          </cell>
          <cell r="E462">
            <v>0</v>
          </cell>
          <cell r="F462">
            <v>0</v>
          </cell>
          <cell r="G462">
            <v>0</v>
          </cell>
          <cell r="H462">
            <v>0</v>
          </cell>
          <cell r="I462">
            <v>0</v>
          </cell>
          <cell r="J462">
            <v>244199.79288420969</v>
          </cell>
        </row>
        <row r="463">
          <cell r="A463">
            <v>446</v>
          </cell>
          <cell r="B463">
            <v>53571</v>
          </cell>
          <cell r="C463">
            <v>0</v>
          </cell>
          <cell r="D463">
            <v>1372.7772024561286</v>
          </cell>
          <cell r="E463">
            <v>0</v>
          </cell>
          <cell r="F463">
            <v>0</v>
          </cell>
          <cell r="G463">
            <v>0</v>
          </cell>
          <cell r="H463">
            <v>0</v>
          </cell>
          <cell r="I463">
            <v>0</v>
          </cell>
          <cell r="J463">
            <v>244199.79288420969</v>
          </cell>
        </row>
        <row r="464">
          <cell r="A464">
            <v>447</v>
          </cell>
          <cell r="B464">
            <v>53601</v>
          </cell>
          <cell r="C464">
            <v>0</v>
          </cell>
          <cell r="D464">
            <v>1372.7772024561286</v>
          </cell>
          <cell r="E464">
            <v>0</v>
          </cell>
          <cell r="F464">
            <v>0</v>
          </cell>
          <cell r="G464">
            <v>0</v>
          </cell>
          <cell r="H464">
            <v>0</v>
          </cell>
          <cell r="I464">
            <v>0</v>
          </cell>
          <cell r="J464">
            <v>244199.79288420969</v>
          </cell>
        </row>
        <row r="465">
          <cell r="A465">
            <v>448</v>
          </cell>
          <cell r="B465">
            <v>53632</v>
          </cell>
          <cell r="C465">
            <v>0</v>
          </cell>
          <cell r="D465">
            <v>1372.7772024561286</v>
          </cell>
          <cell r="E465">
            <v>0</v>
          </cell>
          <cell r="F465">
            <v>0</v>
          </cell>
          <cell r="G465">
            <v>0</v>
          </cell>
          <cell r="H465">
            <v>0</v>
          </cell>
          <cell r="I465">
            <v>0</v>
          </cell>
          <cell r="J465">
            <v>244199.79288420969</v>
          </cell>
        </row>
        <row r="466">
          <cell r="A466">
            <v>449</v>
          </cell>
          <cell r="B466">
            <v>53662</v>
          </cell>
          <cell r="C466">
            <v>0</v>
          </cell>
          <cell r="D466">
            <v>1372.7772024561286</v>
          </cell>
          <cell r="E466">
            <v>0</v>
          </cell>
          <cell r="F466">
            <v>0</v>
          </cell>
          <cell r="G466">
            <v>0</v>
          </cell>
          <cell r="H466">
            <v>0</v>
          </cell>
          <cell r="I466">
            <v>0</v>
          </cell>
          <cell r="J466">
            <v>244199.79288420969</v>
          </cell>
        </row>
        <row r="467">
          <cell r="A467">
            <v>450</v>
          </cell>
          <cell r="B467">
            <v>53693</v>
          </cell>
          <cell r="C467">
            <v>0</v>
          </cell>
          <cell r="D467">
            <v>1372.7772024561286</v>
          </cell>
          <cell r="E467">
            <v>0</v>
          </cell>
          <cell r="F467">
            <v>0</v>
          </cell>
          <cell r="G467">
            <v>0</v>
          </cell>
          <cell r="H467">
            <v>0</v>
          </cell>
          <cell r="I467">
            <v>0</v>
          </cell>
          <cell r="J467">
            <v>244199.79288420969</v>
          </cell>
        </row>
        <row r="468">
          <cell r="A468">
            <v>451</v>
          </cell>
          <cell r="B468">
            <v>53724</v>
          </cell>
          <cell r="C468">
            <v>0</v>
          </cell>
          <cell r="D468">
            <v>1372.7772024561286</v>
          </cell>
          <cell r="E468">
            <v>0</v>
          </cell>
          <cell r="F468">
            <v>0</v>
          </cell>
          <cell r="G468">
            <v>0</v>
          </cell>
          <cell r="H468">
            <v>0</v>
          </cell>
          <cell r="I468">
            <v>0</v>
          </cell>
          <cell r="J468">
            <v>244199.79288420969</v>
          </cell>
        </row>
        <row r="469">
          <cell r="A469">
            <v>452</v>
          </cell>
          <cell r="B469">
            <v>53752</v>
          </cell>
          <cell r="C469">
            <v>0</v>
          </cell>
          <cell r="D469">
            <v>1372.7772024561286</v>
          </cell>
          <cell r="E469">
            <v>0</v>
          </cell>
          <cell r="F469">
            <v>0</v>
          </cell>
          <cell r="G469">
            <v>0</v>
          </cell>
          <cell r="H469">
            <v>0</v>
          </cell>
          <cell r="I469">
            <v>0</v>
          </cell>
          <cell r="J469">
            <v>244199.79288420969</v>
          </cell>
        </row>
        <row r="470">
          <cell r="A470">
            <v>453</v>
          </cell>
          <cell r="B470">
            <v>53783</v>
          </cell>
          <cell r="C470">
            <v>0</v>
          </cell>
          <cell r="D470">
            <v>1372.7772024561286</v>
          </cell>
          <cell r="E470">
            <v>0</v>
          </cell>
          <cell r="F470">
            <v>0</v>
          </cell>
          <cell r="G470">
            <v>0</v>
          </cell>
          <cell r="H470">
            <v>0</v>
          </cell>
          <cell r="I470">
            <v>0</v>
          </cell>
          <cell r="J470">
            <v>244199.79288420969</v>
          </cell>
        </row>
        <row r="471">
          <cell r="A471">
            <v>454</v>
          </cell>
          <cell r="B471">
            <v>53813</v>
          </cell>
          <cell r="C471">
            <v>0</v>
          </cell>
          <cell r="D471">
            <v>1372.7772024561286</v>
          </cell>
          <cell r="E471">
            <v>0</v>
          </cell>
          <cell r="F471">
            <v>0</v>
          </cell>
          <cell r="G471">
            <v>0</v>
          </cell>
          <cell r="H471">
            <v>0</v>
          </cell>
          <cell r="I471">
            <v>0</v>
          </cell>
          <cell r="J471">
            <v>244199.79288420969</v>
          </cell>
        </row>
        <row r="472">
          <cell r="A472">
            <v>455</v>
          </cell>
          <cell r="B472">
            <v>53844</v>
          </cell>
          <cell r="C472">
            <v>0</v>
          </cell>
          <cell r="D472">
            <v>1372.7772024561286</v>
          </cell>
          <cell r="E472">
            <v>0</v>
          </cell>
          <cell r="F472">
            <v>0</v>
          </cell>
          <cell r="G472">
            <v>0</v>
          </cell>
          <cell r="H472">
            <v>0</v>
          </cell>
          <cell r="I472">
            <v>0</v>
          </cell>
          <cell r="J472">
            <v>244199.79288420969</v>
          </cell>
        </row>
        <row r="473">
          <cell r="A473">
            <v>456</v>
          </cell>
          <cell r="B473">
            <v>53874</v>
          </cell>
          <cell r="C473">
            <v>0</v>
          </cell>
          <cell r="D473">
            <v>1372.7772024561286</v>
          </cell>
          <cell r="E473">
            <v>0</v>
          </cell>
          <cell r="F473">
            <v>0</v>
          </cell>
          <cell r="G473">
            <v>0</v>
          </cell>
          <cell r="H473">
            <v>0</v>
          </cell>
          <cell r="I473">
            <v>0</v>
          </cell>
          <cell r="J473">
            <v>244199.79288420969</v>
          </cell>
        </row>
        <row r="474">
          <cell r="A474">
            <v>457</v>
          </cell>
          <cell r="B474">
            <v>53905</v>
          </cell>
          <cell r="C474">
            <v>0</v>
          </cell>
          <cell r="D474">
            <v>1372.7772024561286</v>
          </cell>
          <cell r="E474">
            <v>0</v>
          </cell>
          <cell r="F474">
            <v>0</v>
          </cell>
          <cell r="G474">
            <v>0</v>
          </cell>
          <cell r="H474">
            <v>0</v>
          </cell>
          <cell r="I474">
            <v>0</v>
          </cell>
          <cell r="J474">
            <v>244199.79288420969</v>
          </cell>
        </row>
        <row r="475">
          <cell r="A475">
            <v>458</v>
          </cell>
          <cell r="B475">
            <v>53936</v>
          </cell>
          <cell r="C475">
            <v>0</v>
          </cell>
          <cell r="D475">
            <v>1372.7772024561286</v>
          </cell>
          <cell r="E475">
            <v>0</v>
          </cell>
          <cell r="F475">
            <v>0</v>
          </cell>
          <cell r="G475">
            <v>0</v>
          </cell>
          <cell r="H475">
            <v>0</v>
          </cell>
          <cell r="I475">
            <v>0</v>
          </cell>
          <cell r="J475">
            <v>244199.79288420969</v>
          </cell>
        </row>
        <row r="476">
          <cell r="A476">
            <v>459</v>
          </cell>
          <cell r="B476">
            <v>53966</v>
          </cell>
          <cell r="C476">
            <v>0</v>
          </cell>
          <cell r="D476">
            <v>1372.7772024561286</v>
          </cell>
          <cell r="E476">
            <v>0</v>
          </cell>
          <cell r="F476">
            <v>0</v>
          </cell>
          <cell r="G476">
            <v>0</v>
          </cell>
          <cell r="H476">
            <v>0</v>
          </cell>
          <cell r="I476">
            <v>0</v>
          </cell>
          <cell r="J476">
            <v>244199.79288420969</v>
          </cell>
        </row>
        <row r="477">
          <cell r="A477">
            <v>460</v>
          </cell>
          <cell r="B477">
            <v>53997</v>
          </cell>
          <cell r="C477">
            <v>0</v>
          </cell>
          <cell r="D477">
            <v>1372.7772024561286</v>
          </cell>
          <cell r="E477">
            <v>0</v>
          </cell>
          <cell r="F477">
            <v>0</v>
          </cell>
          <cell r="G477">
            <v>0</v>
          </cell>
          <cell r="H477">
            <v>0</v>
          </cell>
          <cell r="I477">
            <v>0</v>
          </cell>
          <cell r="J477">
            <v>244199.79288420969</v>
          </cell>
        </row>
        <row r="478">
          <cell r="A478">
            <v>461</v>
          </cell>
          <cell r="B478">
            <v>54027</v>
          </cell>
          <cell r="C478">
            <v>0</v>
          </cell>
          <cell r="D478">
            <v>1372.7772024561286</v>
          </cell>
          <cell r="E478">
            <v>0</v>
          </cell>
          <cell r="F478">
            <v>0</v>
          </cell>
          <cell r="G478">
            <v>0</v>
          </cell>
          <cell r="H478">
            <v>0</v>
          </cell>
          <cell r="I478">
            <v>0</v>
          </cell>
          <cell r="J478">
            <v>244199.79288420969</v>
          </cell>
        </row>
        <row r="479">
          <cell r="A479">
            <v>462</v>
          </cell>
          <cell r="B479">
            <v>54058</v>
          </cell>
          <cell r="C479">
            <v>0</v>
          </cell>
          <cell r="D479">
            <v>1372.7772024561286</v>
          </cell>
          <cell r="E479">
            <v>0</v>
          </cell>
          <cell r="F479">
            <v>0</v>
          </cell>
          <cell r="G479">
            <v>0</v>
          </cell>
          <cell r="H479">
            <v>0</v>
          </cell>
          <cell r="I479">
            <v>0</v>
          </cell>
          <cell r="J479">
            <v>244199.79288420969</v>
          </cell>
        </row>
        <row r="480">
          <cell r="A480">
            <v>463</v>
          </cell>
          <cell r="B480">
            <v>54089</v>
          </cell>
          <cell r="C480">
            <v>0</v>
          </cell>
          <cell r="D480">
            <v>1372.7772024561286</v>
          </cell>
          <cell r="E480">
            <v>0</v>
          </cell>
          <cell r="F480">
            <v>0</v>
          </cell>
          <cell r="G480">
            <v>0</v>
          </cell>
          <cell r="H480">
            <v>0</v>
          </cell>
          <cell r="I480">
            <v>0</v>
          </cell>
          <cell r="J480">
            <v>244199.79288420969</v>
          </cell>
        </row>
        <row r="481">
          <cell r="A481">
            <v>464</v>
          </cell>
          <cell r="B481">
            <v>54118</v>
          </cell>
          <cell r="C481">
            <v>0</v>
          </cell>
          <cell r="D481">
            <v>1372.7772024561286</v>
          </cell>
          <cell r="E481">
            <v>0</v>
          </cell>
          <cell r="F481">
            <v>0</v>
          </cell>
          <cell r="G481">
            <v>0</v>
          </cell>
          <cell r="H481">
            <v>0</v>
          </cell>
          <cell r="I481">
            <v>0</v>
          </cell>
          <cell r="J481">
            <v>244199.79288420969</v>
          </cell>
        </row>
        <row r="482">
          <cell r="A482">
            <v>465</v>
          </cell>
          <cell r="B482">
            <v>54149</v>
          </cell>
          <cell r="C482">
            <v>0</v>
          </cell>
          <cell r="D482">
            <v>1372.7772024561286</v>
          </cell>
          <cell r="E482">
            <v>0</v>
          </cell>
          <cell r="F482">
            <v>0</v>
          </cell>
          <cell r="G482">
            <v>0</v>
          </cell>
          <cell r="H482">
            <v>0</v>
          </cell>
          <cell r="I482">
            <v>0</v>
          </cell>
          <cell r="J482">
            <v>244199.79288420969</v>
          </cell>
        </row>
        <row r="483">
          <cell r="A483">
            <v>466</v>
          </cell>
          <cell r="B483">
            <v>54179</v>
          </cell>
          <cell r="C483">
            <v>0</v>
          </cell>
          <cell r="D483">
            <v>1372.7772024561286</v>
          </cell>
          <cell r="E483">
            <v>0</v>
          </cell>
          <cell r="F483">
            <v>0</v>
          </cell>
          <cell r="G483">
            <v>0</v>
          </cell>
          <cell r="H483">
            <v>0</v>
          </cell>
          <cell r="I483">
            <v>0</v>
          </cell>
          <cell r="J483">
            <v>244199.79288420969</v>
          </cell>
        </row>
        <row r="484">
          <cell r="A484">
            <v>467</v>
          </cell>
          <cell r="B484">
            <v>54210</v>
          </cell>
          <cell r="C484">
            <v>0</v>
          </cell>
          <cell r="D484">
            <v>1372.7772024561286</v>
          </cell>
          <cell r="E484">
            <v>0</v>
          </cell>
          <cell r="F484">
            <v>0</v>
          </cell>
          <cell r="G484">
            <v>0</v>
          </cell>
          <cell r="H484">
            <v>0</v>
          </cell>
          <cell r="I484">
            <v>0</v>
          </cell>
          <cell r="J484">
            <v>244199.79288420969</v>
          </cell>
        </row>
        <row r="485">
          <cell r="A485">
            <v>468</v>
          </cell>
          <cell r="B485">
            <v>54240</v>
          </cell>
          <cell r="C485">
            <v>0</v>
          </cell>
          <cell r="D485">
            <v>1372.7772024561286</v>
          </cell>
          <cell r="E485">
            <v>0</v>
          </cell>
          <cell r="F485">
            <v>0</v>
          </cell>
          <cell r="G485">
            <v>0</v>
          </cell>
          <cell r="H485">
            <v>0</v>
          </cell>
          <cell r="I485">
            <v>0</v>
          </cell>
          <cell r="J485">
            <v>244199.79288420969</v>
          </cell>
        </row>
        <row r="486">
          <cell r="A486">
            <v>469</v>
          </cell>
          <cell r="B486">
            <v>54271</v>
          </cell>
          <cell r="C486">
            <v>0</v>
          </cell>
          <cell r="D486">
            <v>1372.7772024561286</v>
          </cell>
          <cell r="E486">
            <v>0</v>
          </cell>
          <cell r="F486">
            <v>0</v>
          </cell>
          <cell r="G486">
            <v>0</v>
          </cell>
          <cell r="H486">
            <v>0</v>
          </cell>
          <cell r="I486">
            <v>0</v>
          </cell>
          <cell r="J486">
            <v>244199.79288420969</v>
          </cell>
        </row>
        <row r="487">
          <cell r="A487">
            <v>470</v>
          </cell>
          <cell r="B487">
            <v>54302</v>
          </cell>
          <cell r="C487">
            <v>0</v>
          </cell>
          <cell r="D487">
            <v>1372.7772024561286</v>
          </cell>
          <cell r="E487">
            <v>0</v>
          </cell>
          <cell r="F487">
            <v>0</v>
          </cell>
          <cell r="G487">
            <v>0</v>
          </cell>
          <cell r="H487">
            <v>0</v>
          </cell>
          <cell r="I487">
            <v>0</v>
          </cell>
          <cell r="J487">
            <v>244199.79288420969</v>
          </cell>
        </row>
        <row r="488">
          <cell r="A488">
            <v>471</v>
          </cell>
          <cell r="B488">
            <v>54332</v>
          </cell>
          <cell r="C488">
            <v>0</v>
          </cell>
          <cell r="D488">
            <v>1372.7772024561286</v>
          </cell>
          <cell r="E488">
            <v>0</v>
          </cell>
          <cell r="F488">
            <v>0</v>
          </cell>
          <cell r="G488">
            <v>0</v>
          </cell>
          <cell r="H488">
            <v>0</v>
          </cell>
          <cell r="I488">
            <v>0</v>
          </cell>
          <cell r="J488">
            <v>244199.79288420969</v>
          </cell>
        </row>
        <row r="489">
          <cell r="A489">
            <v>472</v>
          </cell>
          <cell r="B489">
            <v>54363</v>
          </cell>
          <cell r="C489">
            <v>0</v>
          </cell>
          <cell r="D489">
            <v>1372.7772024561286</v>
          </cell>
          <cell r="E489">
            <v>0</v>
          </cell>
          <cell r="F489">
            <v>0</v>
          </cell>
          <cell r="G489">
            <v>0</v>
          </cell>
          <cell r="H489">
            <v>0</v>
          </cell>
          <cell r="I489">
            <v>0</v>
          </cell>
          <cell r="J489">
            <v>244199.79288420969</v>
          </cell>
        </row>
        <row r="490">
          <cell r="A490">
            <v>473</v>
          </cell>
          <cell r="B490">
            <v>54393</v>
          </cell>
          <cell r="C490">
            <v>0</v>
          </cell>
          <cell r="D490">
            <v>1372.7772024561286</v>
          </cell>
          <cell r="E490">
            <v>0</v>
          </cell>
          <cell r="F490">
            <v>0</v>
          </cell>
          <cell r="G490">
            <v>0</v>
          </cell>
          <cell r="H490">
            <v>0</v>
          </cell>
          <cell r="I490">
            <v>0</v>
          </cell>
          <cell r="J490">
            <v>244199.79288420969</v>
          </cell>
        </row>
        <row r="491">
          <cell r="A491">
            <v>474</v>
          </cell>
          <cell r="B491">
            <v>54424</v>
          </cell>
          <cell r="C491">
            <v>0</v>
          </cell>
          <cell r="D491">
            <v>1372.7772024561286</v>
          </cell>
          <cell r="E491">
            <v>0</v>
          </cell>
          <cell r="F491">
            <v>0</v>
          </cell>
          <cell r="G491">
            <v>0</v>
          </cell>
          <cell r="H491">
            <v>0</v>
          </cell>
          <cell r="I491">
            <v>0</v>
          </cell>
          <cell r="J491">
            <v>244199.79288420969</v>
          </cell>
        </row>
        <row r="492">
          <cell r="A492">
            <v>475</v>
          </cell>
          <cell r="B492">
            <v>54455</v>
          </cell>
          <cell r="C492">
            <v>0</v>
          </cell>
          <cell r="D492">
            <v>1372.7772024561286</v>
          </cell>
          <cell r="E492">
            <v>0</v>
          </cell>
          <cell r="F492">
            <v>0</v>
          </cell>
          <cell r="G492">
            <v>0</v>
          </cell>
          <cell r="H492">
            <v>0</v>
          </cell>
          <cell r="I492">
            <v>0</v>
          </cell>
          <cell r="J492">
            <v>244199.79288420969</v>
          </cell>
        </row>
        <row r="493">
          <cell r="A493">
            <v>476</v>
          </cell>
          <cell r="B493">
            <v>54483</v>
          </cell>
          <cell r="C493">
            <v>0</v>
          </cell>
          <cell r="D493">
            <v>1372.7772024561286</v>
          </cell>
          <cell r="E493">
            <v>0</v>
          </cell>
          <cell r="F493">
            <v>0</v>
          </cell>
          <cell r="G493">
            <v>0</v>
          </cell>
          <cell r="H493">
            <v>0</v>
          </cell>
          <cell r="I493">
            <v>0</v>
          </cell>
          <cell r="J493">
            <v>244199.79288420969</v>
          </cell>
        </row>
        <row r="494">
          <cell r="A494">
            <v>477</v>
          </cell>
          <cell r="B494">
            <v>54514</v>
          </cell>
          <cell r="C494">
            <v>0</v>
          </cell>
          <cell r="D494">
            <v>1372.7772024561286</v>
          </cell>
          <cell r="E494">
            <v>0</v>
          </cell>
          <cell r="F494">
            <v>0</v>
          </cell>
          <cell r="G494">
            <v>0</v>
          </cell>
          <cell r="H494">
            <v>0</v>
          </cell>
          <cell r="I494">
            <v>0</v>
          </cell>
          <cell r="J494">
            <v>244199.79288420969</v>
          </cell>
        </row>
        <row r="495">
          <cell r="A495">
            <v>478</v>
          </cell>
          <cell r="B495">
            <v>54544</v>
          </cell>
          <cell r="C495">
            <v>0</v>
          </cell>
          <cell r="D495">
            <v>1372.7772024561286</v>
          </cell>
          <cell r="E495">
            <v>0</v>
          </cell>
          <cell r="F495">
            <v>0</v>
          </cell>
          <cell r="G495">
            <v>0</v>
          </cell>
          <cell r="H495">
            <v>0</v>
          </cell>
          <cell r="I495">
            <v>0</v>
          </cell>
          <cell r="J495">
            <v>244199.79288420969</v>
          </cell>
        </row>
        <row r="496">
          <cell r="A496">
            <v>479</v>
          </cell>
          <cell r="B496">
            <v>54575</v>
          </cell>
          <cell r="C496">
            <v>0</v>
          </cell>
          <cell r="D496">
            <v>1372.7772024561286</v>
          </cell>
          <cell r="E496">
            <v>0</v>
          </cell>
          <cell r="F496">
            <v>0</v>
          </cell>
          <cell r="G496">
            <v>0</v>
          </cell>
          <cell r="H496">
            <v>0</v>
          </cell>
          <cell r="I496">
            <v>0</v>
          </cell>
          <cell r="J496">
            <v>244199.79288420969</v>
          </cell>
        </row>
        <row r="497">
          <cell r="A497">
            <v>480</v>
          </cell>
          <cell r="B497">
            <v>54605</v>
          </cell>
          <cell r="C497">
            <v>0</v>
          </cell>
          <cell r="D497">
            <v>1372.7772024561286</v>
          </cell>
          <cell r="E497">
            <v>0</v>
          </cell>
          <cell r="F497">
            <v>0</v>
          </cell>
          <cell r="G497">
            <v>0</v>
          </cell>
          <cell r="H497">
            <v>0</v>
          </cell>
          <cell r="I497">
            <v>0</v>
          </cell>
          <cell r="J497">
            <v>244199.79288420969</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
  <sheetViews>
    <sheetView topLeftCell="A9" workbookViewId="0"/>
  </sheetViews>
  <sheetFormatPr defaultRowHeight="12.75" x14ac:dyDescent="0.2"/>
  <cols>
    <col min="1" max="3" width="9.140625" style="4"/>
    <col min="4" max="4" width="42.5703125" style="4" customWidth="1"/>
    <col min="5" max="16384" width="9.140625" style="4"/>
  </cols>
  <sheetData>
    <row r="1" spans="1:29" x14ac:dyDescent="0.2">
      <c r="A1" s="18"/>
      <c r="B1" s="18"/>
      <c r="C1" s="18"/>
      <c r="D1" s="18"/>
      <c r="E1" s="18"/>
      <c r="F1" s="18"/>
      <c r="G1" s="18"/>
      <c r="H1" s="18"/>
      <c r="I1" s="18"/>
      <c r="J1" s="18"/>
      <c r="K1" s="18"/>
      <c r="L1" s="18"/>
      <c r="M1" s="3"/>
      <c r="N1" s="3"/>
      <c r="O1" s="3"/>
      <c r="P1" s="3"/>
      <c r="Q1" s="3"/>
      <c r="R1" s="3"/>
      <c r="S1" s="3"/>
      <c r="T1" s="3"/>
      <c r="U1" s="3"/>
      <c r="V1" s="3"/>
      <c r="W1" s="3"/>
      <c r="X1" s="3"/>
      <c r="Y1" s="3"/>
      <c r="Z1" s="3"/>
      <c r="AA1" s="3"/>
      <c r="AB1" s="3"/>
      <c r="AC1" s="3"/>
    </row>
    <row r="2" spans="1:29" x14ac:dyDescent="0.2">
      <c r="A2" s="18"/>
      <c r="B2" s="18"/>
      <c r="C2" s="18"/>
      <c r="D2" s="18"/>
      <c r="E2" s="18"/>
      <c r="F2" s="18"/>
      <c r="G2" s="18"/>
      <c r="H2" s="18"/>
      <c r="I2" s="18"/>
      <c r="J2" s="18"/>
      <c r="K2" s="18"/>
      <c r="L2" s="18"/>
      <c r="M2" s="3"/>
      <c r="N2" s="3"/>
      <c r="O2" s="3"/>
      <c r="P2" s="3"/>
      <c r="Q2" s="3"/>
      <c r="R2" s="3"/>
      <c r="S2" s="3"/>
      <c r="T2" s="3"/>
      <c r="U2" s="3"/>
      <c r="V2" s="3"/>
      <c r="W2" s="3"/>
      <c r="X2" s="3"/>
      <c r="Y2" s="3"/>
      <c r="Z2" s="3"/>
      <c r="AA2" s="3"/>
      <c r="AB2" s="3"/>
      <c r="AC2" s="3"/>
    </row>
    <row r="3" spans="1:29" ht="15.75" x14ac:dyDescent="0.25">
      <c r="A3" s="18"/>
      <c r="B3" s="18"/>
      <c r="C3" s="18"/>
      <c r="D3" s="8" t="s">
        <v>202</v>
      </c>
      <c r="E3" s="7"/>
      <c r="F3" s="7"/>
      <c r="G3" s="18"/>
      <c r="H3" s="18"/>
      <c r="I3" s="18"/>
      <c r="J3" s="18"/>
      <c r="K3" s="18"/>
      <c r="L3" s="18"/>
      <c r="M3" s="3"/>
      <c r="N3" s="3"/>
      <c r="O3" s="3"/>
      <c r="P3" s="3"/>
      <c r="Q3" s="3"/>
      <c r="R3" s="3"/>
      <c r="S3" s="3"/>
      <c r="T3" s="3"/>
      <c r="U3" s="3"/>
      <c r="V3" s="3"/>
      <c r="W3" s="3"/>
      <c r="X3" s="3"/>
      <c r="Y3" s="3"/>
      <c r="Z3" s="3"/>
      <c r="AA3" s="3"/>
      <c r="AB3" s="3"/>
      <c r="AC3" s="3"/>
    </row>
    <row r="4" spans="1:29" ht="15.75" x14ac:dyDescent="0.25">
      <c r="A4" s="18"/>
      <c r="B4" s="18"/>
      <c r="C4" s="18"/>
      <c r="D4" s="9" t="s">
        <v>200</v>
      </c>
      <c r="E4" s="7"/>
      <c r="F4" s="7"/>
      <c r="G4" s="18"/>
      <c r="H4" s="18"/>
      <c r="I4" s="18"/>
      <c r="J4" s="18"/>
      <c r="K4" s="18"/>
      <c r="L4" s="18"/>
      <c r="M4" s="3"/>
      <c r="N4" s="3"/>
      <c r="O4" s="3"/>
      <c r="P4" s="3"/>
      <c r="Q4" s="3"/>
      <c r="R4" s="3"/>
      <c r="S4" s="3"/>
      <c r="T4" s="3"/>
      <c r="U4" s="3"/>
      <c r="V4" s="3"/>
      <c r="W4" s="3"/>
      <c r="X4" s="3"/>
      <c r="Y4" s="3"/>
      <c r="Z4" s="3"/>
      <c r="AA4" s="3"/>
      <c r="AB4" s="3"/>
      <c r="AC4" s="3"/>
    </row>
    <row r="5" spans="1:29" ht="15.75" x14ac:dyDescent="0.25">
      <c r="A5" s="18"/>
      <c r="B5" s="18"/>
      <c r="C5" s="18"/>
      <c r="D5" s="8" t="s">
        <v>177</v>
      </c>
      <c r="E5" s="7"/>
      <c r="F5" s="7"/>
      <c r="G5" s="18"/>
      <c r="H5" s="18"/>
      <c r="I5" s="18"/>
      <c r="J5" s="18"/>
      <c r="K5" s="18"/>
      <c r="L5" s="18"/>
      <c r="M5" s="3"/>
      <c r="N5" s="3"/>
      <c r="O5" s="3"/>
      <c r="P5" s="3"/>
      <c r="Q5" s="3"/>
      <c r="R5" s="3"/>
      <c r="S5" s="3"/>
      <c r="T5" s="3"/>
      <c r="U5" s="3"/>
      <c r="V5" s="3"/>
      <c r="W5" s="3"/>
      <c r="X5" s="3"/>
      <c r="Y5" s="3"/>
      <c r="Z5" s="3"/>
      <c r="AA5" s="3"/>
      <c r="AB5" s="3"/>
      <c r="AC5" s="3"/>
    </row>
    <row r="6" spans="1:29" ht="15.75" x14ac:dyDescent="0.25">
      <c r="A6" s="18"/>
      <c r="B6" s="18"/>
      <c r="C6" s="18"/>
      <c r="D6" s="8" t="s">
        <v>201</v>
      </c>
      <c r="E6" s="7"/>
      <c r="F6" s="7"/>
      <c r="G6" s="18"/>
      <c r="H6" s="18"/>
      <c r="I6" s="18"/>
      <c r="J6" s="18"/>
      <c r="K6" s="18"/>
      <c r="L6" s="18"/>
      <c r="M6" s="3"/>
      <c r="N6" s="3"/>
      <c r="O6" s="3"/>
      <c r="P6" s="3"/>
      <c r="Q6" s="3"/>
      <c r="R6" s="3"/>
      <c r="S6" s="3"/>
      <c r="T6" s="3"/>
      <c r="U6" s="3"/>
      <c r="V6" s="3"/>
      <c r="W6" s="3"/>
      <c r="X6" s="3"/>
      <c r="Y6" s="3"/>
      <c r="Z6" s="3"/>
      <c r="AA6" s="3"/>
      <c r="AB6" s="3"/>
      <c r="AC6" s="3"/>
    </row>
    <row r="7" spans="1:29" x14ac:dyDescent="0.2">
      <c r="A7" s="18"/>
      <c r="B7" s="18"/>
      <c r="C7" s="18"/>
      <c r="D7" s="18"/>
      <c r="E7" s="18"/>
      <c r="F7" s="18"/>
      <c r="G7" s="18"/>
      <c r="H7" s="18"/>
      <c r="I7" s="18"/>
      <c r="J7" s="18"/>
      <c r="K7" s="18"/>
      <c r="L7" s="18"/>
      <c r="M7" s="3"/>
      <c r="N7" s="3"/>
      <c r="O7" s="3"/>
      <c r="P7" s="3"/>
      <c r="Q7" s="3"/>
      <c r="R7" s="3"/>
      <c r="S7" s="3"/>
      <c r="T7" s="3"/>
      <c r="U7" s="3"/>
      <c r="V7" s="3"/>
      <c r="W7" s="3"/>
      <c r="X7" s="3"/>
      <c r="Y7" s="3"/>
      <c r="Z7" s="3"/>
      <c r="AA7" s="3"/>
      <c r="AB7" s="3"/>
      <c r="AC7" s="3"/>
    </row>
    <row r="8" spans="1:29" ht="61.5" x14ac:dyDescent="0.9">
      <c r="A8" s="18"/>
      <c r="B8" s="18"/>
      <c r="C8" s="18"/>
      <c r="D8" s="22" t="s">
        <v>184</v>
      </c>
      <c r="E8" s="18"/>
      <c r="F8" s="5"/>
      <c r="G8" s="18"/>
      <c r="H8" s="18"/>
      <c r="I8" s="18"/>
      <c r="J8" s="18"/>
      <c r="K8" s="18"/>
      <c r="L8" s="18"/>
      <c r="M8" s="3"/>
      <c r="N8" s="3"/>
      <c r="O8" s="3"/>
      <c r="P8" s="3"/>
      <c r="Q8" s="3"/>
      <c r="R8" s="3"/>
      <c r="S8" s="3"/>
      <c r="T8" s="3"/>
      <c r="U8" s="3"/>
      <c r="V8" s="3"/>
      <c r="W8" s="3"/>
      <c r="X8" s="3"/>
      <c r="Y8" s="3"/>
      <c r="Z8" s="3"/>
      <c r="AA8" s="3"/>
      <c r="AB8" s="3"/>
      <c r="AC8" s="3"/>
    </row>
    <row r="9" spans="1:29" x14ac:dyDescent="0.2">
      <c r="A9" s="18"/>
      <c r="B9" s="18"/>
      <c r="C9" s="18"/>
      <c r="D9" s="18"/>
      <c r="E9" s="18"/>
      <c r="F9" s="18"/>
      <c r="G9" s="18"/>
      <c r="H9" s="18"/>
      <c r="I9" s="18"/>
      <c r="J9" s="18"/>
      <c r="K9" s="18"/>
      <c r="L9" s="18"/>
      <c r="M9" s="3"/>
      <c r="N9" s="3"/>
      <c r="O9" s="3"/>
      <c r="P9" s="3"/>
      <c r="Q9" s="3"/>
      <c r="R9" s="3"/>
      <c r="S9" s="3"/>
      <c r="T9" s="3"/>
      <c r="U9" s="3"/>
      <c r="V9" s="3"/>
      <c r="W9" s="3"/>
      <c r="X9" s="3"/>
      <c r="Y9" s="3"/>
      <c r="Z9" s="3"/>
      <c r="AA9" s="3"/>
      <c r="AB9" s="3"/>
      <c r="AC9" s="3"/>
    </row>
    <row r="10" spans="1:29" ht="18.75" x14ac:dyDescent="0.3">
      <c r="A10" s="18"/>
      <c r="B10" s="18"/>
      <c r="C10" s="18"/>
      <c r="D10" s="17" t="s">
        <v>1</v>
      </c>
      <c r="E10" s="17"/>
      <c r="F10" s="17"/>
      <c r="G10" s="17"/>
      <c r="H10" s="18"/>
      <c r="I10" s="18"/>
      <c r="J10" s="18"/>
      <c r="K10" s="18"/>
      <c r="L10" s="18"/>
      <c r="M10" s="3"/>
      <c r="N10" s="3"/>
      <c r="O10" s="3"/>
      <c r="P10" s="3"/>
      <c r="Q10" s="3"/>
      <c r="R10" s="3"/>
      <c r="S10" s="3"/>
      <c r="T10" s="3"/>
      <c r="U10" s="3"/>
      <c r="V10" s="3"/>
      <c r="W10" s="3"/>
      <c r="X10" s="3"/>
      <c r="Y10" s="3"/>
      <c r="Z10" s="3"/>
      <c r="AA10" s="3"/>
      <c r="AB10" s="3"/>
      <c r="AC10" s="3"/>
    </row>
    <row r="11" spans="1:29" ht="18.75" x14ac:dyDescent="0.3">
      <c r="A11" s="18"/>
      <c r="B11" s="18"/>
      <c r="C11" s="18"/>
      <c r="D11" s="17"/>
      <c r="E11" s="17"/>
      <c r="F11" s="17"/>
      <c r="G11" s="17"/>
      <c r="H11" s="18"/>
      <c r="I11" s="18"/>
      <c r="J11" s="18"/>
      <c r="K11" s="18"/>
      <c r="L11" s="18"/>
      <c r="M11" s="3"/>
      <c r="N11" s="3"/>
      <c r="O11" s="3"/>
      <c r="P11" s="3"/>
      <c r="Q11" s="3"/>
      <c r="R11" s="3"/>
      <c r="S11" s="3"/>
      <c r="T11" s="3"/>
      <c r="U11" s="3"/>
      <c r="V11" s="3"/>
      <c r="W11" s="3"/>
      <c r="X11" s="3"/>
      <c r="Y11" s="3"/>
      <c r="Z11" s="3"/>
      <c r="AA11" s="3"/>
      <c r="AB11" s="3"/>
      <c r="AC11" s="3"/>
    </row>
    <row r="12" spans="1:29" ht="23.45" customHeight="1" x14ac:dyDescent="0.3">
      <c r="A12" s="18"/>
      <c r="B12" s="18"/>
      <c r="C12" s="18"/>
      <c r="F12" s="17"/>
      <c r="G12" s="18"/>
      <c r="H12" s="18"/>
      <c r="I12" s="18"/>
      <c r="J12" s="18"/>
      <c r="K12" s="18"/>
      <c r="L12" s="3"/>
      <c r="M12" s="3"/>
      <c r="N12" s="3"/>
      <c r="O12" s="3"/>
      <c r="P12" s="3"/>
      <c r="Q12" s="3"/>
      <c r="R12" s="3"/>
      <c r="S12" s="3"/>
      <c r="T12" s="3"/>
      <c r="U12" s="3"/>
      <c r="V12" s="3"/>
      <c r="W12" s="3"/>
      <c r="X12" s="3"/>
      <c r="Y12" s="3"/>
      <c r="Z12" s="3"/>
      <c r="AA12" s="3"/>
      <c r="AB12" s="3"/>
    </row>
    <row r="13" spans="1:29" ht="23.45" customHeight="1" x14ac:dyDescent="0.3">
      <c r="A13" s="18"/>
      <c r="B13" s="18"/>
      <c r="C13" s="18"/>
      <c r="F13" s="17"/>
      <c r="G13" s="18"/>
      <c r="H13" s="18"/>
      <c r="I13" s="18"/>
      <c r="J13" s="18"/>
      <c r="K13" s="18"/>
      <c r="L13" s="3"/>
      <c r="M13" s="3"/>
      <c r="N13" s="3"/>
      <c r="O13" s="3"/>
      <c r="P13" s="3"/>
      <c r="Q13" s="3"/>
      <c r="R13" s="3"/>
      <c r="S13" s="3"/>
      <c r="T13" s="3"/>
      <c r="U13" s="3"/>
      <c r="V13" s="3"/>
      <c r="W13" s="3"/>
      <c r="X13" s="3"/>
      <c r="Y13" s="3"/>
      <c r="Z13" s="3"/>
      <c r="AA13" s="3"/>
      <c r="AB13" s="3"/>
    </row>
    <row r="14" spans="1:29" ht="23.45" customHeight="1" x14ac:dyDescent="0.3">
      <c r="A14" s="18"/>
      <c r="B14" s="18"/>
      <c r="C14" s="18"/>
      <c r="F14" s="17"/>
      <c r="G14" s="18"/>
      <c r="H14" s="18"/>
      <c r="I14" s="18"/>
      <c r="J14" s="18"/>
      <c r="K14" s="18"/>
      <c r="L14" s="3"/>
      <c r="M14" s="3"/>
      <c r="N14" s="3"/>
      <c r="O14" s="3"/>
      <c r="P14" s="3"/>
      <c r="Q14" s="3"/>
      <c r="R14" s="3"/>
      <c r="S14" s="3"/>
      <c r="T14" s="3"/>
      <c r="U14" s="3"/>
      <c r="V14" s="3"/>
      <c r="W14" s="3"/>
      <c r="X14" s="3"/>
      <c r="Y14" s="3"/>
      <c r="Z14" s="3"/>
      <c r="AA14" s="3"/>
      <c r="AB14" s="3"/>
    </row>
    <row r="15" spans="1:29" ht="23.45" customHeight="1" x14ac:dyDescent="0.3">
      <c r="A15" s="18"/>
      <c r="B15" s="18"/>
      <c r="C15" s="18"/>
      <c r="F15" s="17"/>
      <c r="G15" s="18"/>
      <c r="H15" s="18"/>
      <c r="I15" s="18"/>
      <c r="J15" s="18"/>
      <c r="K15" s="18"/>
      <c r="L15" s="3"/>
      <c r="M15" s="3"/>
      <c r="N15" s="3"/>
      <c r="O15" s="3"/>
      <c r="P15" s="3"/>
      <c r="Q15" s="3"/>
      <c r="R15" s="3"/>
      <c r="S15" s="3"/>
      <c r="T15" s="3"/>
      <c r="U15" s="3"/>
      <c r="V15" s="3"/>
      <c r="W15" s="3"/>
      <c r="X15" s="3"/>
      <c r="Y15" s="3"/>
      <c r="Z15" s="3"/>
      <c r="AA15" s="3"/>
      <c r="AB15" s="3"/>
    </row>
    <row r="16" spans="1:29" ht="23.45" customHeight="1" x14ac:dyDescent="0.3">
      <c r="A16" s="18"/>
      <c r="B16" s="18"/>
      <c r="C16" s="18"/>
      <c r="F16" s="17"/>
      <c r="G16" s="18"/>
      <c r="H16" s="18"/>
      <c r="I16" s="18"/>
      <c r="J16" s="18"/>
      <c r="K16" s="18"/>
      <c r="L16" s="3"/>
      <c r="M16" s="3"/>
      <c r="N16" s="3"/>
      <c r="O16" s="3"/>
      <c r="P16" s="3"/>
      <c r="Q16" s="3"/>
      <c r="R16" s="3"/>
      <c r="S16" s="3"/>
      <c r="T16" s="3"/>
      <c r="U16" s="3"/>
      <c r="V16" s="3"/>
      <c r="W16" s="3"/>
      <c r="X16" s="3"/>
      <c r="Y16" s="3"/>
      <c r="Z16" s="3"/>
      <c r="AA16" s="3"/>
      <c r="AB16" s="3"/>
    </row>
    <row r="17" spans="1:29" ht="23.45" customHeight="1" x14ac:dyDescent="0.3">
      <c r="A17" s="18"/>
      <c r="B17" s="18"/>
      <c r="C17" s="18"/>
      <c r="F17" s="17"/>
      <c r="G17" s="18"/>
      <c r="H17" s="18"/>
      <c r="I17" s="18"/>
      <c r="J17" s="18"/>
      <c r="K17" s="18"/>
      <c r="L17" s="3"/>
      <c r="M17" s="3"/>
      <c r="N17" s="3"/>
      <c r="O17" s="3"/>
      <c r="P17" s="3"/>
      <c r="Q17" s="3"/>
      <c r="R17" s="3"/>
      <c r="S17" s="3"/>
      <c r="T17" s="3"/>
      <c r="U17" s="3"/>
      <c r="V17" s="3"/>
      <c r="W17" s="3"/>
      <c r="X17" s="3"/>
      <c r="Y17" s="3"/>
      <c r="Z17" s="3"/>
      <c r="AA17" s="3"/>
      <c r="AB17" s="3"/>
    </row>
    <row r="18" spans="1:29" ht="23.45" customHeight="1" x14ac:dyDescent="0.3">
      <c r="A18" s="18"/>
      <c r="B18" s="18"/>
      <c r="C18" s="18"/>
      <c r="F18" s="17"/>
      <c r="G18" s="18"/>
      <c r="H18" s="18"/>
      <c r="I18" s="18"/>
      <c r="J18" s="18"/>
      <c r="K18" s="18"/>
      <c r="L18" s="3"/>
      <c r="M18" s="3"/>
      <c r="N18" s="3"/>
      <c r="O18" s="3"/>
      <c r="P18" s="3"/>
      <c r="Q18" s="3"/>
      <c r="R18" s="3"/>
      <c r="S18" s="3"/>
      <c r="T18" s="3"/>
      <c r="U18" s="3"/>
      <c r="V18" s="3"/>
      <c r="W18" s="3"/>
      <c r="X18" s="3"/>
      <c r="Y18" s="3"/>
      <c r="Z18" s="3"/>
      <c r="AA18" s="3"/>
      <c r="AB18" s="3"/>
    </row>
    <row r="19" spans="1:29" ht="23.45" customHeight="1" x14ac:dyDescent="0.3">
      <c r="A19" s="18"/>
      <c r="B19" s="18"/>
      <c r="C19" s="18"/>
      <c r="F19" s="17"/>
      <c r="G19" s="18"/>
      <c r="H19" s="18"/>
      <c r="I19" s="18"/>
      <c r="J19" s="18"/>
      <c r="K19" s="18"/>
      <c r="L19" s="3"/>
      <c r="M19" s="3"/>
      <c r="N19" s="3"/>
      <c r="O19" s="3"/>
      <c r="P19" s="3"/>
      <c r="Q19" s="3"/>
      <c r="R19" s="3"/>
      <c r="S19" s="3"/>
      <c r="T19" s="3"/>
      <c r="U19" s="3"/>
      <c r="V19" s="3"/>
      <c r="W19" s="3"/>
      <c r="X19" s="3"/>
      <c r="Y19" s="3"/>
      <c r="Z19" s="3"/>
      <c r="AA19" s="3"/>
      <c r="AB19" s="3"/>
    </row>
    <row r="20" spans="1:29" ht="18.75" x14ac:dyDescent="0.3">
      <c r="A20" s="18"/>
      <c r="B20" s="18"/>
      <c r="C20" s="18"/>
      <c r="D20" s="17"/>
      <c r="E20" s="18"/>
      <c r="F20" s="18"/>
      <c r="G20" s="18"/>
      <c r="H20" s="18"/>
      <c r="I20" s="18"/>
      <c r="J20" s="18"/>
      <c r="K20" s="18"/>
      <c r="L20" s="18"/>
      <c r="M20" s="3"/>
      <c r="N20" s="3"/>
      <c r="O20" s="3"/>
      <c r="P20" s="3"/>
      <c r="Q20" s="3"/>
      <c r="R20" s="3"/>
      <c r="S20" s="3"/>
      <c r="T20" s="3"/>
      <c r="U20" s="3"/>
      <c r="V20" s="3"/>
      <c r="W20" s="3"/>
      <c r="X20" s="3"/>
      <c r="Y20" s="3"/>
      <c r="Z20" s="3"/>
      <c r="AA20" s="3"/>
      <c r="AB20" s="3"/>
      <c r="AC20" s="3"/>
    </row>
    <row r="21" spans="1:29" ht="18.75" x14ac:dyDescent="0.3">
      <c r="A21" s="18"/>
      <c r="B21" s="18"/>
      <c r="C21" s="18"/>
      <c r="D21" s="17" t="s">
        <v>2</v>
      </c>
      <c r="E21" s="18"/>
      <c r="F21" s="18"/>
      <c r="G21" s="18"/>
      <c r="H21" s="18"/>
      <c r="I21" s="18"/>
      <c r="J21" s="18"/>
      <c r="K21" s="18"/>
      <c r="L21" s="18"/>
      <c r="M21" s="3"/>
      <c r="N21" s="3"/>
      <c r="O21" s="3"/>
      <c r="P21" s="3"/>
      <c r="Q21" s="3"/>
      <c r="R21" s="3"/>
      <c r="S21" s="3"/>
      <c r="T21" s="3"/>
      <c r="U21" s="3"/>
      <c r="V21" s="3"/>
      <c r="W21" s="3"/>
      <c r="X21" s="3"/>
      <c r="Y21" s="3"/>
      <c r="Z21" s="3"/>
      <c r="AA21" s="3"/>
      <c r="AB21" s="3"/>
      <c r="AC21" s="3"/>
    </row>
    <row r="22" spans="1:29" ht="18.75" x14ac:dyDescent="0.3">
      <c r="A22" s="18"/>
      <c r="B22" s="18"/>
      <c r="C22" s="18"/>
      <c r="D22" s="17"/>
      <c r="E22" s="18"/>
      <c r="F22" s="18"/>
      <c r="G22" s="18"/>
      <c r="H22" s="18"/>
      <c r="I22" s="18"/>
      <c r="J22" s="18"/>
      <c r="K22" s="18"/>
      <c r="L22" s="18"/>
      <c r="M22" s="3"/>
      <c r="N22" s="3"/>
      <c r="O22" s="3"/>
      <c r="P22" s="3"/>
      <c r="Q22" s="3"/>
      <c r="R22" s="3"/>
      <c r="S22" s="3"/>
      <c r="T22" s="3"/>
      <c r="U22" s="3"/>
      <c r="V22" s="3"/>
      <c r="W22" s="3"/>
      <c r="X22" s="3"/>
      <c r="Y22" s="3"/>
      <c r="Z22" s="3"/>
      <c r="AA22" s="3"/>
      <c r="AB22" s="3"/>
      <c r="AC22" s="3"/>
    </row>
    <row r="23" spans="1:29" ht="18.75" x14ac:dyDescent="0.3">
      <c r="A23" s="18"/>
      <c r="B23" s="18"/>
      <c r="C23" s="18"/>
      <c r="D23" s="14" t="s">
        <v>3</v>
      </c>
      <c r="E23" s="18"/>
      <c r="F23" s="18"/>
      <c r="G23" s="18"/>
      <c r="H23" s="18"/>
      <c r="I23" s="18"/>
      <c r="J23" s="18"/>
      <c r="K23" s="18"/>
      <c r="L23" s="18"/>
      <c r="M23" s="3"/>
      <c r="N23" s="3"/>
      <c r="O23" s="3"/>
      <c r="P23" s="3"/>
      <c r="Q23" s="3"/>
      <c r="R23" s="3"/>
      <c r="S23" s="3"/>
      <c r="T23" s="3"/>
      <c r="U23" s="3"/>
      <c r="V23" s="3"/>
      <c r="W23" s="3"/>
      <c r="X23" s="3"/>
      <c r="Y23" s="3"/>
      <c r="Z23" s="3"/>
      <c r="AA23" s="3"/>
      <c r="AB23" s="3"/>
      <c r="AC23" s="3"/>
    </row>
    <row r="24" spans="1:29" ht="18.75" x14ac:dyDescent="0.3">
      <c r="A24" s="18"/>
      <c r="B24" s="18"/>
      <c r="C24" s="18"/>
      <c r="D24" s="15" t="s">
        <v>4</v>
      </c>
      <c r="E24" s="18"/>
      <c r="F24" s="18"/>
      <c r="G24" s="18"/>
      <c r="H24" s="18"/>
      <c r="I24" s="18"/>
      <c r="J24" s="18"/>
      <c r="K24" s="18"/>
      <c r="L24" s="18"/>
      <c r="M24" s="3"/>
      <c r="N24" s="3"/>
      <c r="O24" s="3"/>
      <c r="P24" s="3"/>
      <c r="Q24" s="3"/>
      <c r="R24" s="3"/>
      <c r="S24" s="3"/>
      <c r="T24" s="3"/>
      <c r="U24" s="3"/>
      <c r="V24" s="3"/>
      <c r="W24" s="3"/>
      <c r="X24" s="3"/>
      <c r="Y24" s="3"/>
      <c r="Z24" s="3"/>
      <c r="AA24" s="3"/>
      <c r="AB24" s="3"/>
      <c r="AC24" s="3"/>
    </row>
    <row r="25" spans="1:29" ht="15.75" x14ac:dyDescent="0.25">
      <c r="A25" s="18"/>
      <c r="B25" s="18"/>
      <c r="C25" s="18"/>
      <c r="D25" s="11"/>
      <c r="E25" s="18"/>
      <c r="F25" s="18"/>
      <c r="G25" s="18"/>
      <c r="H25" s="18"/>
      <c r="I25" s="18"/>
      <c r="J25" s="18"/>
      <c r="K25" s="18"/>
      <c r="L25" s="18"/>
      <c r="M25" s="3"/>
      <c r="N25" s="3"/>
      <c r="O25" s="3"/>
      <c r="P25" s="3"/>
      <c r="Q25" s="3"/>
      <c r="R25" s="3"/>
      <c r="S25" s="3"/>
      <c r="T25" s="3"/>
      <c r="U25" s="3"/>
      <c r="V25" s="3"/>
      <c r="W25" s="3"/>
      <c r="X25" s="3"/>
      <c r="Y25" s="3"/>
      <c r="Z25" s="3"/>
      <c r="AA25" s="3"/>
      <c r="AB25" s="3"/>
      <c r="AC25" s="3"/>
    </row>
    <row r="26" spans="1:29" ht="15.75" x14ac:dyDescent="0.25">
      <c r="A26" s="18"/>
      <c r="B26" s="18"/>
      <c r="C26" s="18"/>
      <c r="D26" s="12" t="s">
        <v>0</v>
      </c>
      <c r="E26" s="18"/>
      <c r="F26" s="18"/>
      <c r="G26" s="18"/>
      <c r="H26" s="18"/>
      <c r="I26" s="18"/>
      <c r="J26" s="18"/>
      <c r="K26" s="18"/>
      <c r="L26" s="18"/>
      <c r="M26" s="3"/>
      <c r="N26" s="3"/>
      <c r="O26" s="3"/>
      <c r="P26" s="3"/>
      <c r="Q26" s="3"/>
      <c r="R26" s="3"/>
      <c r="S26" s="3"/>
      <c r="T26" s="3"/>
      <c r="U26" s="3"/>
      <c r="V26" s="3"/>
      <c r="W26" s="3"/>
      <c r="X26" s="3"/>
      <c r="Y26" s="3"/>
      <c r="Z26" s="3"/>
      <c r="AA26" s="3"/>
      <c r="AB26" s="3"/>
      <c r="AC26" s="3"/>
    </row>
    <row r="27" spans="1:29" ht="15.75" x14ac:dyDescent="0.25">
      <c r="A27" s="18"/>
      <c r="B27" s="18"/>
      <c r="C27" s="18"/>
      <c r="D27" s="12" t="s">
        <v>5</v>
      </c>
      <c r="E27" s="18"/>
      <c r="F27" s="18"/>
      <c r="G27" s="18"/>
      <c r="H27" s="18"/>
      <c r="I27" s="18"/>
      <c r="J27" s="18"/>
      <c r="K27" s="18"/>
      <c r="L27" s="18"/>
      <c r="M27" s="3"/>
      <c r="N27" s="3"/>
      <c r="O27" s="3"/>
      <c r="P27" s="3"/>
      <c r="Q27" s="3"/>
      <c r="R27" s="3"/>
      <c r="S27" s="3"/>
      <c r="T27" s="3"/>
      <c r="U27" s="3"/>
      <c r="V27" s="3"/>
      <c r="W27" s="3"/>
      <c r="X27" s="3"/>
      <c r="Y27" s="3"/>
      <c r="Z27" s="3"/>
      <c r="AA27" s="3"/>
      <c r="AB27" s="3"/>
      <c r="AC27" s="3"/>
    </row>
    <row r="28" spans="1:29" ht="15.75" x14ac:dyDescent="0.25">
      <c r="A28" s="18"/>
      <c r="B28" s="18"/>
      <c r="C28" s="18"/>
      <c r="D28" s="12" t="s">
        <v>203</v>
      </c>
      <c r="E28" s="18"/>
      <c r="F28" s="18"/>
      <c r="G28" s="18"/>
      <c r="H28" s="18"/>
      <c r="I28" s="18"/>
      <c r="J28" s="18"/>
      <c r="K28" s="18"/>
      <c r="L28" s="18"/>
      <c r="M28" s="3"/>
      <c r="N28" s="3"/>
      <c r="O28" s="3"/>
      <c r="P28" s="3"/>
      <c r="Q28" s="3"/>
      <c r="R28" s="3"/>
      <c r="S28" s="3"/>
      <c r="T28" s="3"/>
      <c r="U28" s="3"/>
      <c r="V28" s="3"/>
      <c r="W28" s="3"/>
      <c r="X28" s="3"/>
      <c r="Y28" s="3"/>
      <c r="Z28" s="3"/>
      <c r="AA28" s="3"/>
      <c r="AB28" s="3"/>
      <c r="AC28" s="3"/>
    </row>
    <row r="29" spans="1:29" ht="15.75" x14ac:dyDescent="0.25">
      <c r="A29" s="18"/>
      <c r="B29" s="18"/>
      <c r="C29" s="18"/>
      <c r="D29" s="12" t="s">
        <v>6</v>
      </c>
      <c r="E29" s="18"/>
      <c r="F29" s="18"/>
      <c r="G29" s="18"/>
      <c r="H29" s="18"/>
      <c r="I29" s="18"/>
      <c r="J29" s="18"/>
      <c r="K29" s="18"/>
      <c r="L29" s="18"/>
      <c r="M29" s="3"/>
      <c r="N29" s="3"/>
      <c r="O29" s="3"/>
      <c r="P29" s="3"/>
      <c r="Q29" s="3"/>
      <c r="R29" s="3"/>
      <c r="S29" s="3"/>
      <c r="T29" s="3"/>
      <c r="U29" s="3"/>
      <c r="V29" s="3"/>
      <c r="W29" s="3"/>
      <c r="X29" s="3"/>
      <c r="Y29" s="3"/>
      <c r="Z29" s="3"/>
      <c r="AA29" s="3"/>
      <c r="AB29" s="3"/>
      <c r="AC29" s="3"/>
    </row>
    <row r="30" spans="1:29" ht="15.75" x14ac:dyDescent="0.25">
      <c r="A30" s="18"/>
      <c r="B30" s="18"/>
      <c r="C30" s="18"/>
      <c r="D30" s="13" t="s">
        <v>178</v>
      </c>
      <c r="E30" s="18"/>
      <c r="F30" s="18"/>
      <c r="G30" s="18"/>
      <c r="H30" s="18"/>
      <c r="I30" s="18"/>
      <c r="J30" s="18"/>
      <c r="K30" s="18"/>
      <c r="L30" s="18"/>
      <c r="M30" s="3"/>
      <c r="N30" s="3"/>
      <c r="O30" s="3"/>
      <c r="P30" s="3"/>
      <c r="Q30" s="3"/>
      <c r="R30" s="3"/>
      <c r="S30" s="3"/>
      <c r="T30" s="3"/>
      <c r="U30" s="3"/>
      <c r="V30" s="3"/>
      <c r="W30" s="3"/>
      <c r="X30" s="3"/>
      <c r="Y30" s="3"/>
      <c r="Z30" s="3"/>
      <c r="AA30" s="3"/>
      <c r="AB30" s="3"/>
      <c r="AC30" s="3"/>
    </row>
    <row r="31" spans="1:29" ht="15.75" x14ac:dyDescent="0.25">
      <c r="A31" s="18"/>
      <c r="B31" s="18"/>
      <c r="C31" s="18"/>
      <c r="D31" s="13" t="s">
        <v>7</v>
      </c>
      <c r="E31" s="18"/>
      <c r="F31" s="18"/>
      <c r="G31" s="18"/>
      <c r="H31" s="18"/>
      <c r="I31" s="18"/>
      <c r="J31" s="18"/>
      <c r="K31" s="18"/>
      <c r="L31" s="18"/>
      <c r="M31" s="3"/>
      <c r="N31" s="3"/>
      <c r="O31" s="3"/>
      <c r="P31" s="3"/>
      <c r="Q31" s="3"/>
      <c r="R31" s="3"/>
      <c r="S31" s="3"/>
      <c r="T31" s="3"/>
      <c r="U31" s="3"/>
      <c r="V31" s="3"/>
      <c r="W31" s="3"/>
      <c r="X31" s="3"/>
      <c r="Y31" s="3"/>
      <c r="Z31" s="3"/>
      <c r="AA31" s="3"/>
      <c r="AB31" s="3"/>
      <c r="AC31" s="3"/>
    </row>
    <row r="32" spans="1:29" x14ac:dyDescent="0.2">
      <c r="A32" s="18"/>
      <c r="B32" s="18"/>
      <c r="C32" s="18"/>
      <c r="D32" s="18"/>
      <c r="E32" s="18"/>
      <c r="F32" s="18"/>
      <c r="G32" s="18"/>
      <c r="H32" s="18"/>
      <c r="I32" s="18"/>
      <c r="J32" s="18"/>
      <c r="K32" s="18"/>
      <c r="L32" s="18"/>
      <c r="M32" s="3"/>
      <c r="N32" s="3"/>
      <c r="O32" s="3"/>
      <c r="P32" s="3"/>
      <c r="Q32" s="3"/>
      <c r="R32" s="3"/>
      <c r="S32" s="3"/>
      <c r="T32" s="3"/>
      <c r="U32" s="3"/>
      <c r="V32" s="3"/>
      <c r="W32" s="3"/>
      <c r="X32" s="3"/>
      <c r="Y32" s="3"/>
      <c r="Z32" s="3"/>
      <c r="AA32" s="3"/>
      <c r="AB32" s="3"/>
      <c r="AC32" s="3"/>
    </row>
    <row r="33" spans="1:29" x14ac:dyDescent="0.2">
      <c r="A33" s="18"/>
      <c r="B33" s="18"/>
      <c r="C33" s="18"/>
      <c r="D33" s="18"/>
      <c r="E33" s="18"/>
      <c r="F33" s="18"/>
      <c r="G33" s="18"/>
      <c r="H33" s="18"/>
      <c r="I33" s="18"/>
      <c r="J33" s="18"/>
      <c r="K33" s="18"/>
      <c r="L33" s="18"/>
      <c r="M33" s="3"/>
      <c r="N33" s="3"/>
      <c r="O33" s="3"/>
      <c r="P33" s="3"/>
      <c r="Q33" s="3"/>
      <c r="R33" s="3"/>
      <c r="S33" s="3"/>
      <c r="T33" s="3"/>
      <c r="U33" s="3"/>
      <c r="V33" s="3"/>
      <c r="W33" s="3"/>
      <c r="X33" s="3"/>
      <c r="Y33" s="3"/>
      <c r="Z33" s="3"/>
      <c r="AA33" s="3"/>
      <c r="AB33" s="3"/>
      <c r="AC33" s="3"/>
    </row>
    <row r="34" spans="1:29" x14ac:dyDescent="0.2">
      <c r="A34" s="18"/>
      <c r="B34" s="18"/>
      <c r="C34" s="18"/>
      <c r="D34" s="18"/>
      <c r="E34" s="18"/>
      <c r="F34" s="18"/>
      <c r="G34" s="18"/>
      <c r="H34" s="18"/>
      <c r="I34" s="18"/>
      <c r="J34" s="18"/>
      <c r="K34" s="18"/>
      <c r="L34" s="18"/>
      <c r="M34" s="3"/>
      <c r="N34" s="3"/>
      <c r="O34" s="3"/>
      <c r="P34" s="3"/>
      <c r="Q34" s="3"/>
      <c r="R34" s="3"/>
      <c r="S34" s="3"/>
      <c r="T34" s="3"/>
      <c r="U34" s="3"/>
      <c r="V34" s="3"/>
      <c r="W34" s="3"/>
      <c r="X34" s="3"/>
      <c r="Y34" s="3"/>
      <c r="Z34" s="3"/>
      <c r="AA34" s="3"/>
      <c r="AB34" s="3"/>
      <c r="AC34" s="3"/>
    </row>
    <row r="35" spans="1:29" x14ac:dyDescent="0.2">
      <c r="A35" s="18"/>
      <c r="B35" s="18"/>
      <c r="C35" s="18"/>
      <c r="D35" s="18"/>
      <c r="E35" s="18"/>
      <c r="F35" s="18"/>
      <c r="G35" s="18"/>
      <c r="H35" s="18"/>
      <c r="I35" s="18"/>
      <c r="J35" s="18"/>
      <c r="K35" s="18"/>
      <c r="L35" s="18"/>
      <c r="M35" s="3"/>
      <c r="N35" s="3"/>
      <c r="O35" s="3"/>
      <c r="P35" s="3"/>
      <c r="Q35" s="3"/>
      <c r="R35" s="3"/>
      <c r="S35" s="3"/>
      <c r="T35" s="3"/>
      <c r="U35" s="3"/>
      <c r="V35" s="3"/>
      <c r="W35" s="3"/>
      <c r="X35" s="3"/>
      <c r="Y35" s="3"/>
      <c r="Z35" s="3"/>
      <c r="AA35" s="3"/>
      <c r="AB35" s="3"/>
      <c r="AC35" s="3"/>
    </row>
    <row r="36" spans="1:29" x14ac:dyDescent="0.2">
      <c r="A36" s="18"/>
      <c r="B36" s="18"/>
      <c r="C36" s="18"/>
      <c r="D36" s="18"/>
      <c r="E36" s="18"/>
      <c r="F36" s="18"/>
      <c r="G36" s="18"/>
      <c r="H36" s="18"/>
      <c r="I36" s="18"/>
      <c r="J36" s="18"/>
      <c r="K36" s="18"/>
      <c r="L36" s="18"/>
      <c r="M36" s="3"/>
      <c r="N36" s="3"/>
      <c r="O36" s="3"/>
      <c r="P36" s="3"/>
      <c r="Q36" s="3"/>
      <c r="R36" s="3"/>
      <c r="S36" s="3"/>
      <c r="T36" s="3"/>
      <c r="U36" s="3"/>
      <c r="V36" s="3"/>
      <c r="W36" s="3"/>
      <c r="X36" s="3"/>
      <c r="Y36" s="3"/>
      <c r="Z36" s="3"/>
      <c r="AA36" s="3"/>
      <c r="AB36" s="3"/>
      <c r="AC36" s="3"/>
    </row>
    <row r="37" spans="1:29" x14ac:dyDescent="0.2">
      <c r="A37" s="18"/>
      <c r="B37" s="18"/>
      <c r="C37" s="18"/>
      <c r="D37" s="18"/>
      <c r="E37" s="18"/>
      <c r="F37" s="18"/>
      <c r="G37" s="18"/>
      <c r="H37" s="18"/>
      <c r="I37" s="18"/>
      <c r="J37" s="18"/>
      <c r="K37" s="18"/>
      <c r="L37" s="18"/>
      <c r="M37" s="3"/>
      <c r="N37" s="3"/>
      <c r="O37" s="3"/>
      <c r="P37" s="3"/>
      <c r="Q37" s="3"/>
      <c r="R37" s="3"/>
      <c r="S37" s="3"/>
      <c r="T37" s="3"/>
      <c r="U37" s="3"/>
      <c r="V37" s="3"/>
      <c r="W37" s="3"/>
      <c r="X37" s="3"/>
      <c r="Y37" s="3"/>
      <c r="Z37" s="3"/>
      <c r="AA37" s="3"/>
      <c r="AB37" s="3"/>
      <c r="AC37" s="3"/>
    </row>
    <row r="38" spans="1:29" x14ac:dyDescent="0.2">
      <c r="A38" s="18"/>
      <c r="B38" s="18"/>
      <c r="C38" s="18"/>
      <c r="D38" s="18"/>
      <c r="E38" s="18"/>
      <c r="F38" s="18"/>
      <c r="G38" s="18"/>
      <c r="H38" s="18"/>
      <c r="I38" s="18"/>
      <c r="J38" s="18"/>
      <c r="K38" s="18"/>
      <c r="L38" s="18"/>
      <c r="M38" s="3"/>
      <c r="N38" s="3"/>
      <c r="O38" s="3"/>
      <c r="P38" s="3"/>
      <c r="Q38" s="3"/>
      <c r="R38" s="3"/>
      <c r="S38" s="3"/>
      <c r="T38" s="3"/>
      <c r="U38" s="3"/>
      <c r="V38" s="3"/>
      <c r="W38" s="3"/>
      <c r="X38" s="3"/>
      <c r="Y38" s="3"/>
      <c r="Z38" s="3"/>
      <c r="AA38" s="3"/>
      <c r="AB38" s="3"/>
      <c r="AC38" s="3"/>
    </row>
    <row r="39" spans="1:29" x14ac:dyDescent="0.2">
      <c r="A39" s="18"/>
      <c r="B39" s="18"/>
      <c r="C39" s="18"/>
      <c r="D39" s="18"/>
      <c r="E39" s="18"/>
      <c r="F39" s="18"/>
      <c r="G39" s="18"/>
      <c r="H39" s="18"/>
      <c r="I39" s="18"/>
      <c r="J39" s="18"/>
      <c r="K39" s="18"/>
      <c r="L39" s="18"/>
      <c r="M39" s="3"/>
      <c r="N39" s="3"/>
      <c r="O39" s="3"/>
      <c r="P39" s="3"/>
      <c r="Q39" s="3"/>
      <c r="R39" s="3"/>
      <c r="S39" s="3"/>
      <c r="T39" s="3"/>
      <c r="U39" s="3"/>
      <c r="V39" s="3"/>
      <c r="W39" s="3"/>
      <c r="X39" s="3"/>
      <c r="Y39" s="3"/>
      <c r="Z39" s="3"/>
      <c r="AA39" s="3"/>
      <c r="AB39" s="3"/>
      <c r="AC39" s="3"/>
    </row>
    <row r="40" spans="1:29" x14ac:dyDescent="0.2">
      <c r="A40" s="6"/>
      <c r="B40" s="6"/>
      <c r="C40" s="6"/>
      <c r="D40" s="6"/>
      <c r="E40" s="6"/>
      <c r="F40" s="6"/>
      <c r="G40" s="6"/>
      <c r="H40" s="6"/>
      <c r="I40" s="6"/>
      <c r="J40" s="6"/>
      <c r="K40" s="6"/>
      <c r="L40" s="6"/>
    </row>
    <row r="41" spans="1:29" x14ac:dyDescent="0.2">
      <c r="A41" s="6"/>
      <c r="B41" s="6"/>
      <c r="C41" s="6"/>
      <c r="D41" s="6"/>
      <c r="E41" s="6"/>
      <c r="F41" s="6"/>
      <c r="G41" s="6"/>
      <c r="H41" s="6"/>
      <c r="I41" s="6"/>
      <c r="J41" s="6"/>
      <c r="K41" s="6"/>
      <c r="L41" s="6"/>
    </row>
    <row r="42" spans="1:29" x14ac:dyDescent="0.2">
      <c r="A42" s="6"/>
      <c r="B42" s="6"/>
      <c r="C42" s="6"/>
      <c r="D42" s="6"/>
      <c r="E42" s="6"/>
      <c r="F42" s="6"/>
      <c r="G42" s="6"/>
      <c r="H42" s="6"/>
      <c r="I42" s="6"/>
      <c r="J42" s="6"/>
      <c r="K42" s="6"/>
      <c r="L42" s="6"/>
    </row>
    <row r="43" spans="1:29" x14ac:dyDescent="0.2">
      <c r="A43" s="6"/>
      <c r="B43" s="6"/>
      <c r="C43" s="6"/>
      <c r="D43" s="6"/>
      <c r="E43" s="6"/>
      <c r="F43" s="6"/>
      <c r="G43" s="6"/>
      <c r="H43" s="6"/>
      <c r="I43" s="6"/>
      <c r="J43" s="6"/>
      <c r="K43" s="6"/>
      <c r="L43" s="6"/>
    </row>
    <row r="44" spans="1:29" x14ac:dyDescent="0.2">
      <c r="A44" s="6"/>
      <c r="B44" s="6"/>
      <c r="C44" s="6"/>
      <c r="D44" s="6"/>
      <c r="E44" s="6"/>
      <c r="F44" s="6"/>
      <c r="G44" s="6"/>
      <c r="H44" s="6"/>
      <c r="I44" s="6"/>
      <c r="J44" s="6"/>
      <c r="K44" s="6"/>
      <c r="L44" s="6"/>
    </row>
    <row r="45" spans="1:29" x14ac:dyDescent="0.2">
      <c r="A45" s="6"/>
      <c r="B45" s="6"/>
      <c r="C45" s="6"/>
      <c r="D45" s="6"/>
      <c r="E45" s="6"/>
      <c r="F45" s="6"/>
      <c r="G45" s="6"/>
      <c r="H45" s="6"/>
      <c r="I45" s="6"/>
      <c r="J45" s="6"/>
      <c r="K45" s="6"/>
      <c r="L45" s="6"/>
    </row>
    <row r="46" spans="1:29" x14ac:dyDescent="0.2">
      <c r="A46" s="6"/>
      <c r="B46" s="6"/>
      <c r="C46" s="6"/>
      <c r="D46" s="6"/>
      <c r="E46" s="6"/>
      <c r="F46" s="6"/>
      <c r="G46" s="6"/>
      <c r="H46" s="6"/>
      <c r="I46" s="6"/>
      <c r="J46" s="6"/>
      <c r="K46" s="6"/>
      <c r="L46" s="6"/>
    </row>
    <row r="47" spans="1:29" x14ac:dyDescent="0.2">
      <c r="A47" s="6"/>
      <c r="B47" s="6"/>
      <c r="C47" s="6"/>
      <c r="D47" s="6"/>
      <c r="E47" s="6"/>
      <c r="F47" s="6"/>
      <c r="G47" s="6"/>
      <c r="H47" s="6"/>
      <c r="I47" s="6"/>
      <c r="J47" s="6"/>
      <c r="K47" s="6"/>
      <c r="L47" s="6"/>
    </row>
    <row r="48" spans="1:29"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6"/>
      <c r="B59" s="6"/>
      <c r="C59" s="6"/>
      <c r="D59" s="6"/>
      <c r="E59" s="6"/>
      <c r="F59" s="6"/>
      <c r="G59" s="6"/>
      <c r="H59" s="6"/>
      <c r="I59" s="6"/>
      <c r="J59" s="6"/>
      <c r="K59" s="6"/>
      <c r="L59" s="6"/>
    </row>
    <row r="60" spans="1:12" x14ac:dyDescent="0.2">
      <c r="A60" s="6"/>
      <c r="B60" s="6"/>
      <c r="C60" s="6"/>
      <c r="D60" s="6"/>
      <c r="E60" s="6"/>
      <c r="F60" s="6"/>
      <c r="G60" s="6"/>
      <c r="H60" s="6"/>
      <c r="I60" s="6"/>
      <c r="J60" s="6"/>
      <c r="K60" s="6"/>
      <c r="L60" s="6"/>
    </row>
    <row r="61" spans="1:12" x14ac:dyDescent="0.2">
      <c r="A61" s="6"/>
      <c r="B61" s="6"/>
      <c r="C61" s="6"/>
      <c r="D61" s="6"/>
      <c r="E61" s="6"/>
      <c r="F61" s="6"/>
      <c r="G61" s="6"/>
      <c r="H61" s="6"/>
      <c r="I61" s="6"/>
      <c r="J61" s="6"/>
      <c r="K61" s="6"/>
      <c r="L61" s="6"/>
    </row>
    <row r="62" spans="1:12" x14ac:dyDescent="0.2">
      <c r="A62" s="6"/>
      <c r="B62" s="6"/>
      <c r="C62" s="6"/>
      <c r="D62" s="6"/>
      <c r="E62" s="6"/>
      <c r="F62" s="6"/>
      <c r="G62" s="6"/>
      <c r="H62" s="6"/>
      <c r="I62" s="6"/>
      <c r="J62" s="6"/>
      <c r="K62" s="6"/>
      <c r="L62" s="6"/>
    </row>
    <row r="63" spans="1:12" x14ac:dyDescent="0.2">
      <c r="A63" s="6"/>
      <c r="B63" s="6"/>
      <c r="C63" s="6"/>
      <c r="D63" s="6"/>
      <c r="E63" s="6"/>
      <c r="F63" s="6"/>
      <c r="G63" s="6"/>
      <c r="H63" s="6"/>
      <c r="I63" s="6"/>
      <c r="J63" s="6"/>
      <c r="K63" s="6"/>
      <c r="L63" s="6"/>
    </row>
    <row r="64" spans="1:12" x14ac:dyDescent="0.2">
      <c r="A64" s="6"/>
      <c r="B64" s="6"/>
      <c r="C64" s="6"/>
      <c r="D64" s="6"/>
      <c r="E64" s="6"/>
      <c r="F64" s="6"/>
      <c r="G64" s="6"/>
      <c r="H64" s="6"/>
      <c r="I64" s="6"/>
      <c r="J64" s="6"/>
      <c r="K64" s="6"/>
      <c r="L64" s="6"/>
    </row>
    <row r="65" spans="1:12" x14ac:dyDescent="0.2">
      <c r="A65" s="6"/>
      <c r="B65" s="6"/>
      <c r="C65" s="6"/>
      <c r="D65" s="6"/>
      <c r="E65" s="6"/>
      <c r="F65" s="6"/>
      <c r="G65" s="6"/>
      <c r="H65" s="6"/>
      <c r="I65" s="6"/>
      <c r="J65" s="6"/>
      <c r="K65" s="6"/>
      <c r="L65" s="6"/>
    </row>
    <row r="66" spans="1:12" x14ac:dyDescent="0.2">
      <c r="A66" s="6"/>
      <c r="B66" s="6"/>
      <c r="C66" s="6"/>
      <c r="D66" s="6"/>
      <c r="E66" s="6"/>
      <c r="F66" s="6"/>
      <c r="G66" s="6"/>
      <c r="H66" s="6"/>
      <c r="I66" s="6"/>
      <c r="J66" s="6"/>
      <c r="K66" s="6"/>
      <c r="L66" s="6"/>
    </row>
    <row r="67" spans="1:12" x14ac:dyDescent="0.2">
      <c r="A67" s="6"/>
      <c r="B67" s="6"/>
      <c r="C67" s="6"/>
      <c r="D67" s="6"/>
      <c r="E67" s="6"/>
      <c r="F67" s="6"/>
      <c r="G67" s="6"/>
      <c r="H67" s="6"/>
      <c r="I67" s="6"/>
      <c r="J67" s="6"/>
      <c r="K67" s="6"/>
      <c r="L67" s="6"/>
    </row>
    <row r="68" spans="1:12" x14ac:dyDescent="0.2">
      <c r="A68" s="6"/>
      <c r="B68" s="6"/>
      <c r="C68" s="6"/>
      <c r="D68" s="6"/>
      <c r="E68" s="6"/>
      <c r="F68" s="6"/>
      <c r="G68" s="6"/>
      <c r="H68" s="6"/>
      <c r="I68" s="6"/>
      <c r="J68" s="6"/>
      <c r="K68" s="6"/>
      <c r="L68" s="6"/>
    </row>
    <row r="69" spans="1:12" x14ac:dyDescent="0.2">
      <c r="A69" s="6"/>
      <c r="B69" s="6"/>
      <c r="C69" s="6"/>
      <c r="D69" s="6"/>
      <c r="E69" s="6"/>
      <c r="F69" s="6"/>
      <c r="G69" s="6"/>
      <c r="H69" s="6"/>
      <c r="I69" s="6"/>
      <c r="J69" s="6"/>
      <c r="K69" s="6"/>
      <c r="L69" s="6"/>
    </row>
    <row r="70" spans="1:12" x14ac:dyDescent="0.2">
      <c r="A70" s="6"/>
      <c r="B70" s="6"/>
      <c r="C70" s="6"/>
      <c r="D70" s="6"/>
      <c r="E70" s="6"/>
      <c r="F70" s="6"/>
      <c r="G70" s="6"/>
      <c r="H70" s="6"/>
      <c r="I70" s="6"/>
      <c r="J70" s="6"/>
      <c r="K70" s="6"/>
      <c r="L70" s="6"/>
    </row>
    <row r="71" spans="1:12" x14ac:dyDescent="0.2">
      <c r="A71" s="6"/>
      <c r="B71" s="6"/>
      <c r="C71" s="6"/>
      <c r="D71" s="6"/>
      <c r="E71" s="6"/>
      <c r="F71" s="6"/>
      <c r="G71" s="6"/>
      <c r="H71" s="6"/>
      <c r="I71" s="6"/>
      <c r="J71" s="6"/>
      <c r="K71" s="6"/>
      <c r="L71" s="6"/>
    </row>
    <row r="72" spans="1:12" x14ac:dyDescent="0.2">
      <c r="A72" s="6"/>
      <c r="B72" s="6"/>
      <c r="C72" s="6"/>
      <c r="D72" s="6"/>
      <c r="E72" s="6"/>
      <c r="F72" s="6"/>
      <c r="G72" s="6"/>
      <c r="H72" s="6"/>
      <c r="I72" s="6"/>
      <c r="J72" s="6"/>
      <c r="K72" s="6"/>
      <c r="L72" s="6"/>
    </row>
    <row r="73" spans="1:12" x14ac:dyDescent="0.2">
      <c r="A73" s="6"/>
      <c r="B73" s="6"/>
      <c r="C73" s="6"/>
      <c r="D73" s="6"/>
      <c r="E73" s="6"/>
      <c r="F73" s="6"/>
      <c r="G73" s="6"/>
      <c r="H73" s="6"/>
      <c r="I73" s="6"/>
      <c r="J73" s="6"/>
      <c r="K73" s="6"/>
      <c r="L73" s="6"/>
    </row>
    <row r="74" spans="1:12" x14ac:dyDescent="0.2">
      <c r="A74" s="6"/>
      <c r="B74" s="6"/>
      <c r="C74" s="6"/>
      <c r="D74" s="6"/>
      <c r="E74" s="6"/>
      <c r="F74" s="6"/>
      <c r="G74" s="6"/>
      <c r="H74" s="6"/>
      <c r="I74" s="6"/>
      <c r="J74" s="6"/>
      <c r="K74" s="6"/>
      <c r="L74" s="6"/>
    </row>
    <row r="75" spans="1:12" x14ac:dyDescent="0.2">
      <c r="A75" s="6"/>
      <c r="B75" s="6"/>
      <c r="C75" s="6"/>
      <c r="D75" s="6"/>
      <c r="E75" s="6"/>
      <c r="F75" s="6"/>
      <c r="G75" s="6"/>
      <c r="H75" s="6"/>
      <c r="I75" s="6"/>
      <c r="J75" s="6"/>
      <c r="K75" s="6"/>
      <c r="L75" s="6"/>
    </row>
    <row r="76" spans="1:12" x14ac:dyDescent="0.2">
      <c r="A76" s="6"/>
      <c r="B76" s="6"/>
      <c r="C76" s="6"/>
      <c r="D76" s="6"/>
      <c r="E76" s="6"/>
      <c r="F76" s="6"/>
      <c r="G76" s="6"/>
      <c r="H76" s="6"/>
      <c r="I76" s="6"/>
      <c r="J76" s="6"/>
      <c r="K76" s="6"/>
      <c r="L76" s="6"/>
    </row>
    <row r="77" spans="1:12" x14ac:dyDescent="0.2">
      <c r="A77" s="6"/>
      <c r="B77" s="6"/>
      <c r="C77" s="6"/>
      <c r="D77" s="6"/>
      <c r="E77" s="6"/>
      <c r="F77" s="6"/>
      <c r="G77" s="6"/>
      <c r="H77" s="6"/>
      <c r="I77" s="6"/>
      <c r="J77" s="6"/>
      <c r="K77" s="6"/>
      <c r="L77" s="6"/>
    </row>
    <row r="78" spans="1:12" x14ac:dyDescent="0.2">
      <c r="A78" s="6"/>
      <c r="B78" s="6"/>
      <c r="C78" s="6"/>
      <c r="D78" s="6"/>
      <c r="E78" s="6"/>
      <c r="F78" s="6"/>
      <c r="G78" s="6"/>
      <c r="H78" s="6"/>
      <c r="I78" s="6"/>
      <c r="J78" s="6"/>
      <c r="K78" s="6"/>
      <c r="L78" s="6"/>
    </row>
    <row r="79" spans="1:12" x14ac:dyDescent="0.2">
      <c r="A79" s="6"/>
      <c r="B79" s="6"/>
      <c r="C79" s="6"/>
      <c r="D79" s="6"/>
      <c r="E79" s="6"/>
      <c r="F79" s="6"/>
      <c r="G79" s="6"/>
      <c r="H79" s="6"/>
      <c r="I79" s="6"/>
      <c r="J79" s="6"/>
      <c r="K79" s="6"/>
      <c r="L79" s="6"/>
    </row>
    <row r="80" spans="1:12" x14ac:dyDescent="0.2">
      <c r="A80" s="6"/>
      <c r="B80" s="6"/>
      <c r="C80" s="6"/>
      <c r="D80" s="6"/>
      <c r="E80" s="6"/>
      <c r="F80" s="6"/>
      <c r="G80" s="6"/>
      <c r="H80" s="6"/>
      <c r="I80" s="6"/>
      <c r="J80" s="6"/>
      <c r="K80" s="6"/>
      <c r="L80" s="6"/>
    </row>
    <row r="81" spans="1:12" x14ac:dyDescent="0.2">
      <c r="A81" s="6"/>
      <c r="B81" s="6"/>
      <c r="C81" s="6"/>
      <c r="D81" s="6"/>
      <c r="E81" s="6"/>
      <c r="F81" s="6"/>
      <c r="G81" s="6"/>
      <c r="H81" s="6"/>
      <c r="I81" s="6"/>
      <c r="J81" s="6"/>
      <c r="K81" s="6"/>
      <c r="L81" s="6"/>
    </row>
    <row r="82" spans="1:12" x14ac:dyDescent="0.2">
      <c r="A82" s="6"/>
      <c r="B82" s="6"/>
      <c r="C82" s="6"/>
      <c r="D82" s="6"/>
      <c r="E82" s="6"/>
      <c r="F82" s="6"/>
      <c r="G82" s="6"/>
      <c r="H82" s="6"/>
      <c r="I82" s="6"/>
      <c r="J82" s="6"/>
      <c r="K82" s="6"/>
      <c r="L82" s="6"/>
    </row>
    <row r="83" spans="1:12" x14ac:dyDescent="0.2">
      <c r="A83" s="6"/>
      <c r="B83" s="6"/>
      <c r="C83" s="6"/>
      <c r="D83" s="6"/>
      <c r="E83" s="6"/>
      <c r="F83" s="6"/>
      <c r="G83" s="6"/>
      <c r="H83" s="6"/>
      <c r="I83" s="6"/>
      <c r="J83" s="6"/>
      <c r="K83" s="6"/>
      <c r="L83" s="6"/>
    </row>
    <row r="84" spans="1:12" x14ac:dyDescent="0.2">
      <c r="A84" s="6"/>
      <c r="B84" s="6"/>
      <c r="C84" s="6"/>
      <c r="D84" s="6"/>
      <c r="E84" s="6"/>
      <c r="F84" s="6"/>
      <c r="G84" s="6"/>
      <c r="H84" s="6"/>
      <c r="I84" s="6"/>
      <c r="J84" s="6"/>
      <c r="K84" s="6"/>
      <c r="L84" s="6"/>
    </row>
    <row r="85" spans="1:12" x14ac:dyDescent="0.2">
      <c r="A85" s="6"/>
      <c r="B85" s="6"/>
      <c r="C85" s="6"/>
      <c r="D85" s="6"/>
      <c r="E85" s="6"/>
      <c r="F85" s="6"/>
      <c r="G85" s="6"/>
      <c r="H85" s="6"/>
      <c r="I85" s="6"/>
      <c r="J85" s="6"/>
      <c r="K85" s="6"/>
      <c r="L85" s="6"/>
    </row>
    <row r="86" spans="1:12" x14ac:dyDescent="0.2">
      <c r="A86" s="6"/>
      <c r="B86" s="6"/>
      <c r="C86" s="6"/>
      <c r="D86" s="6"/>
      <c r="E86" s="6"/>
      <c r="F86" s="6"/>
      <c r="G86" s="6"/>
      <c r="H86" s="6"/>
      <c r="I86" s="6"/>
      <c r="J86" s="6"/>
      <c r="K86" s="6"/>
      <c r="L86" s="6"/>
    </row>
    <row r="87" spans="1:12" x14ac:dyDescent="0.2">
      <c r="A87" s="6"/>
      <c r="B87" s="6"/>
      <c r="C87" s="6"/>
      <c r="D87" s="6"/>
      <c r="E87" s="6"/>
      <c r="F87" s="6"/>
      <c r="G87" s="6"/>
      <c r="H87" s="6"/>
      <c r="I87" s="6"/>
      <c r="J87" s="6"/>
      <c r="K87" s="6"/>
      <c r="L87" s="6"/>
    </row>
    <row r="88" spans="1:12" x14ac:dyDescent="0.2">
      <c r="A88" s="6"/>
      <c r="B88" s="6"/>
      <c r="C88" s="6"/>
      <c r="D88" s="6"/>
      <c r="E88" s="6"/>
      <c r="F88" s="6"/>
      <c r="G88" s="6"/>
      <c r="H88" s="6"/>
      <c r="I88" s="6"/>
      <c r="J88" s="6"/>
      <c r="K88" s="6"/>
      <c r="L88" s="6"/>
    </row>
    <row r="89" spans="1:12" x14ac:dyDescent="0.2">
      <c r="A89" s="6"/>
      <c r="B89" s="6"/>
      <c r="C89" s="6"/>
      <c r="D89" s="6"/>
      <c r="E89" s="6"/>
      <c r="F89" s="6"/>
      <c r="G89" s="6"/>
      <c r="H89" s="6"/>
      <c r="I89" s="6"/>
      <c r="J89" s="6"/>
      <c r="K89" s="6"/>
      <c r="L89" s="6"/>
    </row>
    <row r="90" spans="1:12" x14ac:dyDescent="0.2">
      <c r="A90" s="6"/>
      <c r="B90" s="6"/>
      <c r="C90" s="6"/>
      <c r="D90" s="6"/>
      <c r="E90" s="6"/>
      <c r="F90" s="6"/>
      <c r="G90" s="6"/>
      <c r="H90" s="6"/>
      <c r="I90" s="6"/>
      <c r="J90" s="6"/>
      <c r="K90" s="6"/>
      <c r="L90" s="6"/>
    </row>
    <row r="91" spans="1:12" x14ac:dyDescent="0.2">
      <c r="A91" s="6"/>
      <c r="B91" s="6"/>
      <c r="C91" s="6"/>
      <c r="D91" s="6"/>
      <c r="E91" s="6"/>
      <c r="F91" s="6"/>
      <c r="G91" s="6"/>
      <c r="H91" s="6"/>
      <c r="I91" s="6"/>
      <c r="J91" s="6"/>
      <c r="K91" s="6"/>
      <c r="L91" s="6"/>
    </row>
    <row r="92" spans="1:12" x14ac:dyDescent="0.2">
      <c r="A92" s="6"/>
      <c r="B92" s="6"/>
      <c r="C92" s="6"/>
      <c r="D92" s="6"/>
      <c r="E92" s="6"/>
      <c r="F92" s="6"/>
      <c r="G92" s="6"/>
      <c r="H92" s="6"/>
      <c r="I92" s="6"/>
      <c r="J92" s="6"/>
      <c r="K92" s="6"/>
      <c r="L92" s="6"/>
    </row>
    <row r="93" spans="1:12" x14ac:dyDescent="0.2">
      <c r="A93" s="6"/>
      <c r="B93" s="6"/>
      <c r="C93" s="6"/>
      <c r="D93" s="6"/>
      <c r="E93" s="6"/>
      <c r="F93" s="6"/>
      <c r="G93" s="6"/>
      <c r="H93" s="6"/>
      <c r="I93" s="6"/>
      <c r="J93" s="6"/>
      <c r="K93" s="6"/>
      <c r="L93" s="6"/>
    </row>
    <row r="94" spans="1:12" x14ac:dyDescent="0.2">
      <c r="A94" s="6"/>
      <c r="B94" s="6"/>
      <c r="C94" s="6"/>
      <c r="D94" s="6"/>
      <c r="E94" s="6"/>
      <c r="F94" s="6"/>
      <c r="G94" s="6"/>
      <c r="H94" s="6"/>
      <c r="I94" s="6"/>
      <c r="J94" s="6"/>
      <c r="K94" s="6"/>
      <c r="L94" s="6"/>
    </row>
    <row r="95" spans="1:12" x14ac:dyDescent="0.2">
      <c r="A95" s="6"/>
      <c r="B95" s="6"/>
      <c r="C95" s="6"/>
      <c r="D95" s="6"/>
      <c r="E95" s="6"/>
      <c r="F95" s="6"/>
      <c r="G95" s="6"/>
      <c r="H95" s="6"/>
      <c r="I95" s="6"/>
      <c r="J95" s="6"/>
      <c r="K95" s="6"/>
      <c r="L95" s="6"/>
    </row>
    <row r="96" spans="1:12" x14ac:dyDescent="0.2">
      <c r="A96" s="6"/>
      <c r="B96" s="6"/>
      <c r="C96" s="6"/>
      <c r="D96" s="6"/>
      <c r="E96" s="6"/>
      <c r="F96" s="6"/>
      <c r="G96" s="6"/>
      <c r="H96" s="6"/>
      <c r="I96" s="6"/>
      <c r="J96" s="6"/>
      <c r="K96" s="6"/>
      <c r="L96" s="6"/>
    </row>
    <row r="97" spans="1:12" x14ac:dyDescent="0.2">
      <c r="A97" s="6"/>
      <c r="B97" s="6"/>
      <c r="C97" s="6"/>
      <c r="D97" s="6"/>
      <c r="E97" s="6"/>
      <c r="F97" s="6"/>
      <c r="G97" s="6"/>
      <c r="H97" s="6"/>
      <c r="I97" s="6"/>
      <c r="J97" s="6"/>
      <c r="K97" s="6"/>
      <c r="L97" s="6"/>
    </row>
    <row r="98" spans="1:12" x14ac:dyDescent="0.2">
      <c r="A98" s="6"/>
      <c r="B98" s="6"/>
      <c r="C98" s="6"/>
      <c r="D98" s="6"/>
      <c r="E98" s="6"/>
      <c r="F98" s="6"/>
      <c r="G98" s="6"/>
      <c r="H98" s="6"/>
      <c r="I98" s="6"/>
      <c r="J98" s="6"/>
      <c r="K98" s="6"/>
      <c r="L98" s="6"/>
    </row>
    <row r="99" spans="1:12" x14ac:dyDescent="0.2">
      <c r="A99" s="6"/>
      <c r="B99" s="6"/>
      <c r="C99" s="6"/>
      <c r="D99" s="6"/>
      <c r="E99" s="6"/>
      <c r="F99" s="6"/>
      <c r="G99" s="6"/>
      <c r="H99" s="6"/>
      <c r="I99" s="6"/>
      <c r="J99" s="6"/>
      <c r="K99" s="6"/>
      <c r="L99" s="6"/>
    </row>
    <row r="100" spans="1:12" x14ac:dyDescent="0.2">
      <c r="A100" s="6"/>
      <c r="B100" s="6"/>
      <c r="C100" s="6"/>
      <c r="D100" s="6"/>
      <c r="E100" s="6"/>
      <c r="F100" s="6"/>
      <c r="G100" s="6"/>
      <c r="H100" s="6"/>
      <c r="I100" s="6"/>
      <c r="J100" s="6"/>
      <c r="K100" s="6"/>
      <c r="L100" s="6"/>
    </row>
    <row r="101" spans="1:12" x14ac:dyDescent="0.2">
      <c r="A101" s="6"/>
      <c r="B101" s="6"/>
      <c r="C101" s="6"/>
      <c r="D101" s="6"/>
      <c r="E101" s="6"/>
      <c r="F101" s="6"/>
      <c r="G101" s="6"/>
      <c r="H101" s="6"/>
      <c r="I101" s="6"/>
      <c r="J101" s="6"/>
      <c r="K101" s="6"/>
      <c r="L101" s="6"/>
    </row>
    <row r="102" spans="1:12" x14ac:dyDescent="0.2">
      <c r="A102" s="6"/>
      <c r="B102" s="6"/>
      <c r="C102" s="6"/>
      <c r="D102" s="6"/>
      <c r="E102" s="6"/>
      <c r="F102" s="6"/>
      <c r="G102" s="6"/>
      <c r="H102" s="6"/>
      <c r="I102" s="6"/>
      <c r="J102" s="6"/>
      <c r="K102" s="6"/>
      <c r="L102" s="6"/>
    </row>
    <row r="103" spans="1:12" x14ac:dyDescent="0.2">
      <c r="A103" s="6"/>
      <c r="B103" s="6"/>
      <c r="C103" s="6"/>
      <c r="D103" s="6"/>
      <c r="E103" s="6"/>
      <c r="F103" s="6"/>
      <c r="G103" s="6"/>
      <c r="H103" s="6"/>
      <c r="I103" s="6"/>
      <c r="J103" s="6"/>
      <c r="K103" s="6"/>
      <c r="L103" s="6"/>
    </row>
    <row r="104" spans="1:12" x14ac:dyDescent="0.2">
      <c r="A104" s="6"/>
      <c r="B104" s="6"/>
      <c r="C104" s="6"/>
      <c r="D104" s="6"/>
      <c r="E104" s="6"/>
      <c r="F104" s="6"/>
      <c r="G104" s="6"/>
      <c r="H104" s="6"/>
      <c r="I104" s="6"/>
      <c r="J104" s="6"/>
      <c r="K104" s="6"/>
      <c r="L104" s="6"/>
    </row>
    <row r="105" spans="1:12" x14ac:dyDescent="0.2">
      <c r="A105" s="6"/>
      <c r="B105" s="6"/>
      <c r="C105" s="6"/>
      <c r="D105" s="6"/>
      <c r="E105" s="6"/>
      <c r="F105" s="6"/>
      <c r="G105" s="6"/>
      <c r="H105" s="6"/>
      <c r="I105" s="6"/>
      <c r="J105" s="6"/>
      <c r="K105" s="6"/>
      <c r="L105" s="6"/>
    </row>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243"/>
  <sheetViews>
    <sheetView topLeftCell="A67" workbookViewId="0">
      <selection activeCell="D72" sqref="D72"/>
    </sheetView>
  </sheetViews>
  <sheetFormatPr defaultRowHeight="15.75" x14ac:dyDescent="0.25"/>
  <cols>
    <col min="1" max="1" width="4.7109375" style="1" customWidth="1"/>
    <col min="2" max="31" width="14.7109375" style="1" customWidth="1"/>
    <col min="32" max="81" width="10.7109375" style="1" customWidth="1"/>
    <col min="82" max="16384" width="9.140625" style="1"/>
  </cols>
  <sheetData>
    <row r="1" spans="1:11" ht="16.5" thickBot="1" x14ac:dyDescent="0.3"/>
    <row r="2" spans="1:11" s="10" customFormat="1" ht="21" x14ac:dyDescent="0.35">
      <c r="B2" s="86" t="s">
        <v>187</v>
      </c>
      <c r="C2" s="52"/>
      <c r="D2" s="53"/>
    </row>
    <row r="3" spans="1:11" ht="21.75" thickBot="1" x14ac:dyDescent="0.4">
      <c r="B3" s="54" t="s">
        <v>8</v>
      </c>
      <c r="C3" s="55"/>
      <c r="D3" s="56"/>
    </row>
    <row r="4" spans="1:11" x14ac:dyDescent="0.25">
      <c r="E4" s="16"/>
    </row>
    <row r="5" spans="1:11" ht="31.5" customHeight="1" x14ac:dyDescent="0.25">
      <c r="A5" s="117" t="s">
        <v>105</v>
      </c>
      <c r="B5" s="117"/>
      <c r="C5" s="117"/>
      <c r="D5" s="117"/>
      <c r="E5" s="117"/>
      <c r="F5" s="117"/>
      <c r="G5" s="117"/>
      <c r="H5" s="117"/>
      <c r="I5" s="117"/>
      <c r="J5" s="117"/>
      <c r="K5" s="117"/>
    </row>
    <row r="7" spans="1:11" x14ac:dyDescent="0.25">
      <c r="B7" s="21" t="s">
        <v>9</v>
      </c>
      <c r="E7" s="25">
        <v>0.12</v>
      </c>
    </row>
    <row r="8" spans="1:11" x14ac:dyDescent="0.25">
      <c r="B8" s="21" t="s">
        <v>10</v>
      </c>
      <c r="E8" s="24">
        <v>16</v>
      </c>
    </row>
    <row r="9" spans="1:11" x14ac:dyDescent="0.25">
      <c r="B9" s="21" t="s">
        <v>11</v>
      </c>
      <c r="E9" s="25">
        <v>0.09</v>
      </c>
    </row>
    <row r="10" spans="1:11" x14ac:dyDescent="0.25">
      <c r="B10" s="21" t="s">
        <v>12</v>
      </c>
      <c r="E10" s="23">
        <v>1000</v>
      </c>
    </row>
    <row r="12" spans="1:11" x14ac:dyDescent="0.25">
      <c r="A12" s="21" t="s">
        <v>13</v>
      </c>
    </row>
    <row r="14" spans="1:11" x14ac:dyDescent="0.25">
      <c r="B14" s="21" t="s">
        <v>14</v>
      </c>
      <c r="E14" s="26">
        <f>E10*E7/2</f>
        <v>60</v>
      </c>
    </row>
    <row r="16" spans="1:11" x14ac:dyDescent="0.25">
      <c r="A16" s="21" t="s">
        <v>18</v>
      </c>
    </row>
    <row r="18" spans="1:11" x14ac:dyDescent="0.25">
      <c r="B18" s="21" t="s">
        <v>15</v>
      </c>
      <c r="E18" s="26">
        <f>PV(E9/2,E8*2,-E14)</f>
        <v>1007.3334517591899</v>
      </c>
    </row>
    <row r="19" spans="1:11" x14ac:dyDescent="0.25">
      <c r="B19" s="21" t="s">
        <v>16</v>
      </c>
      <c r="E19" s="27">
        <f>PV(E9/2,E8*2,,-E10)</f>
        <v>244.49991118060768</v>
      </c>
    </row>
    <row r="20" spans="1:11" x14ac:dyDescent="0.25">
      <c r="B20" s="21" t="s">
        <v>17</v>
      </c>
      <c r="E20" s="26">
        <f>SUM(E18:E19)</f>
        <v>1251.8333629397976</v>
      </c>
    </row>
    <row r="22" spans="1:11" x14ac:dyDescent="0.25">
      <c r="A22" s="117" t="s">
        <v>106</v>
      </c>
      <c r="B22" s="117"/>
      <c r="C22" s="117"/>
      <c r="D22" s="117"/>
      <c r="E22" s="117"/>
      <c r="F22" s="117"/>
      <c r="G22" s="117"/>
      <c r="H22" s="117"/>
      <c r="I22" s="117"/>
      <c r="J22" s="117"/>
      <c r="K22" s="117"/>
    </row>
    <row r="24" spans="1:11" x14ac:dyDescent="0.25">
      <c r="B24" s="21" t="s">
        <v>17</v>
      </c>
      <c r="E24" s="26">
        <f>PV(E9/2,E8*2,-E14,-E10)</f>
        <v>1251.8333629397976</v>
      </c>
    </row>
    <row r="26" spans="1:11" ht="31.5" customHeight="1" x14ac:dyDescent="0.25">
      <c r="A26" s="117" t="s">
        <v>107</v>
      </c>
      <c r="B26" s="117"/>
      <c r="C26" s="117"/>
      <c r="D26" s="117"/>
      <c r="E26" s="117"/>
      <c r="F26" s="117"/>
      <c r="G26" s="117"/>
      <c r="H26" s="117"/>
      <c r="I26" s="117"/>
      <c r="J26" s="117"/>
      <c r="K26" s="117"/>
    </row>
    <row r="28" spans="1:11" x14ac:dyDescent="0.25">
      <c r="A28" s="21" t="s">
        <v>99</v>
      </c>
    </row>
    <row r="30" spans="1:11" x14ac:dyDescent="0.25">
      <c r="B30" s="21" t="s">
        <v>19</v>
      </c>
      <c r="D30" s="28">
        <v>36526</v>
      </c>
    </row>
    <row r="31" spans="1:11" x14ac:dyDescent="0.25">
      <c r="B31" s="21" t="s">
        <v>20</v>
      </c>
      <c r="D31" s="28">
        <v>40179</v>
      </c>
    </row>
    <row r="32" spans="1:11" x14ac:dyDescent="0.25">
      <c r="B32" s="21" t="s">
        <v>21</v>
      </c>
      <c r="D32" s="25">
        <v>7.4999999999999997E-2</v>
      </c>
    </row>
    <row r="33" spans="1:14" x14ac:dyDescent="0.25">
      <c r="B33" s="21" t="s">
        <v>22</v>
      </c>
      <c r="D33" s="25">
        <v>8.4000000000000005E-2</v>
      </c>
    </row>
    <row r="34" spans="1:14" x14ac:dyDescent="0.25">
      <c r="B34" s="21" t="s">
        <v>25</v>
      </c>
      <c r="D34" s="24">
        <v>100</v>
      </c>
    </row>
    <row r="35" spans="1:14" x14ac:dyDescent="0.25">
      <c r="B35" s="21" t="s">
        <v>23</v>
      </c>
      <c r="D35" s="24">
        <v>2</v>
      </c>
    </row>
    <row r="37" spans="1:14" x14ac:dyDescent="0.25">
      <c r="B37" s="21" t="s">
        <v>24</v>
      </c>
      <c r="D37" s="33">
        <f>PRICE(D30,D31,D32,D33,D34,D35)</f>
        <v>93.991247509206119</v>
      </c>
    </row>
    <row r="39" spans="1:14" s="32" customFormat="1" x14ac:dyDescent="0.25">
      <c r="A39" s="29" t="s">
        <v>26</v>
      </c>
      <c r="B39" s="30"/>
      <c r="C39" s="30"/>
      <c r="D39" s="30"/>
      <c r="E39" s="31"/>
      <c r="F39" s="30"/>
      <c r="G39" s="30"/>
      <c r="H39" s="30"/>
      <c r="I39" s="30"/>
      <c r="J39" s="30"/>
      <c r="K39" s="30"/>
      <c r="L39" s="30"/>
      <c r="M39" s="30"/>
      <c r="N39" s="30"/>
    </row>
    <row r="40" spans="1:14" s="32" customFormat="1" x14ac:dyDescent="0.25">
      <c r="A40" s="116" t="s">
        <v>27</v>
      </c>
      <c r="B40" s="116"/>
      <c r="C40" s="116"/>
      <c r="D40" s="116"/>
      <c r="E40" s="116"/>
      <c r="F40" s="116"/>
      <c r="G40" s="116"/>
      <c r="H40" s="116"/>
      <c r="I40" s="116"/>
      <c r="J40" s="116"/>
      <c r="K40" s="30"/>
      <c r="L40" s="30"/>
      <c r="M40" s="30"/>
      <c r="N40" s="30"/>
    </row>
    <row r="41" spans="1:14" s="32" customFormat="1" x14ac:dyDescent="0.25"/>
    <row r="42" spans="1:14" s="32" customFormat="1" x14ac:dyDescent="0.25"/>
    <row r="43" spans="1:14" s="32" customFormat="1" x14ac:dyDescent="0.25"/>
    <row r="44" spans="1:14" s="32" customFormat="1" x14ac:dyDescent="0.25"/>
    <row r="45" spans="1:14" s="32" customFormat="1" x14ac:dyDescent="0.25"/>
    <row r="46" spans="1:14" s="32" customFormat="1" x14ac:dyDescent="0.25"/>
    <row r="47" spans="1:14" s="32" customFormat="1" x14ac:dyDescent="0.25"/>
    <row r="48" spans="1:14" s="32" customFormat="1" x14ac:dyDescent="0.25"/>
    <row r="49" spans="1:11" s="32" customFormat="1" x14ac:dyDescent="0.25"/>
    <row r="50" spans="1:11" s="32" customFormat="1" x14ac:dyDescent="0.25"/>
    <row r="51" spans="1:11" s="32" customFormat="1" x14ac:dyDescent="0.25"/>
    <row r="52" spans="1:11" s="32" customFormat="1" x14ac:dyDescent="0.25"/>
    <row r="53" spans="1:11" s="32" customFormat="1" x14ac:dyDescent="0.25"/>
    <row r="54" spans="1:11" s="32" customFormat="1" x14ac:dyDescent="0.25"/>
    <row r="55" spans="1:11" s="32" customFormat="1" x14ac:dyDescent="0.25"/>
    <row r="56" spans="1:11" s="32" customFormat="1" x14ac:dyDescent="0.25"/>
    <row r="57" spans="1:11" s="32" customFormat="1" x14ac:dyDescent="0.25"/>
    <row r="58" spans="1:11" s="32" customFormat="1" ht="126" customHeight="1" x14ac:dyDescent="0.25">
      <c r="A58" s="119" t="s">
        <v>167</v>
      </c>
      <c r="B58" s="119"/>
      <c r="C58" s="119"/>
      <c r="D58" s="119"/>
      <c r="E58" s="119"/>
      <c r="F58" s="119"/>
      <c r="G58" s="119"/>
      <c r="H58" s="119"/>
      <c r="I58" s="119"/>
      <c r="J58" s="119"/>
      <c r="K58" s="119"/>
    </row>
    <row r="59" spans="1:11" s="32" customFormat="1" x14ac:dyDescent="0.25"/>
    <row r="61" spans="1:11" x14ac:dyDescent="0.25">
      <c r="B61" s="21" t="s">
        <v>28</v>
      </c>
      <c r="D61" s="26">
        <f>PRICE(D30,D31,D32,D33,D34,D35)*10</f>
        <v>939.91247509206119</v>
      </c>
    </row>
    <row r="62" spans="1:11" s="21" customFormat="1" x14ac:dyDescent="0.25">
      <c r="D62" s="26"/>
    </row>
    <row r="63" spans="1:11" s="21" customFormat="1" x14ac:dyDescent="0.25">
      <c r="A63" s="2" t="s">
        <v>33</v>
      </c>
      <c r="D63" s="26"/>
    </row>
    <row r="64" spans="1:11" s="21" customFormat="1" x14ac:dyDescent="0.25">
      <c r="A64" s="2"/>
      <c r="D64" s="26"/>
    </row>
    <row r="65" spans="1:14" s="21" customFormat="1" ht="47.25" customHeight="1" x14ac:dyDescent="0.25">
      <c r="A65" s="117" t="s">
        <v>168</v>
      </c>
      <c r="B65" s="117"/>
      <c r="C65" s="117"/>
      <c r="D65" s="117"/>
      <c r="E65" s="117"/>
      <c r="F65" s="117"/>
      <c r="G65" s="117"/>
      <c r="H65" s="117"/>
      <c r="I65" s="117"/>
      <c r="J65" s="117"/>
      <c r="K65" s="117"/>
    </row>
    <row r="66" spans="1:14" s="21" customFormat="1" x14ac:dyDescent="0.25"/>
    <row r="67" spans="1:14" x14ac:dyDescent="0.25">
      <c r="A67" s="2" t="s">
        <v>29</v>
      </c>
    </row>
    <row r="69" spans="1:14" ht="31.5" customHeight="1" x14ac:dyDescent="0.25">
      <c r="A69" s="117" t="s">
        <v>108</v>
      </c>
      <c r="B69" s="117"/>
      <c r="C69" s="117"/>
      <c r="D69" s="117"/>
      <c r="E69" s="117"/>
      <c r="F69" s="117"/>
      <c r="G69" s="117"/>
      <c r="H69" s="117"/>
      <c r="I69" s="117"/>
      <c r="J69" s="117"/>
      <c r="K69" s="117"/>
    </row>
    <row r="71" spans="1:14" x14ac:dyDescent="0.25">
      <c r="B71" s="21" t="s">
        <v>19</v>
      </c>
      <c r="C71" s="21"/>
      <c r="D71" s="28">
        <v>36526</v>
      </c>
    </row>
    <row r="72" spans="1:14" x14ac:dyDescent="0.25">
      <c r="B72" s="21" t="s">
        <v>20</v>
      </c>
      <c r="C72" s="21"/>
      <c r="D72" s="28">
        <v>42370</v>
      </c>
    </row>
    <row r="73" spans="1:14" x14ac:dyDescent="0.25">
      <c r="B73" s="21" t="s">
        <v>21</v>
      </c>
      <c r="C73" s="21"/>
      <c r="D73" s="25">
        <v>0.12</v>
      </c>
    </row>
    <row r="74" spans="1:14" x14ac:dyDescent="0.25">
      <c r="B74" s="21" t="s">
        <v>24</v>
      </c>
      <c r="C74" s="21"/>
      <c r="D74" s="34">
        <v>1088</v>
      </c>
    </row>
    <row r="75" spans="1:14" x14ac:dyDescent="0.25">
      <c r="B75" s="21" t="s">
        <v>25</v>
      </c>
      <c r="C75" s="21"/>
      <c r="D75" s="35">
        <v>1000</v>
      </c>
    </row>
    <row r="76" spans="1:14" x14ac:dyDescent="0.25">
      <c r="B76" s="21" t="s">
        <v>23</v>
      </c>
      <c r="C76" s="21"/>
      <c r="D76" s="24">
        <v>2</v>
      </c>
    </row>
    <row r="77" spans="1:14" x14ac:dyDescent="0.25">
      <c r="B77" s="21"/>
      <c r="C77" s="21"/>
      <c r="D77" s="21"/>
    </row>
    <row r="78" spans="1:14" x14ac:dyDescent="0.25">
      <c r="B78" s="92" t="s">
        <v>169</v>
      </c>
      <c r="C78" s="21"/>
      <c r="D78" s="37">
        <f>YIELD(D71,D72,D73,D74,D75,D76)</f>
        <v>6.2135426649450667E-3</v>
      </c>
    </row>
    <row r="80" spans="1:14" s="32" customFormat="1" x14ac:dyDescent="0.25">
      <c r="A80" s="29" t="s">
        <v>26</v>
      </c>
      <c r="B80" s="30"/>
      <c r="C80" s="30"/>
      <c r="D80" s="30"/>
      <c r="E80" s="31"/>
      <c r="F80" s="30"/>
      <c r="G80" s="30"/>
      <c r="H80" s="30"/>
      <c r="I80" s="30"/>
      <c r="J80" s="30"/>
      <c r="K80" s="30"/>
      <c r="L80" s="30"/>
      <c r="M80" s="30"/>
      <c r="N80" s="30"/>
    </row>
    <row r="81" spans="1:14" s="32" customFormat="1" x14ac:dyDescent="0.25">
      <c r="A81" s="116" t="s">
        <v>30</v>
      </c>
      <c r="B81" s="116"/>
      <c r="C81" s="116"/>
      <c r="D81" s="116"/>
      <c r="E81" s="116"/>
      <c r="F81" s="116"/>
      <c r="G81" s="116"/>
      <c r="H81" s="116"/>
      <c r="I81" s="116"/>
      <c r="J81" s="116"/>
      <c r="K81" s="30"/>
      <c r="L81" s="30"/>
      <c r="M81" s="30"/>
      <c r="N81" s="30"/>
    </row>
    <row r="82" spans="1:14" s="32" customFormat="1" x14ac:dyDescent="0.25"/>
    <row r="83" spans="1:14" s="32" customFormat="1" x14ac:dyDescent="0.25"/>
    <row r="84" spans="1:14" s="32" customFormat="1" x14ac:dyDescent="0.25"/>
    <row r="85" spans="1:14" s="32" customFormat="1" x14ac:dyDescent="0.25"/>
    <row r="86" spans="1:14" s="32" customFormat="1" x14ac:dyDescent="0.25"/>
    <row r="87" spans="1:14" s="32" customFormat="1" x14ac:dyDescent="0.25"/>
    <row r="88" spans="1:14" s="32" customFormat="1" x14ac:dyDescent="0.25"/>
    <row r="89" spans="1:14" s="32" customFormat="1" x14ac:dyDescent="0.25"/>
    <row r="90" spans="1:14" s="32" customFormat="1" x14ac:dyDescent="0.25"/>
    <row r="91" spans="1:14" s="32" customFormat="1" x14ac:dyDescent="0.25"/>
    <row r="92" spans="1:14" s="32" customFormat="1" x14ac:dyDescent="0.25"/>
    <row r="93" spans="1:14" s="32" customFormat="1" x14ac:dyDescent="0.25"/>
    <row r="94" spans="1:14" s="32" customFormat="1" x14ac:dyDescent="0.25"/>
    <row r="95" spans="1:14" s="32" customFormat="1" x14ac:dyDescent="0.25"/>
    <row r="96" spans="1:14" s="32" customFormat="1" x14ac:dyDescent="0.25"/>
    <row r="97" spans="1:11" s="32" customFormat="1" x14ac:dyDescent="0.25"/>
    <row r="98" spans="1:11" s="32" customFormat="1" x14ac:dyDescent="0.25"/>
    <row r="99" spans="1:11" s="32" customFormat="1" ht="99" customHeight="1" x14ac:dyDescent="0.25">
      <c r="A99" s="119" t="s">
        <v>170</v>
      </c>
      <c r="B99" s="119"/>
      <c r="C99" s="119"/>
      <c r="D99" s="119"/>
      <c r="E99" s="119"/>
      <c r="F99" s="119"/>
      <c r="G99" s="119"/>
      <c r="H99" s="119"/>
      <c r="I99" s="119"/>
      <c r="J99" s="119"/>
      <c r="K99" s="119"/>
    </row>
    <row r="100" spans="1:11" s="32" customFormat="1" x14ac:dyDescent="0.25"/>
    <row r="102" spans="1:11" x14ac:dyDescent="0.25">
      <c r="A102" s="2" t="s">
        <v>31</v>
      </c>
    </row>
    <row r="104" spans="1:11" ht="62.25" customHeight="1" x14ac:dyDescent="0.25">
      <c r="A104" s="117" t="s">
        <v>188</v>
      </c>
      <c r="B104" s="117"/>
      <c r="C104" s="117"/>
      <c r="D104" s="117"/>
      <c r="E104" s="117"/>
      <c r="F104" s="117"/>
      <c r="G104" s="117"/>
      <c r="H104" s="117"/>
      <c r="I104" s="117"/>
      <c r="J104" s="117"/>
      <c r="K104" s="117"/>
    </row>
    <row r="105" spans="1:11" x14ac:dyDescent="0.25">
      <c r="A105" s="21"/>
      <c r="C105" s="36"/>
    </row>
    <row r="106" spans="1:11" x14ac:dyDescent="0.25">
      <c r="A106" s="2" t="s">
        <v>83</v>
      </c>
      <c r="B106" s="21"/>
      <c r="C106" s="21"/>
      <c r="D106" s="21"/>
      <c r="E106" s="21"/>
      <c r="F106" s="21"/>
      <c r="G106" s="21"/>
      <c r="H106" s="21"/>
      <c r="I106" s="21"/>
      <c r="J106" s="21"/>
      <c r="K106" s="21"/>
    </row>
    <row r="107" spans="1:11" s="21" customFormat="1" x14ac:dyDescent="0.25">
      <c r="A107" s="2"/>
    </row>
    <row r="108" spans="1:11" s="42" customFormat="1" ht="126" customHeight="1" x14ac:dyDescent="0.25">
      <c r="A108" s="117" t="s">
        <v>190</v>
      </c>
      <c r="B108" s="117"/>
      <c r="C108" s="117"/>
      <c r="D108" s="117"/>
      <c r="E108" s="117"/>
      <c r="F108" s="117"/>
      <c r="G108" s="117"/>
      <c r="H108" s="117"/>
      <c r="I108" s="117"/>
      <c r="J108" s="117"/>
      <c r="K108" s="117"/>
    </row>
    <row r="110" spans="1:11" x14ac:dyDescent="0.25">
      <c r="B110" s="21" t="s">
        <v>19</v>
      </c>
      <c r="C110" s="21"/>
      <c r="D110" s="28">
        <v>36526</v>
      </c>
    </row>
    <row r="111" spans="1:11" x14ac:dyDescent="0.25">
      <c r="B111" s="21" t="s">
        <v>20</v>
      </c>
      <c r="C111" s="21"/>
      <c r="D111" s="28">
        <v>43466</v>
      </c>
    </row>
    <row r="112" spans="1:11" x14ac:dyDescent="0.25">
      <c r="B112" s="21" t="s">
        <v>21</v>
      </c>
      <c r="C112" s="21"/>
      <c r="D112" s="25">
        <v>6.8000000000000005E-2</v>
      </c>
    </row>
    <row r="113" spans="1:14" x14ac:dyDescent="0.25">
      <c r="B113" s="21" t="s">
        <v>22</v>
      </c>
      <c r="C113" s="21"/>
      <c r="D113" s="25">
        <v>7.2999999999999995E-2</v>
      </c>
    </row>
    <row r="114" spans="1:14" x14ac:dyDescent="0.25">
      <c r="B114" s="21" t="s">
        <v>25</v>
      </c>
      <c r="C114" s="21"/>
      <c r="D114" s="24">
        <v>100</v>
      </c>
    </row>
    <row r="115" spans="1:14" x14ac:dyDescent="0.25">
      <c r="B115" s="21" t="s">
        <v>23</v>
      </c>
      <c r="C115" s="21"/>
      <c r="D115" s="24">
        <v>2</v>
      </c>
    </row>
    <row r="117" spans="1:14" x14ac:dyDescent="0.25">
      <c r="A117" s="117" t="s">
        <v>191</v>
      </c>
      <c r="B117" s="117"/>
      <c r="C117" s="117"/>
      <c r="D117" s="117"/>
      <c r="E117" s="117"/>
      <c r="F117" s="117"/>
      <c r="G117" s="117"/>
      <c r="H117" s="117"/>
      <c r="I117" s="117"/>
      <c r="J117" s="117"/>
      <c r="K117" s="117"/>
    </row>
    <row r="119" spans="1:14" x14ac:dyDescent="0.25">
      <c r="B119" s="21" t="s">
        <v>84</v>
      </c>
      <c r="D119" s="43">
        <f>DURATION(D110,D111,D112,D113,D115)</f>
        <v>10.718652400454244</v>
      </c>
    </row>
    <row r="120" spans="1:14" s="21" customFormat="1" x14ac:dyDescent="0.25">
      <c r="D120" s="43"/>
    </row>
    <row r="121" spans="1:14" s="32" customFormat="1" x14ac:dyDescent="0.25">
      <c r="A121" s="29" t="s">
        <v>26</v>
      </c>
      <c r="B121" s="30"/>
      <c r="C121" s="30"/>
      <c r="D121" s="30"/>
      <c r="E121" s="31"/>
      <c r="F121" s="30"/>
      <c r="G121" s="30"/>
      <c r="H121" s="30"/>
      <c r="I121" s="30"/>
      <c r="J121" s="30"/>
      <c r="K121" s="30"/>
      <c r="L121" s="30"/>
      <c r="M121" s="30"/>
      <c r="N121" s="30"/>
    </row>
    <row r="122" spans="1:14" s="32" customFormat="1" x14ac:dyDescent="0.25">
      <c r="A122" s="116" t="s">
        <v>91</v>
      </c>
      <c r="B122" s="116"/>
      <c r="C122" s="116"/>
      <c r="D122" s="116"/>
      <c r="E122" s="116"/>
      <c r="F122" s="116"/>
      <c r="G122" s="116"/>
      <c r="H122" s="116"/>
      <c r="I122" s="116"/>
      <c r="J122" s="116"/>
      <c r="K122" s="30"/>
      <c r="L122" s="30"/>
      <c r="M122" s="30"/>
      <c r="N122" s="30"/>
    </row>
    <row r="123" spans="1:14" s="32" customFormat="1" x14ac:dyDescent="0.25"/>
    <row r="124" spans="1:14" s="32" customFormat="1" x14ac:dyDescent="0.25"/>
    <row r="125" spans="1:14" s="32" customFormat="1" x14ac:dyDescent="0.25"/>
    <row r="126" spans="1:14" s="32" customFormat="1" x14ac:dyDescent="0.25"/>
    <row r="127" spans="1:14" s="32" customFormat="1" x14ac:dyDescent="0.25"/>
    <row r="128" spans="1:14" s="32" customFormat="1" x14ac:dyDescent="0.25"/>
    <row r="129" spans="1:11" s="32" customFormat="1" x14ac:dyDescent="0.25"/>
    <row r="130" spans="1:11" s="32" customFormat="1" x14ac:dyDescent="0.25"/>
    <row r="131" spans="1:11" s="32" customFormat="1" x14ac:dyDescent="0.25"/>
    <row r="132" spans="1:11" s="32" customFormat="1" x14ac:dyDescent="0.25"/>
    <row r="133" spans="1:11" s="32" customFormat="1" x14ac:dyDescent="0.25"/>
    <row r="134" spans="1:11" s="32" customFormat="1" x14ac:dyDescent="0.25"/>
    <row r="135" spans="1:11" s="32" customFormat="1" x14ac:dyDescent="0.25"/>
    <row r="136" spans="1:11" s="32" customFormat="1" x14ac:dyDescent="0.25"/>
    <row r="137" spans="1:11" s="32" customFormat="1" x14ac:dyDescent="0.25"/>
    <row r="138" spans="1:11" s="32" customFormat="1" x14ac:dyDescent="0.25"/>
    <row r="139" spans="1:11" s="32" customFormat="1" x14ac:dyDescent="0.25"/>
    <row r="140" spans="1:11" s="32" customFormat="1" ht="32.25" customHeight="1" x14ac:dyDescent="0.25">
      <c r="A140" s="119" t="s">
        <v>92</v>
      </c>
      <c r="B140" s="119"/>
      <c r="C140" s="119"/>
      <c r="D140" s="119"/>
      <c r="E140" s="119"/>
      <c r="F140" s="119"/>
      <c r="G140" s="119"/>
      <c r="H140" s="119"/>
      <c r="I140" s="119"/>
      <c r="J140" s="119"/>
      <c r="K140" s="119"/>
    </row>
    <row r="141" spans="1:11" s="32" customFormat="1" x14ac:dyDescent="0.25"/>
    <row r="143" spans="1:11" x14ac:dyDescent="0.25">
      <c r="A143" s="21" t="s">
        <v>100</v>
      </c>
    </row>
    <row r="145" spans="1:11" x14ac:dyDescent="0.25">
      <c r="B145" s="21" t="s">
        <v>94</v>
      </c>
    </row>
    <row r="147" spans="1:11" ht="32.25" customHeight="1" x14ac:dyDescent="0.25">
      <c r="A147" s="117" t="s">
        <v>101</v>
      </c>
      <c r="B147" s="117"/>
      <c r="C147" s="117"/>
      <c r="D147" s="117"/>
      <c r="E147" s="117"/>
      <c r="F147" s="117"/>
      <c r="G147" s="117"/>
      <c r="H147" s="117"/>
      <c r="I147" s="117"/>
      <c r="J147" s="117"/>
      <c r="K147" s="117"/>
    </row>
    <row r="149" spans="1:11" x14ac:dyDescent="0.25">
      <c r="B149" s="21" t="s">
        <v>85</v>
      </c>
      <c r="D149" s="25">
        <v>5.0000000000000001E-3</v>
      </c>
    </row>
    <row r="151" spans="1:11" x14ac:dyDescent="0.25">
      <c r="A151" s="21" t="s">
        <v>86</v>
      </c>
    </row>
    <row r="153" spans="1:11" x14ac:dyDescent="0.25">
      <c r="B153" s="21" t="s">
        <v>87</v>
      </c>
      <c r="D153" s="45">
        <f>PRICE(D110,D111,D112,D113,D114,D115)*10</f>
        <v>949.0461995290982</v>
      </c>
    </row>
    <row r="154" spans="1:11" x14ac:dyDescent="0.25">
      <c r="B154" s="21" t="s">
        <v>88</v>
      </c>
      <c r="D154" s="45">
        <f>PRICE(D110,D111,D112,(D113+D149),D114,D115)*10</f>
        <v>901.75299414631149</v>
      </c>
    </row>
    <row r="156" spans="1:11" x14ac:dyDescent="0.25">
      <c r="A156" s="21" t="s">
        <v>102</v>
      </c>
    </row>
    <row r="158" spans="1:11" x14ac:dyDescent="0.25">
      <c r="B158" s="21" t="s">
        <v>89</v>
      </c>
      <c r="D158" s="26">
        <f>D153*(-D119)*(D149/(1+(D113/2)))</f>
        <v>-49.071376385550153</v>
      </c>
    </row>
    <row r="159" spans="1:11" x14ac:dyDescent="0.25">
      <c r="B159" s="21" t="s">
        <v>88</v>
      </c>
      <c r="D159" s="26">
        <f>D153+D158</f>
        <v>899.97482314354806</v>
      </c>
    </row>
    <row r="160" spans="1:11" ht="15.75" customHeight="1" x14ac:dyDescent="0.25"/>
    <row r="161" spans="1:11" ht="110.25" customHeight="1" x14ac:dyDescent="0.25">
      <c r="A161" s="117" t="s">
        <v>189</v>
      </c>
      <c r="B161" s="117"/>
      <c r="C161" s="117"/>
      <c r="D161" s="117"/>
      <c r="E161" s="117"/>
      <c r="F161" s="117"/>
      <c r="G161" s="117"/>
      <c r="H161" s="117"/>
      <c r="I161" s="117"/>
      <c r="J161" s="117"/>
      <c r="K161" s="117"/>
    </row>
    <row r="163" spans="1:11" x14ac:dyDescent="0.25">
      <c r="B163" s="21" t="s">
        <v>90</v>
      </c>
      <c r="D163" s="43">
        <f>MDURATION(D110,D111,D112,D113,D115)</f>
        <v>10.341198649738779</v>
      </c>
    </row>
    <row r="165" spans="1:11" s="21" customFormat="1" x14ac:dyDescent="0.25">
      <c r="A165" s="21" t="s">
        <v>93</v>
      </c>
    </row>
    <row r="166" spans="1:11" s="21" customFormat="1" x14ac:dyDescent="0.25"/>
    <row r="167" spans="1:11" s="21" customFormat="1" x14ac:dyDescent="0.25">
      <c r="B167" s="21" t="s">
        <v>127</v>
      </c>
    </row>
    <row r="168" spans="1:11" s="21" customFormat="1" x14ac:dyDescent="0.25"/>
    <row r="169" spans="1:11" s="21" customFormat="1" x14ac:dyDescent="0.25">
      <c r="A169" s="21" t="s">
        <v>95</v>
      </c>
    </row>
    <row r="171" spans="1:11" x14ac:dyDescent="0.25">
      <c r="B171" s="21" t="s">
        <v>89</v>
      </c>
      <c r="D171" s="26">
        <f>D153*-D163*D149</f>
        <v>-49.071376385550145</v>
      </c>
    </row>
    <row r="172" spans="1:11" x14ac:dyDescent="0.25">
      <c r="B172" s="21" t="s">
        <v>88</v>
      </c>
      <c r="C172" s="21"/>
      <c r="D172" s="26">
        <f>D153+D171</f>
        <v>899.97482314354806</v>
      </c>
    </row>
    <row r="174" spans="1:11" ht="31.5" customHeight="1" x14ac:dyDescent="0.25">
      <c r="A174" s="117" t="s">
        <v>96</v>
      </c>
      <c r="B174" s="117"/>
      <c r="C174" s="117"/>
      <c r="D174" s="117"/>
      <c r="E174" s="117"/>
      <c r="F174" s="117"/>
      <c r="G174" s="117"/>
      <c r="H174" s="117"/>
      <c r="I174" s="117"/>
      <c r="J174" s="117"/>
      <c r="K174" s="117"/>
    </row>
    <row r="176" spans="1:11" x14ac:dyDescent="0.25">
      <c r="B176" s="21" t="s">
        <v>97</v>
      </c>
    </row>
    <row r="178" spans="1:14" s="46" customFormat="1" ht="31.5" customHeight="1" x14ac:dyDescent="0.25">
      <c r="A178" s="117" t="s">
        <v>103</v>
      </c>
      <c r="B178" s="117"/>
      <c r="C178" s="117"/>
      <c r="D178" s="117"/>
      <c r="E178" s="117"/>
      <c r="F178" s="117"/>
      <c r="G178" s="117"/>
      <c r="H178" s="117"/>
      <c r="I178" s="117"/>
      <c r="J178" s="117"/>
      <c r="K178" s="117"/>
    </row>
    <row r="180" spans="1:14" s="32" customFormat="1" x14ac:dyDescent="0.25">
      <c r="A180" s="29" t="s">
        <v>26</v>
      </c>
      <c r="B180" s="30"/>
      <c r="C180" s="30"/>
      <c r="D180" s="30"/>
      <c r="E180" s="31"/>
      <c r="F180" s="30"/>
      <c r="G180" s="30"/>
      <c r="H180" s="30"/>
      <c r="I180" s="30"/>
      <c r="J180" s="30"/>
      <c r="K180" s="30"/>
      <c r="L180" s="30"/>
      <c r="M180" s="30"/>
      <c r="N180" s="30"/>
    </row>
    <row r="181" spans="1:14" s="32" customFormat="1" x14ac:dyDescent="0.25">
      <c r="A181" s="116" t="s">
        <v>98</v>
      </c>
      <c r="B181" s="116"/>
      <c r="C181" s="116"/>
      <c r="D181" s="116"/>
      <c r="E181" s="116"/>
      <c r="F181" s="116"/>
      <c r="G181" s="116"/>
      <c r="H181" s="116"/>
      <c r="I181" s="116"/>
      <c r="J181" s="116"/>
      <c r="K181" s="30"/>
      <c r="L181" s="30"/>
      <c r="M181" s="30"/>
      <c r="N181" s="30"/>
    </row>
    <row r="182" spans="1:14" s="32" customFormat="1" x14ac:dyDescent="0.25"/>
    <row r="183" spans="1:14" s="32" customFormat="1" x14ac:dyDescent="0.25"/>
    <row r="184" spans="1:14" s="32" customFormat="1" x14ac:dyDescent="0.25"/>
    <row r="185" spans="1:14" s="32" customFormat="1" x14ac:dyDescent="0.25"/>
    <row r="186" spans="1:14" s="32" customFormat="1" x14ac:dyDescent="0.25"/>
    <row r="187" spans="1:14" s="32" customFormat="1" x14ac:dyDescent="0.25"/>
    <row r="188" spans="1:14" s="32" customFormat="1" x14ac:dyDescent="0.25"/>
    <row r="189" spans="1:14" s="32" customFormat="1" x14ac:dyDescent="0.25"/>
    <row r="190" spans="1:14" s="32" customFormat="1" x14ac:dyDescent="0.25"/>
    <row r="191" spans="1:14" s="32" customFormat="1" x14ac:dyDescent="0.25"/>
    <row r="192" spans="1:14" s="32" customFormat="1" x14ac:dyDescent="0.25"/>
    <row r="193" spans="1:11" s="32" customFormat="1" x14ac:dyDescent="0.25"/>
    <row r="194" spans="1:11" s="32" customFormat="1" x14ac:dyDescent="0.25"/>
    <row r="195" spans="1:11" s="32" customFormat="1" x14ac:dyDescent="0.25"/>
    <row r="196" spans="1:11" s="32" customFormat="1" x14ac:dyDescent="0.25"/>
    <row r="197" spans="1:11" s="32" customFormat="1" x14ac:dyDescent="0.25"/>
    <row r="198" spans="1:11" s="32" customFormat="1" x14ac:dyDescent="0.25"/>
    <row r="199" spans="1:11" s="32" customFormat="1" ht="15.75" customHeight="1" x14ac:dyDescent="0.25">
      <c r="A199" s="119" t="s">
        <v>104</v>
      </c>
      <c r="B199" s="119"/>
      <c r="C199" s="119"/>
      <c r="D199" s="119"/>
      <c r="E199" s="119"/>
      <c r="F199" s="119"/>
      <c r="G199" s="119"/>
      <c r="H199" s="119"/>
      <c r="I199" s="119"/>
      <c r="J199" s="119"/>
      <c r="K199" s="119"/>
    </row>
    <row r="200" spans="1:11" s="32" customFormat="1" x14ac:dyDescent="0.25"/>
    <row r="202" spans="1:11" ht="78.75" customHeight="1" x14ac:dyDescent="0.25">
      <c r="A202" s="117" t="s">
        <v>117</v>
      </c>
      <c r="B202" s="117"/>
      <c r="C202" s="117"/>
      <c r="D202" s="117"/>
      <c r="E202" s="117"/>
      <c r="F202" s="117"/>
      <c r="G202" s="117"/>
      <c r="H202" s="117"/>
      <c r="I202" s="117"/>
      <c r="J202" s="117"/>
      <c r="K202" s="117"/>
    </row>
    <row r="204" spans="1:11" x14ac:dyDescent="0.25">
      <c r="B204" s="21" t="s">
        <v>114</v>
      </c>
      <c r="D204" s="25">
        <v>0.08</v>
      </c>
    </row>
    <row r="206" spans="1:11" x14ac:dyDescent="0.25">
      <c r="A206" s="21" t="s">
        <v>115</v>
      </c>
    </row>
    <row r="208" spans="1:11" x14ac:dyDescent="0.25">
      <c r="B208" s="21" t="s">
        <v>116</v>
      </c>
      <c r="D208" s="43">
        <f>(1+D204)/D204</f>
        <v>13.5</v>
      </c>
    </row>
    <row r="210" spans="1:12" ht="31.5" customHeight="1" x14ac:dyDescent="0.25">
      <c r="A210" s="117" t="s">
        <v>124</v>
      </c>
      <c r="B210" s="118"/>
      <c r="C210" s="118"/>
      <c r="D210" s="118"/>
      <c r="E210" s="118"/>
      <c r="F210" s="118"/>
      <c r="G210" s="118"/>
      <c r="H210" s="118"/>
      <c r="I210" s="118"/>
      <c r="J210" s="118"/>
      <c r="K210" s="118"/>
    </row>
    <row r="212" spans="1:12" x14ac:dyDescent="0.25">
      <c r="B212" s="21" t="s">
        <v>21</v>
      </c>
      <c r="C212" s="21"/>
      <c r="D212" s="25">
        <v>6.8000000000000005E-2</v>
      </c>
    </row>
    <row r="213" spans="1:12" x14ac:dyDescent="0.25">
      <c r="B213" s="21" t="s">
        <v>22</v>
      </c>
      <c r="C213" s="21"/>
      <c r="D213" s="25">
        <v>7.2999999999999995E-2</v>
      </c>
    </row>
    <row r="214" spans="1:12" x14ac:dyDescent="0.25">
      <c r="B214" s="21" t="s">
        <v>19</v>
      </c>
      <c r="C214" s="21"/>
      <c r="D214" s="28">
        <v>36526</v>
      </c>
    </row>
    <row r="215" spans="1:12" x14ac:dyDescent="0.25">
      <c r="B215" s="21" t="s">
        <v>23</v>
      </c>
      <c r="C215" s="21"/>
      <c r="D215" s="24">
        <v>2</v>
      </c>
    </row>
    <row r="217" spans="1:12" s="21" customFormat="1" x14ac:dyDescent="0.25">
      <c r="A217" s="21" t="s">
        <v>125</v>
      </c>
    </row>
    <row r="219" spans="1:12" x14ac:dyDescent="0.25">
      <c r="B219" s="21" t="s">
        <v>20</v>
      </c>
      <c r="C219" s="21"/>
      <c r="D219" s="28">
        <v>36892</v>
      </c>
      <c r="E219" s="28">
        <v>39083</v>
      </c>
      <c r="F219" s="28">
        <v>41275</v>
      </c>
      <c r="G219" s="28">
        <v>43101</v>
      </c>
      <c r="H219" s="28">
        <v>43831</v>
      </c>
      <c r="I219" s="28">
        <v>45658</v>
      </c>
      <c r="J219" s="28">
        <v>47484</v>
      </c>
      <c r="K219" s="28">
        <v>49310</v>
      </c>
      <c r="L219" s="28">
        <v>51136</v>
      </c>
    </row>
    <row r="220" spans="1:12" s="21" customFormat="1" x14ac:dyDescent="0.25">
      <c r="B220" s="21" t="s">
        <v>121</v>
      </c>
      <c r="D220" s="24">
        <v>1</v>
      </c>
      <c r="E220" s="24">
        <v>7</v>
      </c>
      <c r="F220" s="24">
        <v>13</v>
      </c>
      <c r="G220" s="24">
        <v>18</v>
      </c>
      <c r="H220" s="24">
        <v>20</v>
      </c>
      <c r="I220" s="24">
        <v>25</v>
      </c>
      <c r="J220" s="24">
        <v>30</v>
      </c>
      <c r="K220" s="24">
        <v>35</v>
      </c>
      <c r="L220" s="24">
        <v>40</v>
      </c>
    </row>
    <row r="221" spans="1:12" x14ac:dyDescent="0.25">
      <c r="B221" s="21" t="s">
        <v>84</v>
      </c>
      <c r="D221" s="33">
        <f>DURATION($D$214,D219,$D$212,$D$213,$D$215)</f>
        <v>0.9835205533644894</v>
      </c>
      <c r="E221" s="33">
        <f t="shared" ref="E221:L221" si="0">DURATION($D$214,E219,$D$212,$D$213,$D$215)</f>
        <v>5.6625647420546654</v>
      </c>
      <c r="F221" s="33">
        <f t="shared" si="0"/>
        <v>8.731777635808637</v>
      </c>
      <c r="G221" s="33">
        <f t="shared" si="0"/>
        <v>10.445279175075253</v>
      </c>
      <c r="H221" s="33">
        <f t="shared" si="0"/>
        <v>10.972506606604323</v>
      </c>
      <c r="I221" s="33">
        <f t="shared" si="0"/>
        <v>11.993184530204466</v>
      </c>
      <c r="J221" s="33">
        <f t="shared" si="0"/>
        <v>12.694410848974726</v>
      </c>
      <c r="K221" s="33">
        <f t="shared" si="0"/>
        <v>13.174615612756739</v>
      </c>
      <c r="L221" s="33">
        <f t="shared" si="0"/>
        <v>13.502641688546026</v>
      </c>
    </row>
    <row r="234" spans="1:10" x14ac:dyDescent="0.25">
      <c r="J234" s="21" t="s">
        <v>126</v>
      </c>
    </row>
    <row r="239" spans="1:10" x14ac:dyDescent="0.25">
      <c r="A239" s="21" t="s">
        <v>164</v>
      </c>
    </row>
    <row r="241" spans="1:14" s="32" customFormat="1" x14ac:dyDescent="0.25">
      <c r="A241" s="29" t="s">
        <v>26</v>
      </c>
      <c r="B241" s="30"/>
      <c r="C241" s="30"/>
      <c r="D241" s="30"/>
      <c r="E241" s="31"/>
      <c r="F241" s="30"/>
      <c r="G241" s="30"/>
      <c r="H241" s="30"/>
      <c r="I241" s="30"/>
      <c r="J241" s="30"/>
      <c r="K241" s="30"/>
      <c r="L241" s="30"/>
      <c r="M241" s="30"/>
      <c r="N241" s="30"/>
    </row>
    <row r="242" spans="1:14" s="32" customFormat="1" ht="47.25" customHeight="1" x14ac:dyDescent="0.25">
      <c r="A242" s="116" t="s">
        <v>171</v>
      </c>
      <c r="B242" s="116"/>
      <c r="C242" s="116"/>
      <c r="D242" s="116"/>
      <c r="E242" s="116"/>
      <c r="F242" s="116"/>
      <c r="G242" s="116"/>
      <c r="H242" s="116"/>
      <c r="I242" s="116"/>
      <c r="J242" s="116"/>
      <c r="K242" s="116"/>
      <c r="L242" s="30"/>
      <c r="M242" s="30"/>
      <c r="N242" s="30"/>
    </row>
    <row r="243" spans="1:14" s="32" customFormat="1" x14ac:dyDescent="0.25"/>
  </sheetData>
  <mergeCells count="23">
    <mergeCell ref="A161:K161"/>
    <mergeCell ref="A174:K174"/>
    <mergeCell ref="A81:J81"/>
    <mergeCell ref="A99:K99"/>
    <mergeCell ref="A104:K104"/>
    <mergeCell ref="A108:K108"/>
    <mergeCell ref="A117:K117"/>
    <mergeCell ref="A242:K242"/>
    <mergeCell ref="A210:K210"/>
    <mergeCell ref="A5:K5"/>
    <mergeCell ref="A22:K22"/>
    <mergeCell ref="A26:K26"/>
    <mergeCell ref="A69:K69"/>
    <mergeCell ref="A178:K178"/>
    <mergeCell ref="A40:J40"/>
    <mergeCell ref="A202:K202"/>
    <mergeCell ref="A181:J181"/>
    <mergeCell ref="A199:K199"/>
    <mergeCell ref="A58:K58"/>
    <mergeCell ref="A65:K65"/>
    <mergeCell ref="A122:J122"/>
    <mergeCell ref="A140:K140"/>
    <mergeCell ref="A147:K1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134"/>
  <sheetViews>
    <sheetView workbookViewId="0">
      <selection activeCell="M6" sqref="M6"/>
    </sheetView>
  </sheetViews>
  <sheetFormatPr defaultRowHeight="15.75" x14ac:dyDescent="0.25"/>
  <cols>
    <col min="1" max="1" width="4.7109375" style="21" customWidth="1"/>
    <col min="2" max="93" width="14.7109375" style="21" customWidth="1"/>
    <col min="94" max="16384" width="9.140625" style="21"/>
  </cols>
  <sheetData>
    <row r="1" spans="1:12" ht="16.5" thickBot="1" x14ac:dyDescent="0.3"/>
    <row r="2" spans="1:12" ht="21" x14ac:dyDescent="0.35">
      <c r="B2" s="86" t="s">
        <v>186</v>
      </c>
      <c r="C2" s="57"/>
    </row>
    <row r="3" spans="1:12" ht="21.75" thickBot="1" x14ac:dyDescent="0.4">
      <c r="B3" s="54" t="s">
        <v>32</v>
      </c>
      <c r="C3" s="56"/>
      <c r="D3" s="2"/>
    </row>
    <row r="5" spans="1:12" ht="63" customHeight="1" x14ac:dyDescent="0.25">
      <c r="A5" s="117" t="s">
        <v>180</v>
      </c>
      <c r="B5" s="117"/>
      <c r="C5" s="117"/>
      <c r="D5" s="117"/>
      <c r="E5" s="117"/>
      <c r="F5" s="117"/>
      <c r="G5" s="117"/>
      <c r="H5" s="117"/>
      <c r="I5" s="117"/>
      <c r="J5" s="117"/>
      <c r="K5" s="117"/>
    </row>
    <row r="7" spans="1:12" x14ac:dyDescent="0.25">
      <c r="B7" s="128" t="s">
        <v>34</v>
      </c>
      <c r="C7" s="124"/>
      <c r="D7" s="124" t="s">
        <v>39</v>
      </c>
      <c r="E7" s="125"/>
    </row>
    <row r="8" spans="1:12" x14ac:dyDescent="0.25">
      <c r="B8" s="120" t="s">
        <v>109</v>
      </c>
      <c r="C8" s="121"/>
      <c r="D8" s="121" t="s">
        <v>35</v>
      </c>
      <c r="E8" s="126"/>
    </row>
    <row r="9" spans="1:12" x14ac:dyDescent="0.25">
      <c r="B9" s="120">
        <v>1</v>
      </c>
      <c r="C9" s="121"/>
      <c r="D9" s="121" t="s">
        <v>40</v>
      </c>
      <c r="E9" s="126"/>
    </row>
    <row r="10" spans="1:12" x14ac:dyDescent="0.25">
      <c r="B10" s="120">
        <v>2</v>
      </c>
      <c r="C10" s="121"/>
      <c r="D10" s="121" t="s">
        <v>36</v>
      </c>
      <c r="E10" s="126"/>
    </row>
    <row r="11" spans="1:12" x14ac:dyDescent="0.25">
      <c r="B11" s="120">
        <v>3</v>
      </c>
      <c r="C11" s="121"/>
      <c r="D11" s="121" t="s">
        <v>37</v>
      </c>
      <c r="E11" s="126"/>
    </row>
    <row r="12" spans="1:12" x14ac:dyDescent="0.25">
      <c r="B12" s="122">
        <v>4</v>
      </c>
      <c r="C12" s="123"/>
      <c r="D12" s="123" t="s">
        <v>38</v>
      </c>
      <c r="E12" s="127"/>
    </row>
    <row r="14" spans="1:12" ht="63" customHeight="1" x14ac:dyDescent="0.25">
      <c r="A14" s="117" t="s">
        <v>110</v>
      </c>
      <c r="B14" s="117"/>
      <c r="C14" s="117"/>
      <c r="D14" s="117"/>
      <c r="E14" s="117"/>
      <c r="F14" s="117"/>
      <c r="G14" s="117"/>
      <c r="H14" s="117"/>
      <c r="I14" s="117"/>
      <c r="J14" s="117"/>
      <c r="K14" s="117"/>
      <c r="L14" s="44"/>
    </row>
    <row r="16" spans="1:12" x14ac:dyDescent="0.25">
      <c r="A16" s="2" t="s">
        <v>41</v>
      </c>
    </row>
    <row r="17" spans="1:2" x14ac:dyDescent="0.25">
      <c r="A17" s="21" t="s">
        <v>67</v>
      </c>
    </row>
    <row r="19" spans="1:2" x14ac:dyDescent="0.25">
      <c r="B19" s="21" t="s">
        <v>42</v>
      </c>
    </row>
    <row r="20" spans="1:2" x14ac:dyDescent="0.25">
      <c r="B20" s="21" t="s">
        <v>47</v>
      </c>
    </row>
    <row r="22" spans="1:2" x14ac:dyDescent="0.25">
      <c r="A22" s="21" t="s">
        <v>68</v>
      </c>
    </row>
    <row r="24" spans="1:2" x14ac:dyDescent="0.25">
      <c r="B24" s="21" t="s">
        <v>43</v>
      </c>
    </row>
    <row r="25" spans="1:2" x14ac:dyDescent="0.25">
      <c r="B25" s="21" t="s">
        <v>44</v>
      </c>
    </row>
    <row r="27" spans="1:2" x14ac:dyDescent="0.25">
      <c r="A27" s="21" t="s">
        <v>45</v>
      </c>
    </row>
    <row r="29" spans="1:2" x14ac:dyDescent="0.25">
      <c r="B29" s="21" t="s">
        <v>46</v>
      </c>
    </row>
    <row r="31" spans="1:2" x14ac:dyDescent="0.25">
      <c r="A31" s="21" t="s">
        <v>61</v>
      </c>
    </row>
    <row r="33" spans="1:4" x14ac:dyDescent="0.25">
      <c r="B33" s="21" t="s">
        <v>19</v>
      </c>
      <c r="D33" s="28">
        <v>39646</v>
      </c>
    </row>
    <row r="34" spans="1:4" x14ac:dyDescent="0.25">
      <c r="B34" s="21" t="s">
        <v>60</v>
      </c>
      <c r="D34" s="28">
        <v>41699</v>
      </c>
    </row>
    <row r="35" spans="1:4" x14ac:dyDescent="0.25">
      <c r="B35" s="21" t="s">
        <v>23</v>
      </c>
      <c r="D35" s="40">
        <v>2</v>
      </c>
    </row>
    <row r="36" spans="1:4" x14ac:dyDescent="0.25">
      <c r="D36" s="40"/>
    </row>
    <row r="37" spans="1:4" x14ac:dyDescent="0.25">
      <c r="A37" s="21" t="s">
        <v>62</v>
      </c>
      <c r="D37" s="40"/>
    </row>
    <row r="38" spans="1:4" x14ac:dyDescent="0.25">
      <c r="D38" s="40"/>
    </row>
    <row r="39" spans="1:4" x14ac:dyDescent="0.25">
      <c r="A39" s="21" t="s">
        <v>63</v>
      </c>
    </row>
    <row r="41" spans="1:4" x14ac:dyDescent="0.25">
      <c r="A41" s="21" t="s">
        <v>64</v>
      </c>
    </row>
    <row r="43" spans="1:4" x14ac:dyDescent="0.25">
      <c r="B43" s="21" t="s">
        <v>48</v>
      </c>
      <c r="D43" s="38" t="s">
        <v>49</v>
      </c>
    </row>
    <row r="44" spans="1:4" x14ac:dyDescent="0.25">
      <c r="B44" s="21" t="s">
        <v>50</v>
      </c>
      <c r="D44" s="38" t="s">
        <v>51</v>
      </c>
    </row>
    <row r="45" spans="1:4" x14ac:dyDescent="0.25">
      <c r="B45" s="21" t="s">
        <v>52</v>
      </c>
      <c r="D45" s="39" t="s">
        <v>53</v>
      </c>
    </row>
    <row r="46" spans="1:4" x14ac:dyDescent="0.25">
      <c r="B46" s="21" t="s">
        <v>54</v>
      </c>
      <c r="D46" s="38" t="s">
        <v>55</v>
      </c>
    </row>
    <row r="48" spans="1:4" x14ac:dyDescent="0.25">
      <c r="A48" s="21" t="s">
        <v>56</v>
      </c>
    </row>
    <row r="50" spans="1:16" x14ac:dyDescent="0.25">
      <c r="B50" s="21" t="s">
        <v>48</v>
      </c>
      <c r="D50" s="38" t="s">
        <v>57</v>
      </c>
    </row>
    <row r="51" spans="1:16" x14ac:dyDescent="0.25">
      <c r="B51" s="21" t="s">
        <v>50</v>
      </c>
      <c r="D51" s="38" t="s">
        <v>58</v>
      </c>
    </row>
    <row r="52" spans="1:16" x14ac:dyDescent="0.25">
      <c r="B52" s="21" t="s">
        <v>52</v>
      </c>
      <c r="D52" s="39" t="s">
        <v>53</v>
      </c>
    </row>
    <row r="53" spans="1:16" x14ac:dyDescent="0.25">
      <c r="B53" s="21" t="s">
        <v>54</v>
      </c>
      <c r="D53" s="38" t="s">
        <v>59</v>
      </c>
    </row>
    <row r="55" spans="1:16" x14ac:dyDescent="0.25">
      <c r="A55" s="21" t="s">
        <v>69</v>
      </c>
    </row>
    <row r="57" spans="1:16" x14ac:dyDescent="0.25">
      <c r="B57" s="21" t="s">
        <v>64</v>
      </c>
      <c r="D57" s="41">
        <f>COUPDAYSNC(D33,D34,D35,1)</f>
        <v>46</v>
      </c>
    </row>
    <row r="58" spans="1:16" x14ac:dyDescent="0.25">
      <c r="B58" s="21" t="s">
        <v>65</v>
      </c>
      <c r="D58" s="41">
        <f>COUPDAYSNC(D33,D34,D35,0)</f>
        <v>44</v>
      </c>
    </row>
    <row r="60" spans="1:16" s="32" customFormat="1" x14ac:dyDescent="0.25">
      <c r="A60" s="29" t="s">
        <v>26</v>
      </c>
      <c r="B60" s="30"/>
      <c r="C60" s="30"/>
      <c r="D60" s="30"/>
      <c r="E60" s="31"/>
      <c r="F60" s="30"/>
      <c r="G60" s="30"/>
      <c r="H60" s="30"/>
      <c r="I60" s="30"/>
      <c r="J60" s="30"/>
    </row>
    <row r="61" spans="1:16" s="32" customFormat="1" ht="31.5" customHeight="1" x14ac:dyDescent="0.25">
      <c r="A61" s="116" t="s">
        <v>111</v>
      </c>
      <c r="B61" s="116"/>
      <c r="C61" s="116"/>
      <c r="D61" s="116"/>
      <c r="E61" s="116"/>
      <c r="F61" s="116"/>
      <c r="G61" s="116"/>
      <c r="H61" s="116"/>
      <c r="I61" s="116"/>
      <c r="J61" s="116"/>
      <c r="K61" s="116"/>
      <c r="L61" s="47"/>
      <c r="M61" s="47"/>
      <c r="N61" s="47"/>
      <c r="O61" s="47"/>
      <c r="P61" s="47"/>
    </row>
    <row r="62" spans="1:16" s="32" customFormat="1" x14ac:dyDescent="0.25"/>
    <row r="63" spans="1:16" s="32" customFormat="1" x14ac:dyDescent="0.25"/>
    <row r="64" spans="1:16" s="32" customFormat="1" x14ac:dyDescent="0.25"/>
    <row r="65" spans="1:1" s="32" customFormat="1" x14ac:dyDescent="0.25"/>
    <row r="66" spans="1:1" s="32" customFormat="1" x14ac:dyDescent="0.25"/>
    <row r="67" spans="1:1" s="32" customFormat="1" x14ac:dyDescent="0.25"/>
    <row r="68" spans="1:1" s="32" customFormat="1" x14ac:dyDescent="0.25"/>
    <row r="69" spans="1:1" s="32" customFormat="1" x14ac:dyDescent="0.25"/>
    <row r="70" spans="1:1" s="32" customFormat="1" x14ac:dyDescent="0.25"/>
    <row r="71" spans="1:1" s="32" customFormat="1" x14ac:dyDescent="0.25"/>
    <row r="72" spans="1:1" s="32" customFormat="1" x14ac:dyDescent="0.25"/>
    <row r="73" spans="1:1" s="32" customFormat="1" x14ac:dyDescent="0.25"/>
    <row r="74" spans="1:1" s="32" customFormat="1" x14ac:dyDescent="0.25"/>
    <row r="75" spans="1:1" s="32" customFormat="1" x14ac:dyDescent="0.25"/>
    <row r="76" spans="1:1" s="32" customFormat="1" x14ac:dyDescent="0.25"/>
    <row r="77" spans="1:1" s="32" customFormat="1" x14ac:dyDescent="0.25"/>
    <row r="78" spans="1:1" s="32" customFormat="1" x14ac:dyDescent="0.25">
      <c r="A78" s="32" t="s">
        <v>66</v>
      </c>
    </row>
    <row r="79" spans="1:1" s="32" customFormat="1" x14ac:dyDescent="0.25"/>
    <row r="81" spans="1:4" x14ac:dyDescent="0.25">
      <c r="A81" s="2" t="s">
        <v>70</v>
      </c>
    </row>
    <row r="83" spans="1:4" x14ac:dyDescent="0.25">
      <c r="A83" s="21" t="s">
        <v>80</v>
      </c>
    </row>
    <row r="85" spans="1:4" x14ac:dyDescent="0.25">
      <c r="B85" s="21" t="s">
        <v>71</v>
      </c>
      <c r="D85" s="28">
        <v>38426</v>
      </c>
    </row>
    <row r="86" spans="1:4" x14ac:dyDescent="0.25">
      <c r="B86" s="21" t="s">
        <v>72</v>
      </c>
      <c r="D86" s="28">
        <v>38610</v>
      </c>
    </row>
    <row r="87" spans="1:4" x14ac:dyDescent="0.25">
      <c r="B87" s="21" t="s">
        <v>20</v>
      </c>
      <c r="D87" s="28">
        <v>49383</v>
      </c>
    </row>
    <row r="88" spans="1:4" x14ac:dyDescent="0.25">
      <c r="B88" s="21" t="s">
        <v>19</v>
      </c>
      <c r="D88" s="28">
        <v>39965</v>
      </c>
    </row>
    <row r="89" spans="1:4" x14ac:dyDescent="0.25">
      <c r="B89" s="21" t="s">
        <v>76</v>
      </c>
      <c r="D89" s="28">
        <v>39887</v>
      </c>
    </row>
    <row r="90" spans="1:4" x14ac:dyDescent="0.25">
      <c r="B90" s="21" t="s">
        <v>79</v>
      </c>
      <c r="D90" s="28">
        <v>40071</v>
      </c>
    </row>
    <row r="91" spans="1:4" x14ac:dyDescent="0.25">
      <c r="B91" s="21" t="s">
        <v>9</v>
      </c>
      <c r="D91" s="25">
        <v>0.08</v>
      </c>
    </row>
    <row r="92" spans="1:4" x14ac:dyDescent="0.25">
      <c r="B92" s="21" t="s">
        <v>22</v>
      </c>
      <c r="D92" s="25">
        <v>7.2999999999999995E-2</v>
      </c>
    </row>
    <row r="93" spans="1:4" x14ac:dyDescent="0.25">
      <c r="B93" s="21" t="s">
        <v>73</v>
      </c>
      <c r="D93" s="24">
        <v>100</v>
      </c>
    </row>
    <row r="94" spans="1:4" x14ac:dyDescent="0.25">
      <c r="B94" s="21" t="s">
        <v>74</v>
      </c>
      <c r="D94" s="23">
        <v>1000</v>
      </c>
    </row>
    <row r="95" spans="1:4" x14ac:dyDescent="0.25">
      <c r="B95" s="21" t="s">
        <v>23</v>
      </c>
      <c r="D95" s="24">
        <v>2</v>
      </c>
    </row>
    <row r="97" spans="1:11" x14ac:dyDescent="0.25">
      <c r="A97" s="21" t="s">
        <v>75</v>
      </c>
    </row>
    <row r="99" spans="1:11" x14ac:dyDescent="0.25">
      <c r="B99" s="21" t="s">
        <v>17</v>
      </c>
      <c r="D99" s="26">
        <f>PRICE(D88,D87,D91,D92,D93,D95,0)*10</f>
        <v>1080.6237312660448</v>
      </c>
    </row>
    <row r="101" spans="1:11" ht="30.95" customHeight="1" x14ac:dyDescent="0.25">
      <c r="A101" s="117" t="s">
        <v>112</v>
      </c>
      <c r="B101" s="117"/>
      <c r="C101" s="117"/>
      <c r="D101" s="117"/>
      <c r="E101" s="117"/>
      <c r="F101" s="117"/>
      <c r="G101" s="117"/>
      <c r="H101" s="117"/>
      <c r="I101" s="117"/>
      <c r="J101" s="117"/>
      <c r="K101" s="117"/>
    </row>
    <row r="103" spans="1:11" x14ac:dyDescent="0.25">
      <c r="B103" s="21" t="s">
        <v>77</v>
      </c>
      <c r="D103" s="26">
        <f>ACCRINT(D85,D86,D88,D91,D94,D95,0,FALSE)</f>
        <v>336.88888888888891</v>
      </c>
    </row>
    <row r="105" spans="1:11" ht="78.75" customHeight="1" x14ac:dyDescent="0.25">
      <c r="A105" s="117" t="s">
        <v>181</v>
      </c>
      <c r="B105" s="117"/>
      <c r="C105" s="117"/>
      <c r="D105" s="117"/>
      <c r="E105" s="117"/>
      <c r="F105" s="117"/>
      <c r="G105" s="117"/>
      <c r="H105" s="117"/>
      <c r="I105" s="117"/>
      <c r="J105" s="117"/>
      <c r="K105" s="117"/>
    </row>
    <row r="107" spans="1:11" x14ac:dyDescent="0.25">
      <c r="B107" s="21" t="s">
        <v>78</v>
      </c>
      <c r="D107" s="26">
        <f>ACCRINT(D89,D90,D88,D91,D94,D95)</f>
        <v>16.888888888888889</v>
      </c>
    </row>
    <row r="109" spans="1:11" x14ac:dyDescent="0.25">
      <c r="A109" s="21" t="s">
        <v>81</v>
      </c>
    </row>
    <row r="111" spans="1:11" x14ac:dyDescent="0.25">
      <c r="B111" s="21" t="s">
        <v>82</v>
      </c>
      <c r="D111" s="26">
        <f>D99+D107</f>
        <v>1097.5126201549338</v>
      </c>
    </row>
    <row r="113" spans="1:16" s="32" customFormat="1" x14ac:dyDescent="0.25">
      <c r="A113" s="29" t="s">
        <v>26</v>
      </c>
      <c r="B113" s="30"/>
      <c r="C113" s="30"/>
      <c r="D113" s="30"/>
      <c r="E113" s="31"/>
      <c r="F113" s="30"/>
      <c r="G113" s="30"/>
      <c r="H113" s="30"/>
      <c r="I113" s="30"/>
      <c r="J113" s="30"/>
    </row>
    <row r="114" spans="1:16" s="32" customFormat="1" ht="15.75" customHeight="1" x14ac:dyDescent="0.25">
      <c r="A114" s="116" t="s">
        <v>192</v>
      </c>
      <c r="B114" s="116"/>
      <c r="C114" s="116"/>
      <c r="D114" s="116"/>
      <c r="E114" s="116"/>
      <c r="F114" s="116"/>
      <c r="G114" s="116"/>
      <c r="H114" s="116"/>
      <c r="I114" s="116"/>
      <c r="J114" s="116"/>
      <c r="K114" s="116"/>
      <c r="L114" s="116"/>
      <c r="M114" s="116"/>
      <c r="N114" s="116"/>
      <c r="O114" s="116"/>
      <c r="P114" s="116"/>
    </row>
    <row r="115" spans="1:16" s="32" customFormat="1" x14ac:dyDescent="0.25"/>
    <row r="116" spans="1:16" s="32" customFormat="1" x14ac:dyDescent="0.25"/>
    <row r="117" spans="1:16" s="32" customFormat="1" x14ac:dyDescent="0.25"/>
    <row r="118" spans="1:16" s="32" customFormat="1" x14ac:dyDescent="0.25"/>
    <row r="119" spans="1:16" s="32" customFormat="1" x14ac:dyDescent="0.25"/>
    <row r="120" spans="1:16" s="32" customFormat="1" x14ac:dyDescent="0.25"/>
    <row r="121" spans="1:16" s="32" customFormat="1" x14ac:dyDescent="0.25"/>
    <row r="122" spans="1:16" s="32" customFormat="1" x14ac:dyDescent="0.25"/>
    <row r="123" spans="1:16" s="32" customFormat="1" x14ac:dyDescent="0.25"/>
    <row r="124" spans="1:16" s="32" customFormat="1" x14ac:dyDescent="0.25"/>
    <row r="125" spans="1:16" s="32" customFormat="1" x14ac:dyDescent="0.25"/>
    <row r="126" spans="1:16" s="32" customFormat="1" x14ac:dyDescent="0.25"/>
    <row r="127" spans="1:16" s="32" customFormat="1" x14ac:dyDescent="0.25"/>
    <row r="128" spans="1:16" s="32" customFormat="1" x14ac:dyDescent="0.25"/>
    <row r="129" spans="1:11" s="32" customFormat="1" x14ac:dyDescent="0.25"/>
    <row r="130" spans="1:11" s="32" customFormat="1" x14ac:dyDescent="0.25"/>
    <row r="131" spans="1:11" s="32" customFormat="1" x14ac:dyDescent="0.25"/>
    <row r="132" spans="1:11" s="32" customFormat="1" x14ac:dyDescent="0.25"/>
    <row r="133" spans="1:11" s="32" customFormat="1" ht="63" customHeight="1" x14ac:dyDescent="0.25">
      <c r="A133" s="119" t="s">
        <v>163</v>
      </c>
      <c r="B133" s="119"/>
      <c r="C133" s="119"/>
      <c r="D133" s="119"/>
      <c r="E133" s="119"/>
      <c r="F133" s="119"/>
      <c r="G133" s="119"/>
      <c r="H133" s="119"/>
      <c r="I133" s="119"/>
      <c r="J133" s="119"/>
      <c r="K133" s="119"/>
    </row>
    <row r="134" spans="1:11" s="32" customFormat="1" x14ac:dyDescent="0.25"/>
  </sheetData>
  <mergeCells count="19">
    <mergeCell ref="A5:K5"/>
    <mergeCell ref="A61:K61"/>
    <mergeCell ref="A101:K101"/>
    <mergeCell ref="A105:K105"/>
    <mergeCell ref="D7:E7"/>
    <mergeCell ref="D8:E8"/>
    <mergeCell ref="D9:E9"/>
    <mergeCell ref="D10:E10"/>
    <mergeCell ref="D11:E11"/>
    <mergeCell ref="D12:E12"/>
    <mergeCell ref="B7:C7"/>
    <mergeCell ref="B8:C8"/>
    <mergeCell ref="A14:K14"/>
    <mergeCell ref="B9:C9"/>
    <mergeCell ref="B10:C10"/>
    <mergeCell ref="B11:C11"/>
    <mergeCell ref="B12:C12"/>
    <mergeCell ref="A133:K133"/>
    <mergeCell ref="A114:P1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workbookViewId="0">
      <selection activeCell="A9" sqref="A9"/>
    </sheetView>
  </sheetViews>
  <sheetFormatPr defaultRowHeight="15.75" x14ac:dyDescent="0.25"/>
  <cols>
    <col min="1" max="1" width="4.7109375" style="92" customWidth="1"/>
    <col min="2" max="2" width="16.85546875" style="92" customWidth="1"/>
    <col min="3" max="93" width="14.7109375" style="92" customWidth="1"/>
    <col min="94" max="16384" width="9.140625" style="92"/>
  </cols>
  <sheetData>
    <row r="1" spans="1:16" ht="16.5" thickBot="1" x14ac:dyDescent="0.3"/>
    <row r="2" spans="1:16" ht="21" x14ac:dyDescent="0.35">
      <c r="B2" s="86" t="s">
        <v>185</v>
      </c>
      <c r="C2" s="87"/>
      <c r="D2" s="88"/>
    </row>
    <row r="3" spans="1:16" ht="21.75" thickBot="1" x14ac:dyDescent="0.4">
      <c r="B3" s="89" t="s">
        <v>113</v>
      </c>
      <c r="C3" s="90"/>
      <c r="D3" s="91"/>
    </row>
    <row r="5" spans="1:16" ht="188.25" customHeight="1" x14ac:dyDescent="0.25">
      <c r="A5" s="117" t="s">
        <v>199</v>
      </c>
      <c r="B5" s="117"/>
      <c r="C5" s="117"/>
      <c r="D5" s="117"/>
      <c r="E5" s="117"/>
      <c r="F5" s="117"/>
      <c r="G5" s="117"/>
      <c r="H5" s="117"/>
      <c r="I5" s="117"/>
      <c r="J5" s="117"/>
      <c r="K5" s="117"/>
      <c r="L5" s="106"/>
      <c r="M5" s="106"/>
      <c r="N5" s="106"/>
      <c r="O5" s="106"/>
      <c r="P5" s="106"/>
    </row>
    <row r="6" spans="1:16" x14ac:dyDescent="0.25">
      <c r="L6" s="106"/>
      <c r="M6" s="106"/>
      <c r="N6" s="106"/>
      <c r="O6" s="106"/>
      <c r="P6" s="106"/>
    </row>
    <row r="7" spans="1:16" x14ac:dyDescent="0.25">
      <c r="L7" s="106"/>
      <c r="M7" s="106"/>
      <c r="N7" s="106"/>
      <c r="O7" s="106"/>
      <c r="P7" s="106"/>
    </row>
    <row r="8" spans="1:16" x14ac:dyDescent="0.25">
      <c r="L8" s="106"/>
      <c r="M8" s="106"/>
      <c r="N8" s="106"/>
      <c r="O8" s="106"/>
      <c r="P8" s="106"/>
    </row>
    <row r="9" spans="1:16" x14ac:dyDescent="0.25">
      <c r="L9" s="106"/>
      <c r="M9" s="106"/>
      <c r="N9" s="106"/>
      <c r="O9" s="106"/>
      <c r="P9" s="106"/>
    </row>
    <row r="10" spans="1:16" ht="21" x14ac:dyDescent="0.35">
      <c r="F10" s="103" t="s">
        <v>123</v>
      </c>
      <c r="G10" s="104">
        <f>HLOOKUP("Date",'Yield Curve Data'!A2:A742,C13)</f>
        <v>41913</v>
      </c>
      <c r="L10" s="106"/>
      <c r="M10" s="106"/>
      <c r="N10" s="106"/>
      <c r="O10" s="106"/>
      <c r="P10" s="106"/>
    </row>
    <row r="11" spans="1:16" x14ac:dyDescent="0.25">
      <c r="L11" s="106"/>
      <c r="M11" s="106"/>
      <c r="N11" s="106"/>
      <c r="O11" s="106"/>
      <c r="P11" s="106"/>
    </row>
    <row r="12" spans="1:16" x14ac:dyDescent="0.25">
      <c r="L12" s="106"/>
      <c r="M12" s="106"/>
      <c r="N12" s="106"/>
      <c r="O12" s="106"/>
      <c r="P12" s="106"/>
    </row>
    <row r="13" spans="1:16" x14ac:dyDescent="0.25">
      <c r="B13" s="92" t="s">
        <v>166</v>
      </c>
      <c r="C13" s="101">
        <v>739</v>
      </c>
      <c r="L13" s="106"/>
      <c r="M13" s="106"/>
      <c r="N13" s="106"/>
      <c r="O13" s="106"/>
      <c r="P13" s="106"/>
    </row>
    <row r="14" spans="1:16" x14ac:dyDescent="0.25">
      <c r="L14" s="106"/>
      <c r="M14" s="106"/>
      <c r="N14" s="106"/>
      <c r="O14" s="106"/>
      <c r="P14" s="106"/>
    </row>
    <row r="15" spans="1:16" x14ac:dyDescent="0.25">
      <c r="L15" s="106"/>
      <c r="M15" s="106"/>
      <c r="N15" s="106"/>
      <c r="O15" s="106"/>
      <c r="P15" s="106"/>
    </row>
    <row r="16" spans="1:16" x14ac:dyDescent="0.25">
      <c r="L16" s="106"/>
      <c r="M16" s="106"/>
      <c r="N16" s="106"/>
      <c r="O16" s="106"/>
      <c r="P16" s="106"/>
    </row>
    <row r="17" spans="12:16" x14ac:dyDescent="0.25">
      <c r="L17" s="106"/>
      <c r="M17" s="106"/>
      <c r="N17" s="106"/>
      <c r="O17" s="106"/>
      <c r="P17" s="106"/>
    </row>
    <row r="18" spans="12:16" x14ac:dyDescent="0.25">
      <c r="L18" s="106"/>
      <c r="M18" s="106"/>
      <c r="N18" s="106"/>
      <c r="O18" s="106"/>
      <c r="P18" s="106"/>
    </row>
    <row r="19" spans="12:16" x14ac:dyDescent="0.25">
      <c r="L19" s="106"/>
      <c r="M19" s="106"/>
      <c r="N19" s="106"/>
      <c r="O19" s="106"/>
      <c r="P19" s="106"/>
    </row>
    <row r="20" spans="12:16" x14ac:dyDescent="0.25">
      <c r="L20" s="106"/>
      <c r="M20" s="106"/>
      <c r="N20" s="106"/>
      <c r="O20" s="106"/>
      <c r="P20" s="106"/>
    </row>
    <row r="21" spans="12:16" x14ac:dyDescent="0.25">
      <c r="L21" s="106"/>
      <c r="M21" s="106"/>
      <c r="N21" s="106"/>
      <c r="O21" s="106"/>
      <c r="P21" s="106"/>
    </row>
    <row r="22" spans="12:16" x14ac:dyDescent="0.25">
      <c r="L22" s="106"/>
      <c r="M22" s="106"/>
      <c r="N22" s="106"/>
      <c r="O22" s="106"/>
      <c r="P22" s="106"/>
    </row>
    <row r="23" spans="12:16" x14ac:dyDescent="0.25">
      <c r="L23" s="40"/>
      <c r="M23" s="40"/>
      <c r="N23" s="40"/>
      <c r="O23" s="40"/>
      <c r="P23" s="40"/>
    </row>
    <row r="24" spans="12:16" x14ac:dyDescent="0.25">
      <c r="L24" s="40"/>
      <c r="M24" s="40"/>
      <c r="N24" s="40"/>
      <c r="O24" s="40"/>
      <c r="P24" s="40"/>
    </row>
    <row r="25" spans="12:16" x14ac:dyDescent="0.25">
      <c r="L25" s="40"/>
      <c r="M25" s="40"/>
      <c r="N25" s="40"/>
      <c r="O25" s="40"/>
      <c r="P25" s="40"/>
    </row>
    <row r="37" spans="1:13" x14ac:dyDescent="0.25">
      <c r="B37" s="92" t="s">
        <v>121</v>
      </c>
      <c r="C37" s="93">
        <v>8.3333333333333329E-2</v>
      </c>
      <c r="D37" s="94">
        <v>0.25</v>
      </c>
      <c r="E37" s="94">
        <v>0.5</v>
      </c>
      <c r="F37" s="95">
        <v>1</v>
      </c>
      <c r="G37" s="95">
        <v>2</v>
      </c>
      <c r="H37" s="95">
        <v>3</v>
      </c>
      <c r="I37" s="95">
        <v>5</v>
      </c>
      <c r="J37" s="95">
        <v>7</v>
      </c>
      <c r="K37" s="95">
        <v>10</v>
      </c>
      <c r="L37" s="95">
        <v>20</v>
      </c>
      <c r="M37" s="95">
        <v>30</v>
      </c>
    </row>
    <row r="38" spans="1:13" x14ac:dyDescent="0.25">
      <c r="B38" s="92" t="s">
        <v>122</v>
      </c>
      <c r="C38" s="96">
        <f>IF(HLOOKUP(C37,'Yield Curve Data'!$A$2:$L$742,$C$13)&gt;0.00001,HLOOKUP(C37,'Yield Curve Data'!$A$2:$L$742,$C$13),NA())</f>
        <v>2.0000000000000001E-4</v>
      </c>
      <c r="D38" s="96">
        <f>IF(HLOOKUP(D37,'Yield Curve Data'!$A$2:$L$742,$C$13)&gt;0.00001,HLOOKUP(D37,'Yield Curve Data'!$A$2:$L$742,$C$13),NA())</f>
        <v>2.0000000000000001E-4</v>
      </c>
      <c r="E38" s="96">
        <f>IF(HLOOKUP(E37,'Yield Curve Data'!$A$2:$L$742,$C$13)&gt;0.00001,HLOOKUP(E37,'Yield Curve Data'!$A$2:$L$742,$C$13),NA())</f>
        <v>5.0000000000000001E-4</v>
      </c>
      <c r="F38" s="96">
        <f>IF(HLOOKUP(F37,'Yield Curve Data'!$A$2:$L$742,$C$13)&gt;0.00001,HLOOKUP(F37,'Yield Curve Data'!$A$2:$L$742,$C$13),NA())</f>
        <v>1E-3</v>
      </c>
      <c r="G38" s="96">
        <f>IF(HLOOKUP(G37,'Yield Curve Data'!$A$2:$L$742,$C$13)&gt;0.00001,HLOOKUP(G37,'Yield Curve Data'!$A$2:$L$742,$C$13),NA())</f>
        <v>4.5000000000000005E-3</v>
      </c>
      <c r="H38" s="96">
        <f>IF(HLOOKUP(H37,'Yield Curve Data'!$A$2:$L$742,$C$13)&gt;0.00001,HLOOKUP(H37,'Yield Curve Data'!$A$2:$L$742,$C$13),NA())</f>
        <v>8.8000000000000005E-3</v>
      </c>
      <c r="I38" s="96">
        <f>IF(HLOOKUP(I37,'Yield Curve Data'!$A$2:$L$742,$C$13)&gt;0.00001,HLOOKUP(I37,'Yield Curve Data'!$A$2:$L$742,$C$13),NA())</f>
        <v>1.55E-2</v>
      </c>
      <c r="J38" s="96">
        <f>IF(HLOOKUP(J37,'Yield Curve Data'!$A$2:$L$742,$C$13)&gt;0.00001,HLOOKUP(J37,'Yield Curve Data'!$A$2:$L$742,$C$13),NA())</f>
        <v>1.9799999999999998E-2</v>
      </c>
      <c r="K38" s="96">
        <f>IF(HLOOKUP(K37,'Yield Curve Data'!$A$2:$L$742,$C$13)&gt;0.00001,HLOOKUP(K37,'Yield Curve Data'!$A$2:$L$742,$C$13),NA())</f>
        <v>2.3E-2</v>
      </c>
      <c r="L38" s="96">
        <f>IF(HLOOKUP(L37,'Yield Curve Data'!$A$2:$L$742,$C$13)&gt;0.00001,HLOOKUP(L37,'Yield Curve Data'!$A$2:$L$742,$C$13),NA())</f>
        <v>2.7699999999999999E-2</v>
      </c>
      <c r="M38" s="96">
        <f>IF(HLOOKUP(M37,'Yield Curve Data'!$A$2:$L$742,$C$13)&gt;0.00001,HLOOKUP(M37,'Yield Curve Data'!$A$2:$L$742,$C$13),NA())</f>
        <v>3.04E-2</v>
      </c>
    </row>
    <row r="40" spans="1:13" s="102" customFormat="1" x14ac:dyDescent="0.25">
      <c r="A40" s="29" t="s">
        <v>26</v>
      </c>
    </row>
    <row r="41" spans="1:13" s="102" customFormat="1" ht="47.25" customHeight="1" x14ac:dyDescent="0.25">
      <c r="A41" s="129" t="s">
        <v>179</v>
      </c>
      <c r="B41" s="129"/>
      <c r="C41" s="129"/>
      <c r="D41" s="129"/>
      <c r="E41" s="129"/>
      <c r="F41" s="129"/>
      <c r="G41" s="129"/>
      <c r="H41" s="129"/>
      <c r="I41" s="129"/>
      <c r="J41" s="129"/>
      <c r="K41" s="129"/>
    </row>
    <row r="42" spans="1:13" s="102" customFormat="1" x14ac:dyDescent="0.25"/>
    <row r="43" spans="1:13" s="102" customFormat="1" x14ac:dyDescent="0.25"/>
    <row r="44" spans="1:13" s="102" customFormat="1" x14ac:dyDescent="0.25"/>
    <row r="45" spans="1:13" s="102" customFormat="1" x14ac:dyDescent="0.25"/>
    <row r="46" spans="1:13" s="102" customFormat="1" x14ac:dyDescent="0.25"/>
    <row r="47" spans="1:13" s="102" customFormat="1" x14ac:dyDescent="0.25"/>
    <row r="48" spans="1:13" s="102" customFormat="1" x14ac:dyDescent="0.25"/>
    <row r="49" spans="1:11" s="102" customFormat="1" x14ac:dyDescent="0.25"/>
    <row r="50" spans="1:11" s="102" customFormat="1" x14ac:dyDescent="0.25"/>
    <row r="51" spans="1:11" s="102" customFormat="1" x14ac:dyDescent="0.25"/>
    <row r="52" spans="1:11" s="102" customFormat="1" x14ac:dyDescent="0.25"/>
    <row r="53" spans="1:11" s="102" customFormat="1" x14ac:dyDescent="0.25"/>
    <row r="54" spans="1:11" s="102" customFormat="1" x14ac:dyDescent="0.25"/>
    <row r="55" spans="1:11" s="102" customFormat="1" x14ac:dyDescent="0.25"/>
    <row r="56" spans="1:11" s="102" customFormat="1" x14ac:dyDescent="0.25"/>
    <row r="57" spans="1:11" s="102" customFormat="1" x14ac:dyDescent="0.25"/>
    <row r="58" spans="1:11" s="102" customFormat="1" x14ac:dyDescent="0.25"/>
    <row r="59" spans="1:11" s="102" customFormat="1" x14ac:dyDescent="0.25"/>
    <row r="60" spans="1:11" s="102" customFormat="1" x14ac:dyDescent="0.25"/>
    <row r="61" spans="1:11" s="102" customFormat="1" x14ac:dyDescent="0.25"/>
    <row r="62" spans="1:11" s="102" customFormat="1" x14ac:dyDescent="0.25"/>
    <row r="63" spans="1:11" s="102" customFormat="1" ht="157.5" customHeight="1" x14ac:dyDescent="0.25">
      <c r="A63" s="129" t="s">
        <v>195</v>
      </c>
      <c r="B63" s="129"/>
      <c r="C63" s="129"/>
      <c r="D63" s="129"/>
      <c r="E63" s="129"/>
      <c r="F63" s="129"/>
      <c r="G63" s="129"/>
      <c r="H63" s="129"/>
      <c r="I63" s="129"/>
      <c r="J63" s="129"/>
      <c r="K63" s="129"/>
    </row>
    <row r="64" spans="1:11" s="102" customFormat="1" x14ac:dyDescent="0.25"/>
    <row r="65" spans="1:11" s="102" customFormat="1" ht="47.25" customHeight="1" x14ac:dyDescent="0.25">
      <c r="A65" s="129" t="s">
        <v>174</v>
      </c>
      <c r="B65" s="129"/>
      <c r="C65" s="129"/>
      <c r="D65" s="129"/>
      <c r="E65" s="129"/>
      <c r="F65" s="129"/>
      <c r="G65" s="129"/>
      <c r="H65" s="129"/>
      <c r="I65" s="129"/>
      <c r="J65" s="129"/>
      <c r="K65" s="129"/>
    </row>
    <row r="66" spans="1:11" s="102" customFormat="1" x14ac:dyDescent="0.25"/>
    <row r="67" spans="1:11" s="102" customFormat="1" x14ac:dyDescent="0.25"/>
    <row r="68" spans="1:11" s="102" customFormat="1" x14ac:dyDescent="0.25"/>
    <row r="69" spans="1:11" s="102" customFormat="1" x14ac:dyDescent="0.25"/>
    <row r="70" spans="1:11" s="102" customFormat="1" x14ac:dyDescent="0.25"/>
    <row r="71" spans="1:11" s="102" customFormat="1" x14ac:dyDescent="0.25"/>
    <row r="72" spans="1:11" s="102" customFormat="1" x14ac:dyDescent="0.25"/>
    <row r="73" spans="1:11" s="102" customFormat="1" x14ac:dyDescent="0.25"/>
    <row r="74" spans="1:11" s="102" customFormat="1" x14ac:dyDescent="0.25"/>
    <row r="75" spans="1:11" s="102" customFormat="1" x14ac:dyDescent="0.25"/>
    <row r="76" spans="1:11" s="102" customFormat="1" x14ac:dyDescent="0.25"/>
    <row r="77" spans="1:11" s="102" customFormat="1" x14ac:dyDescent="0.25"/>
    <row r="78" spans="1:11" s="102" customFormat="1" x14ac:dyDescent="0.25"/>
    <row r="79" spans="1:11" s="102" customFormat="1" x14ac:dyDescent="0.25"/>
    <row r="80" spans="1:11" s="102" customFormat="1" x14ac:dyDescent="0.25"/>
    <row r="81" spans="1:11" s="102" customFormat="1" x14ac:dyDescent="0.25"/>
    <row r="82" spans="1:11" s="102" customFormat="1" x14ac:dyDescent="0.25"/>
    <row r="83" spans="1:11" s="102" customFormat="1" ht="63" customHeight="1" x14ac:dyDescent="0.25">
      <c r="A83" s="129" t="s">
        <v>196</v>
      </c>
      <c r="B83" s="129"/>
      <c r="C83" s="129"/>
      <c r="D83" s="129"/>
      <c r="E83" s="129"/>
      <c r="F83" s="129"/>
      <c r="G83" s="129"/>
      <c r="H83" s="129"/>
      <c r="I83" s="129"/>
      <c r="J83" s="129"/>
      <c r="K83" s="129"/>
    </row>
    <row r="84" spans="1:11" s="102" customFormat="1" x14ac:dyDescent="0.25"/>
    <row r="85" spans="1:11" s="102" customFormat="1" ht="110.25" customHeight="1" x14ac:dyDescent="0.25">
      <c r="A85" s="129" t="s">
        <v>175</v>
      </c>
      <c r="B85" s="129"/>
      <c r="C85" s="129"/>
      <c r="D85" s="129"/>
      <c r="E85" s="129"/>
      <c r="F85" s="129"/>
      <c r="G85" s="129"/>
      <c r="H85" s="129"/>
      <c r="I85" s="129"/>
      <c r="J85" s="129"/>
      <c r="K85" s="129"/>
    </row>
    <row r="86" spans="1:11" s="102" customFormat="1" x14ac:dyDescent="0.25"/>
    <row r="87" spans="1:11" s="102" customFormat="1" x14ac:dyDescent="0.25">
      <c r="A87" s="129" t="s">
        <v>176</v>
      </c>
      <c r="B87" s="129"/>
      <c r="C87" s="129"/>
      <c r="D87" s="129"/>
      <c r="E87" s="129"/>
      <c r="F87" s="129"/>
      <c r="G87" s="129"/>
      <c r="H87" s="129"/>
      <c r="I87" s="129"/>
      <c r="J87" s="129"/>
      <c r="K87" s="129"/>
    </row>
    <row r="88" spans="1:11" s="102" customFormat="1" x14ac:dyDescent="0.25"/>
    <row r="89" spans="1:11" s="102" customFormat="1" x14ac:dyDescent="0.25">
      <c r="B89" s="130" t="s">
        <v>197</v>
      </c>
      <c r="C89" s="130"/>
      <c r="D89" s="130"/>
      <c r="E89" s="130"/>
      <c r="F89" s="130"/>
      <c r="G89" s="130"/>
      <c r="H89" s="130"/>
      <c r="I89" s="130"/>
      <c r="J89" s="130"/>
      <c r="K89" s="130"/>
    </row>
    <row r="90" spans="1:11" s="102" customFormat="1" x14ac:dyDescent="0.25"/>
    <row r="91" spans="1:11" s="102" customFormat="1" ht="63" customHeight="1" x14ac:dyDescent="0.25">
      <c r="A91" s="129" t="s">
        <v>182</v>
      </c>
      <c r="B91" s="129"/>
      <c r="C91" s="129"/>
      <c r="D91" s="129"/>
      <c r="E91" s="129"/>
      <c r="F91" s="129"/>
      <c r="G91" s="129"/>
      <c r="H91" s="129"/>
      <c r="I91" s="129"/>
      <c r="J91" s="129"/>
      <c r="K91" s="129"/>
    </row>
    <row r="92" spans="1:11" s="102" customFormat="1" x14ac:dyDescent="0.25"/>
    <row r="93" spans="1:11" s="102" customFormat="1" ht="33" customHeight="1" x14ac:dyDescent="0.25">
      <c r="A93" s="129" t="s">
        <v>198</v>
      </c>
      <c r="B93" s="129"/>
      <c r="C93" s="129"/>
      <c r="D93" s="129"/>
      <c r="E93" s="129"/>
      <c r="F93" s="129"/>
      <c r="G93" s="129"/>
      <c r="H93" s="129"/>
      <c r="I93" s="129"/>
      <c r="J93" s="129"/>
      <c r="K93" s="129"/>
    </row>
    <row r="94" spans="1:11" s="102" customFormat="1" x14ac:dyDescent="0.25"/>
  </sheetData>
  <mergeCells count="10">
    <mergeCell ref="A87:K87"/>
    <mergeCell ref="B89:K89"/>
    <mergeCell ref="A91:K91"/>
    <mergeCell ref="A93:K93"/>
    <mergeCell ref="A5:K5"/>
    <mergeCell ref="A41:K41"/>
    <mergeCell ref="A63:K63"/>
    <mergeCell ref="A65:K65"/>
    <mergeCell ref="A83:K83"/>
    <mergeCell ref="A85:K85"/>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Scroll Bar 1">
              <controlPr defaultSize="0" autoPict="0">
                <anchor moveWithCells="1">
                  <from>
                    <xdr:col>3</xdr:col>
                    <xdr:colOff>9525</xdr:colOff>
                    <xdr:row>6</xdr:row>
                    <xdr:rowOff>0</xdr:rowOff>
                  </from>
                  <to>
                    <xdr:col>10</xdr:col>
                    <xdr:colOff>400050</xdr:colOff>
                    <xdr:row>8</xdr:row>
                    <xdr:rowOff>76200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4"/>
  <sheetViews>
    <sheetView workbookViewId="0">
      <pane ySplit="2" topLeftCell="A3" activePane="bottomLeft" state="frozen"/>
      <selection activeCell="K761" sqref="K761"/>
      <selection pane="bottomLeft" activeCell="A3" sqref="A3"/>
    </sheetView>
  </sheetViews>
  <sheetFormatPr defaultRowHeight="15.75" x14ac:dyDescent="0.25"/>
  <cols>
    <col min="1" max="1" width="12.28515625" style="92" customWidth="1"/>
    <col min="2" max="2" width="9.5703125" style="92" customWidth="1"/>
    <col min="3" max="12" width="9.140625" style="92" customWidth="1"/>
    <col min="13" max="35" width="10.7109375" style="92" customWidth="1"/>
    <col min="36" max="16384" width="9.140625" style="92"/>
  </cols>
  <sheetData>
    <row r="1" spans="1:12" x14ac:dyDescent="0.25">
      <c r="A1" s="48"/>
      <c r="B1" s="131" t="s">
        <v>118</v>
      </c>
      <c r="C1" s="131"/>
      <c r="D1" s="131"/>
      <c r="E1" s="131"/>
      <c r="F1" s="131"/>
      <c r="G1" s="131"/>
      <c r="H1" s="131"/>
      <c r="I1" s="131"/>
      <c r="J1" s="131"/>
      <c r="K1" s="131"/>
      <c r="L1" s="131"/>
    </row>
    <row r="2" spans="1:12" x14ac:dyDescent="0.25">
      <c r="A2" s="105" t="s">
        <v>119</v>
      </c>
      <c r="B2" s="82">
        <v>8.3333333333333329E-2</v>
      </c>
      <c r="C2" s="82">
        <v>0.25</v>
      </c>
      <c r="D2" s="83">
        <v>0.5</v>
      </c>
      <c r="E2" s="84">
        <v>1</v>
      </c>
      <c r="F2" s="84">
        <v>2</v>
      </c>
      <c r="G2" s="84">
        <v>3</v>
      </c>
      <c r="H2" s="84">
        <v>5</v>
      </c>
      <c r="I2" s="84">
        <v>7</v>
      </c>
      <c r="J2" s="84">
        <v>10</v>
      </c>
      <c r="K2" s="84">
        <v>20</v>
      </c>
      <c r="L2" s="84">
        <v>30</v>
      </c>
    </row>
    <row r="3" spans="1:12" x14ac:dyDescent="0.25">
      <c r="A3" s="85">
        <v>19480</v>
      </c>
      <c r="B3" s="97"/>
      <c r="C3" s="97"/>
      <c r="D3" s="97"/>
      <c r="E3" s="98">
        <v>2.4799999999999999E-2</v>
      </c>
      <c r="F3" s="97"/>
      <c r="G3" s="98">
        <v>2.7200000000000002E-2</v>
      </c>
      <c r="H3" s="98">
        <v>2.87E-2</v>
      </c>
      <c r="I3" s="98"/>
      <c r="J3" s="98">
        <v>3.0499999999999999E-2</v>
      </c>
      <c r="K3" s="98">
        <v>3.1800000000000002E-2</v>
      </c>
      <c r="L3" s="99"/>
    </row>
    <row r="4" spans="1:12" x14ac:dyDescent="0.25">
      <c r="A4" s="50">
        <v>19511</v>
      </c>
      <c r="B4" s="97"/>
      <c r="C4" s="97"/>
      <c r="D4" s="97"/>
      <c r="E4" s="98">
        <v>2.4500000000000001E-2</v>
      </c>
      <c r="F4" s="97"/>
      <c r="G4" s="98">
        <v>2.7400000000000001E-2</v>
      </c>
      <c r="H4" s="98">
        <v>2.9399999999999999E-2</v>
      </c>
      <c r="I4" s="98"/>
      <c r="J4" s="98">
        <v>3.1099999999999999E-2</v>
      </c>
      <c r="K4" s="98">
        <v>3.2099999999999997E-2</v>
      </c>
      <c r="L4" s="99"/>
    </row>
    <row r="5" spans="1:12" x14ac:dyDescent="0.25">
      <c r="A5" s="50">
        <v>19541</v>
      </c>
      <c r="B5" s="97"/>
      <c r="C5" s="97"/>
      <c r="D5" s="97"/>
      <c r="E5" s="98">
        <v>2.3799999999999998E-2</v>
      </c>
      <c r="F5" s="97"/>
      <c r="G5" s="98">
        <v>2.6200000000000001E-2</v>
      </c>
      <c r="H5" s="98">
        <v>2.75E-2</v>
      </c>
      <c r="I5" s="98"/>
      <c r="J5" s="98">
        <v>2.9300000000000003E-2</v>
      </c>
      <c r="K5" s="98">
        <v>3.1200000000000002E-2</v>
      </c>
      <c r="L5" s="99"/>
    </row>
    <row r="6" spans="1:12" x14ac:dyDescent="0.25">
      <c r="A6" s="50">
        <v>19572</v>
      </c>
      <c r="B6" s="97"/>
      <c r="C6" s="97"/>
      <c r="D6" s="97"/>
      <c r="E6" s="98">
        <v>2.2799999999999997E-2</v>
      </c>
      <c r="F6" s="97"/>
      <c r="G6" s="98">
        <v>2.58E-2</v>
      </c>
      <c r="H6" s="98">
        <v>2.7999999999999997E-2</v>
      </c>
      <c r="I6" s="98"/>
      <c r="J6" s="98">
        <v>2.9500000000000002E-2</v>
      </c>
      <c r="K6" s="98">
        <v>3.1E-2</v>
      </c>
      <c r="L6" s="99"/>
    </row>
    <row r="7" spans="1:12" x14ac:dyDescent="0.25">
      <c r="A7" s="50">
        <v>19603</v>
      </c>
      <c r="B7" s="97"/>
      <c r="C7" s="97"/>
      <c r="D7" s="97"/>
      <c r="E7" s="98">
        <v>2.2000000000000002E-2</v>
      </c>
      <c r="F7" s="97"/>
      <c r="G7" s="98">
        <v>2.5600000000000001E-2</v>
      </c>
      <c r="H7" s="98">
        <v>2.7099999999999999E-2</v>
      </c>
      <c r="I7" s="98"/>
      <c r="J7" s="98">
        <v>2.87E-2</v>
      </c>
      <c r="K7" s="98">
        <v>3.0699999999999998E-2</v>
      </c>
      <c r="L7" s="99"/>
    </row>
    <row r="8" spans="1:12" x14ac:dyDescent="0.25">
      <c r="A8" s="50">
        <v>19633</v>
      </c>
      <c r="B8" s="97"/>
      <c r="C8" s="97"/>
      <c r="D8" s="97"/>
      <c r="E8" s="98">
        <v>1.7899999999999999E-2</v>
      </c>
      <c r="F8" s="97"/>
      <c r="G8" s="98">
        <v>2.23E-2</v>
      </c>
      <c r="H8" s="98">
        <v>2.4300000000000002E-2</v>
      </c>
      <c r="I8" s="98"/>
      <c r="J8" s="98">
        <v>2.6600000000000002E-2</v>
      </c>
      <c r="K8" s="98">
        <v>2.9500000000000002E-2</v>
      </c>
      <c r="L8" s="99"/>
    </row>
    <row r="9" spans="1:12" x14ac:dyDescent="0.25">
      <c r="A9" s="50">
        <v>19664</v>
      </c>
      <c r="B9" s="97"/>
      <c r="C9" s="97"/>
      <c r="D9" s="97"/>
      <c r="E9" s="98">
        <v>1.67E-2</v>
      </c>
      <c r="F9" s="97"/>
      <c r="G9" s="98">
        <v>2.2000000000000002E-2</v>
      </c>
      <c r="H9" s="98">
        <v>2.4199999999999999E-2</v>
      </c>
      <c r="I9" s="98"/>
      <c r="J9" s="98">
        <v>2.6800000000000001E-2</v>
      </c>
      <c r="K9" s="98">
        <v>2.9500000000000002E-2</v>
      </c>
      <c r="L9" s="99"/>
    </row>
    <row r="10" spans="1:12" x14ac:dyDescent="0.25">
      <c r="A10" s="50">
        <v>19694</v>
      </c>
      <c r="B10" s="97"/>
      <c r="C10" s="97"/>
      <c r="D10" s="97"/>
      <c r="E10" s="98">
        <v>1.66E-2</v>
      </c>
      <c r="F10" s="97"/>
      <c r="G10" s="98">
        <v>2.07E-2</v>
      </c>
      <c r="H10" s="98">
        <v>2.3199999999999998E-2</v>
      </c>
      <c r="I10" s="98"/>
      <c r="J10" s="98">
        <v>2.5899999999999999E-2</v>
      </c>
      <c r="K10" s="98">
        <v>2.8900000000000002E-2</v>
      </c>
      <c r="L10" s="99"/>
    </row>
    <row r="11" spans="1:12" x14ac:dyDescent="0.25">
      <c r="A11" s="50">
        <v>19725</v>
      </c>
      <c r="B11" s="97"/>
      <c r="C11" s="97"/>
      <c r="D11" s="97"/>
      <c r="E11" s="98">
        <v>1.41E-2</v>
      </c>
      <c r="F11" s="97"/>
      <c r="G11" s="98">
        <v>1.89E-2</v>
      </c>
      <c r="H11" s="98">
        <v>2.1700000000000001E-2</v>
      </c>
      <c r="I11" s="98"/>
      <c r="J11" s="98">
        <v>2.4799999999999999E-2</v>
      </c>
      <c r="K11" s="98">
        <v>2.7999999999999997E-2</v>
      </c>
      <c r="L11" s="99"/>
    </row>
    <row r="12" spans="1:12" x14ac:dyDescent="0.25">
      <c r="A12" s="50">
        <v>19756</v>
      </c>
      <c r="B12" s="97"/>
      <c r="C12" s="97"/>
      <c r="D12" s="97"/>
      <c r="E12" s="98">
        <v>1.1399999999999999E-2</v>
      </c>
      <c r="F12" s="97"/>
      <c r="G12" s="98">
        <v>1.6299999999999999E-2</v>
      </c>
      <c r="H12" s="98">
        <v>2.0400000000000001E-2</v>
      </c>
      <c r="I12" s="98"/>
      <c r="J12" s="98">
        <v>2.4700000000000003E-2</v>
      </c>
      <c r="K12" s="98">
        <v>2.7200000000000002E-2</v>
      </c>
      <c r="L12" s="99"/>
    </row>
    <row r="13" spans="1:12" x14ac:dyDescent="0.25">
      <c r="A13" s="50">
        <v>19784</v>
      </c>
      <c r="B13" s="97"/>
      <c r="C13" s="97"/>
      <c r="D13" s="97"/>
      <c r="E13" s="98">
        <v>1.1299999999999999E-2</v>
      </c>
      <c r="F13" s="97"/>
      <c r="G13" s="98">
        <v>1.5900000000000001E-2</v>
      </c>
      <c r="H13" s="98">
        <v>1.9299999999999998E-2</v>
      </c>
      <c r="I13" s="98"/>
      <c r="J13" s="98">
        <v>2.3700000000000002E-2</v>
      </c>
      <c r="K13" s="98">
        <v>2.6099999999999998E-2</v>
      </c>
      <c r="L13" s="99"/>
    </row>
    <row r="14" spans="1:12" x14ac:dyDescent="0.25">
      <c r="A14" s="50">
        <v>19815</v>
      </c>
      <c r="B14" s="97"/>
      <c r="C14" s="97"/>
      <c r="D14" s="97"/>
      <c r="E14" s="98">
        <v>9.5999999999999992E-3</v>
      </c>
      <c r="F14" s="97"/>
      <c r="G14" s="98">
        <v>1.54E-2</v>
      </c>
      <c r="H14" s="98">
        <v>1.8700000000000001E-2</v>
      </c>
      <c r="I14" s="98"/>
      <c r="J14" s="98">
        <v>2.29E-2</v>
      </c>
      <c r="K14" s="98">
        <v>2.6000000000000002E-2</v>
      </c>
      <c r="L14" s="99"/>
    </row>
    <row r="15" spans="1:12" x14ac:dyDescent="0.25">
      <c r="A15" s="50">
        <v>19845</v>
      </c>
      <c r="B15" s="97"/>
      <c r="C15" s="97"/>
      <c r="D15" s="97"/>
      <c r="E15" s="98">
        <v>8.5000000000000006E-3</v>
      </c>
      <c r="F15" s="97"/>
      <c r="G15" s="98">
        <v>1.5600000000000001E-2</v>
      </c>
      <c r="H15" s="98">
        <v>1.9199999999999998E-2</v>
      </c>
      <c r="I15" s="98"/>
      <c r="J15" s="98">
        <v>2.3700000000000002E-2</v>
      </c>
      <c r="K15" s="98">
        <v>2.6600000000000002E-2</v>
      </c>
      <c r="L15" s="99"/>
    </row>
    <row r="16" spans="1:12" x14ac:dyDescent="0.25">
      <c r="A16" s="50">
        <v>19876</v>
      </c>
      <c r="B16" s="97"/>
      <c r="C16" s="97"/>
      <c r="D16" s="97"/>
      <c r="E16" s="98">
        <v>8.199999999999999E-3</v>
      </c>
      <c r="F16" s="97"/>
      <c r="G16" s="98">
        <v>1.5300000000000001E-2</v>
      </c>
      <c r="H16" s="98">
        <v>1.9199999999999998E-2</v>
      </c>
      <c r="I16" s="98"/>
      <c r="J16" s="98">
        <v>2.3799999999999998E-2</v>
      </c>
      <c r="K16" s="98">
        <v>2.64E-2</v>
      </c>
      <c r="L16" s="99"/>
    </row>
    <row r="17" spans="1:12" x14ac:dyDescent="0.25">
      <c r="A17" s="50">
        <v>19906</v>
      </c>
      <c r="B17" s="97"/>
      <c r="C17" s="97"/>
      <c r="D17" s="97"/>
      <c r="E17" s="98">
        <v>8.3999999999999995E-3</v>
      </c>
      <c r="F17" s="97"/>
      <c r="G17" s="98">
        <v>1.47E-2</v>
      </c>
      <c r="H17" s="98">
        <v>1.8500000000000003E-2</v>
      </c>
      <c r="I17" s="98"/>
      <c r="J17" s="98">
        <v>2.3E-2</v>
      </c>
      <c r="K17" s="98">
        <v>2.5699999999999997E-2</v>
      </c>
      <c r="L17" s="99"/>
    </row>
    <row r="18" spans="1:12" x14ac:dyDescent="0.25">
      <c r="A18" s="50">
        <v>19937</v>
      </c>
      <c r="B18" s="97"/>
      <c r="C18" s="97"/>
      <c r="D18" s="97"/>
      <c r="E18" s="98">
        <v>8.8000000000000005E-3</v>
      </c>
      <c r="F18" s="97"/>
      <c r="G18" s="98">
        <v>1.49E-2</v>
      </c>
      <c r="H18" s="98">
        <v>1.9E-2</v>
      </c>
      <c r="I18" s="98"/>
      <c r="J18" s="98">
        <v>2.3599999999999999E-2</v>
      </c>
      <c r="K18" s="98">
        <v>2.58E-2</v>
      </c>
      <c r="L18" s="99"/>
    </row>
    <row r="19" spans="1:12" x14ac:dyDescent="0.25">
      <c r="A19" s="50">
        <v>19968</v>
      </c>
      <c r="B19" s="97"/>
      <c r="C19" s="97"/>
      <c r="D19" s="97"/>
      <c r="E19" s="98">
        <v>1.03E-2</v>
      </c>
      <c r="F19" s="97"/>
      <c r="G19" s="98">
        <v>1.6E-2</v>
      </c>
      <c r="H19" s="98">
        <v>1.9599999999999999E-2</v>
      </c>
      <c r="I19" s="98"/>
      <c r="J19" s="98">
        <v>2.3799999999999998E-2</v>
      </c>
      <c r="K19" s="98">
        <v>2.6000000000000002E-2</v>
      </c>
      <c r="L19" s="99"/>
    </row>
    <row r="20" spans="1:12" x14ac:dyDescent="0.25">
      <c r="A20" s="50">
        <v>19998</v>
      </c>
      <c r="B20" s="97"/>
      <c r="C20" s="97"/>
      <c r="D20" s="97"/>
      <c r="E20" s="98">
        <v>1.1699999999999999E-2</v>
      </c>
      <c r="F20" s="97"/>
      <c r="G20" s="98">
        <v>1.72E-2</v>
      </c>
      <c r="H20" s="98">
        <v>2.0199999999999999E-2</v>
      </c>
      <c r="I20" s="98"/>
      <c r="J20" s="98">
        <v>2.4300000000000002E-2</v>
      </c>
      <c r="K20" s="98">
        <v>2.6099999999999998E-2</v>
      </c>
      <c r="L20" s="99"/>
    </row>
    <row r="21" spans="1:12" x14ac:dyDescent="0.25">
      <c r="A21" s="50">
        <v>20029</v>
      </c>
      <c r="B21" s="97"/>
      <c r="C21" s="97"/>
      <c r="D21" s="97"/>
      <c r="E21" s="98">
        <v>1.1399999999999999E-2</v>
      </c>
      <c r="F21" s="97"/>
      <c r="G21" s="98">
        <v>1.7500000000000002E-2</v>
      </c>
      <c r="H21" s="98">
        <v>2.0899999999999998E-2</v>
      </c>
      <c r="I21" s="98"/>
      <c r="J21" s="98">
        <v>2.4799999999999999E-2</v>
      </c>
      <c r="K21" s="98">
        <v>2.6499999999999999E-2</v>
      </c>
      <c r="L21" s="99"/>
    </row>
    <row r="22" spans="1:12" x14ac:dyDescent="0.25">
      <c r="A22" s="50">
        <v>20059</v>
      </c>
      <c r="B22" s="97"/>
      <c r="C22" s="97"/>
      <c r="D22" s="97"/>
      <c r="E22" s="98">
        <v>1.21E-2</v>
      </c>
      <c r="F22" s="97"/>
      <c r="G22" s="98">
        <v>1.8100000000000002E-2</v>
      </c>
      <c r="H22" s="98">
        <v>2.1600000000000001E-2</v>
      </c>
      <c r="I22" s="98"/>
      <c r="J22" s="98">
        <v>2.5099999999999997E-2</v>
      </c>
      <c r="K22" s="98">
        <v>2.6699999999999998E-2</v>
      </c>
      <c r="L22" s="99"/>
    </row>
    <row r="23" spans="1:12" x14ac:dyDescent="0.25">
      <c r="A23" s="50">
        <v>20090</v>
      </c>
      <c r="B23" s="97"/>
      <c r="C23" s="97"/>
      <c r="D23" s="97"/>
      <c r="E23" s="98">
        <v>1.3899999999999999E-2</v>
      </c>
      <c r="F23" s="97"/>
      <c r="G23" s="98">
        <v>1.9900000000000001E-2</v>
      </c>
      <c r="H23" s="98">
        <v>2.3199999999999998E-2</v>
      </c>
      <c r="I23" s="98"/>
      <c r="J23" s="98">
        <v>2.6099999999999998E-2</v>
      </c>
      <c r="K23" s="98">
        <v>2.75E-2</v>
      </c>
      <c r="L23" s="99"/>
    </row>
    <row r="24" spans="1:12" x14ac:dyDescent="0.25">
      <c r="A24" s="50">
        <v>20121</v>
      </c>
      <c r="B24" s="97"/>
      <c r="C24" s="97"/>
      <c r="D24" s="97"/>
      <c r="E24" s="98">
        <v>1.5700000000000002E-2</v>
      </c>
      <c r="F24" s="97"/>
      <c r="G24" s="98">
        <v>2.12E-2</v>
      </c>
      <c r="H24" s="98">
        <v>2.3799999999999998E-2</v>
      </c>
      <c r="I24" s="98"/>
      <c r="J24" s="98">
        <v>2.6499999999999999E-2</v>
      </c>
      <c r="K24" s="98">
        <v>2.8300000000000002E-2</v>
      </c>
      <c r="L24" s="99"/>
    </row>
    <row r="25" spans="1:12" x14ac:dyDescent="0.25">
      <c r="A25" s="50">
        <v>20149</v>
      </c>
      <c r="B25" s="97"/>
      <c r="C25" s="97"/>
      <c r="D25" s="97"/>
      <c r="E25" s="98">
        <v>1.5900000000000001E-2</v>
      </c>
      <c r="F25" s="97"/>
      <c r="G25" s="98">
        <v>2.2599999999999999E-2</v>
      </c>
      <c r="H25" s="98">
        <v>2.4799999999999999E-2</v>
      </c>
      <c r="I25" s="98"/>
      <c r="J25" s="98">
        <v>2.6800000000000001E-2</v>
      </c>
      <c r="K25" s="98">
        <v>2.8399999999999998E-2</v>
      </c>
      <c r="L25" s="99"/>
    </row>
    <row r="26" spans="1:12" x14ac:dyDescent="0.25">
      <c r="A26" s="50">
        <v>20180</v>
      </c>
      <c r="B26" s="97"/>
      <c r="C26" s="97"/>
      <c r="D26" s="97"/>
      <c r="E26" s="98">
        <v>1.7500000000000002E-2</v>
      </c>
      <c r="F26" s="97"/>
      <c r="G26" s="98">
        <v>2.3700000000000002E-2</v>
      </c>
      <c r="H26" s="98">
        <v>2.5499999999999998E-2</v>
      </c>
      <c r="I26" s="98"/>
      <c r="J26" s="98">
        <v>2.75E-2</v>
      </c>
      <c r="K26" s="98">
        <v>2.8500000000000001E-2</v>
      </c>
      <c r="L26" s="99"/>
    </row>
    <row r="27" spans="1:12" x14ac:dyDescent="0.25">
      <c r="A27" s="50">
        <v>20210</v>
      </c>
      <c r="B27" s="97"/>
      <c r="C27" s="97"/>
      <c r="D27" s="97"/>
      <c r="E27" s="98">
        <v>1.9E-2</v>
      </c>
      <c r="F27" s="97"/>
      <c r="G27" s="98">
        <v>2.3700000000000002E-2</v>
      </c>
      <c r="H27" s="98">
        <v>2.5600000000000001E-2</v>
      </c>
      <c r="I27" s="98"/>
      <c r="J27" s="98">
        <v>2.76E-2</v>
      </c>
      <c r="K27" s="98">
        <v>2.87E-2</v>
      </c>
      <c r="L27" s="99"/>
    </row>
    <row r="28" spans="1:12" x14ac:dyDescent="0.25">
      <c r="A28" s="50">
        <v>20241</v>
      </c>
      <c r="B28" s="97"/>
      <c r="C28" s="97"/>
      <c r="D28" s="97"/>
      <c r="E28" s="98">
        <v>1.9099999999999999E-2</v>
      </c>
      <c r="F28" s="97"/>
      <c r="G28" s="98">
        <v>2.3900000000000001E-2</v>
      </c>
      <c r="H28" s="98">
        <v>2.5899999999999999E-2</v>
      </c>
      <c r="I28" s="98"/>
      <c r="J28" s="98">
        <v>2.7799999999999998E-2</v>
      </c>
      <c r="K28" s="98">
        <v>2.86E-2</v>
      </c>
      <c r="L28" s="99"/>
    </row>
    <row r="29" spans="1:12" x14ac:dyDescent="0.25">
      <c r="A29" s="50">
        <v>20271</v>
      </c>
      <c r="B29" s="97"/>
      <c r="C29" s="97"/>
      <c r="D29" s="97"/>
      <c r="E29" s="98">
        <v>2.0199999999999999E-2</v>
      </c>
      <c r="F29" s="97"/>
      <c r="G29" s="98">
        <v>2.5099999999999997E-2</v>
      </c>
      <c r="H29" s="98">
        <v>2.7200000000000002E-2</v>
      </c>
      <c r="I29" s="98"/>
      <c r="J29" s="98">
        <v>2.8999999999999998E-2</v>
      </c>
      <c r="K29" s="98">
        <v>2.9399999999999999E-2</v>
      </c>
      <c r="L29" s="99"/>
    </row>
    <row r="30" spans="1:12" x14ac:dyDescent="0.25">
      <c r="A30" s="50">
        <v>20302</v>
      </c>
      <c r="B30" s="97"/>
      <c r="C30" s="97"/>
      <c r="D30" s="97"/>
      <c r="E30" s="98">
        <v>2.3700000000000002E-2</v>
      </c>
      <c r="F30" s="97"/>
      <c r="G30" s="98">
        <v>2.7200000000000002E-2</v>
      </c>
      <c r="H30" s="98">
        <v>2.86E-2</v>
      </c>
      <c r="I30" s="98"/>
      <c r="J30" s="98">
        <v>2.9700000000000001E-2</v>
      </c>
      <c r="K30" s="98">
        <v>3.0099999999999998E-2</v>
      </c>
      <c r="L30" s="99"/>
    </row>
    <row r="31" spans="1:12" x14ac:dyDescent="0.25">
      <c r="A31" s="50">
        <v>20333</v>
      </c>
      <c r="B31" s="97"/>
      <c r="C31" s="97"/>
      <c r="D31" s="97"/>
      <c r="E31" s="98">
        <v>2.3599999999999999E-2</v>
      </c>
      <c r="F31" s="97"/>
      <c r="G31" s="98">
        <v>2.69E-2</v>
      </c>
      <c r="H31" s="98">
        <v>2.8500000000000001E-2</v>
      </c>
      <c r="I31" s="98"/>
      <c r="J31" s="98">
        <v>2.9700000000000001E-2</v>
      </c>
      <c r="K31" s="98">
        <v>0.03</v>
      </c>
      <c r="L31" s="99"/>
    </row>
    <row r="32" spans="1:12" x14ac:dyDescent="0.25">
      <c r="A32" s="50">
        <v>20363</v>
      </c>
      <c r="B32" s="97"/>
      <c r="C32" s="97"/>
      <c r="D32" s="97"/>
      <c r="E32" s="98">
        <v>2.3900000000000001E-2</v>
      </c>
      <c r="F32" s="97"/>
      <c r="G32" s="98">
        <v>2.6200000000000001E-2</v>
      </c>
      <c r="H32" s="98">
        <v>2.76E-2</v>
      </c>
      <c r="I32" s="98"/>
      <c r="J32" s="98">
        <v>2.8799999999999999E-2</v>
      </c>
      <c r="K32" s="98">
        <v>2.9300000000000003E-2</v>
      </c>
      <c r="L32" s="99"/>
    </row>
    <row r="33" spans="1:12" x14ac:dyDescent="0.25">
      <c r="A33" s="50">
        <v>20394</v>
      </c>
      <c r="B33" s="97"/>
      <c r="C33" s="97"/>
      <c r="D33" s="97"/>
      <c r="E33" s="98">
        <v>2.4799999999999999E-2</v>
      </c>
      <c r="F33" s="97"/>
      <c r="G33" s="98">
        <v>2.7300000000000001E-2</v>
      </c>
      <c r="H33" s="98">
        <v>2.81E-2</v>
      </c>
      <c r="I33" s="98"/>
      <c r="J33" s="98">
        <v>2.8900000000000002E-2</v>
      </c>
      <c r="K33" s="98">
        <v>2.9300000000000003E-2</v>
      </c>
      <c r="L33" s="99"/>
    </row>
    <row r="34" spans="1:12" x14ac:dyDescent="0.25">
      <c r="A34" s="50">
        <v>20424</v>
      </c>
      <c r="B34" s="97"/>
      <c r="C34" s="97"/>
      <c r="D34" s="97"/>
      <c r="E34" s="98">
        <v>2.7300000000000001E-2</v>
      </c>
      <c r="F34" s="97"/>
      <c r="G34" s="98">
        <v>2.8799999999999999E-2</v>
      </c>
      <c r="H34" s="98">
        <v>2.9300000000000003E-2</v>
      </c>
      <c r="I34" s="98"/>
      <c r="J34" s="98">
        <v>2.9600000000000001E-2</v>
      </c>
      <c r="K34" s="98">
        <v>2.98E-2</v>
      </c>
      <c r="L34" s="99"/>
    </row>
    <row r="35" spans="1:12" x14ac:dyDescent="0.25">
      <c r="A35" s="50">
        <v>20455</v>
      </c>
      <c r="B35" s="97"/>
      <c r="C35" s="97"/>
      <c r="D35" s="97"/>
      <c r="E35" s="98">
        <v>2.58E-2</v>
      </c>
      <c r="F35" s="97"/>
      <c r="G35" s="98">
        <v>2.7799999999999998E-2</v>
      </c>
      <c r="H35" s="98">
        <v>2.8399999999999998E-2</v>
      </c>
      <c r="I35" s="98"/>
      <c r="J35" s="98">
        <v>2.8999999999999998E-2</v>
      </c>
      <c r="K35" s="98">
        <v>2.9399999999999999E-2</v>
      </c>
      <c r="L35" s="99"/>
    </row>
    <row r="36" spans="1:12" x14ac:dyDescent="0.25">
      <c r="A36" s="50">
        <v>20486</v>
      </c>
      <c r="B36" s="97"/>
      <c r="C36" s="97"/>
      <c r="D36" s="97"/>
      <c r="E36" s="98">
        <v>2.4900000000000002E-2</v>
      </c>
      <c r="F36" s="97"/>
      <c r="G36" s="98">
        <v>2.6699999999999998E-2</v>
      </c>
      <c r="H36" s="98">
        <v>2.7400000000000001E-2</v>
      </c>
      <c r="I36" s="98"/>
      <c r="J36" s="98">
        <v>2.8399999999999998E-2</v>
      </c>
      <c r="K36" s="98">
        <v>2.9100000000000001E-2</v>
      </c>
      <c r="L36" s="99"/>
    </row>
    <row r="37" spans="1:12" x14ac:dyDescent="0.25">
      <c r="A37" s="50">
        <v>20515</v>
      </c>
      <c r="B37" s="97"/>
      <c r="C37" s="97"/>
      <c r="D37" s="97"/>
      <c r="E37" s="98">
        <v>2.6099999999999998E-2</v>
      </c>
      <c r="F37" s="97"/>
      <c r="G37" s="98">
        <v>2.8900000000000002E-2</v>
      </c>
      <c r="H37" s="98">
        <v>2.9300000000000003E-2</v>
      </c>
      <c r="I37" s="98"/>
      <c r="J37" s="98">
        <v>2.9600000000000001E-2</v>
      </c>
      <c r="K37" s="98">
        <v>2.9900000000000003E-2</v>
      </c>
      <c r="L37" s="99"/>
    </row>
    <row r="38" spans="1:12" x14ac:dyDescent="0.25">
      <c r="A38" s="50">
        <v>20546</v>
      </c>
      <c r="B38" s="97"/>
      <c r="C38" s="97"/>
      <c r="D38" s="97"/>
      <c r="E38" s="98">
        <v>2.92E-2</v>
      </c>
      <c r="F38" s="97"/>
      <c r="G38" s="98">
        <v>3.1899999999999998E-2</v>
      </c>
      <c r="H38" s="98">
        <v>3.2000000000000001E-2</v>
      </c>
      <c r="I38" s="98"/>
      <c r="J38" s="98">
        <v>3.1800000000000002E-2</v>
      </c>
      <c r="K38" s="98">
        <v>3.1400000000000004E-2</v>
      </c>
      <c r="L38" s="99"/>
    </row>
    <row r="39" spans="1:12" x14ac:dyDescent="0.25">
      <c r="A39" s="50">
        <v>20576</v>
      </c>
      <c r="B39" s="97"/>
      <c r="C39" s="97"/>
      <c r="D39" s="97"/>
      <c r="E39" s="98">
        <v>2.9399999999999999E-2</v>
      </c>
      <c r="F39" s="97"/>
      <c r="G39" s="98">
        <v>3.0800000000000001E-2</v>
      </c>
      <c r="H39" s="98">
        <v>3.0800000000000001E-2</v>
      </c>
      <c r="I39" s="98"/>
      <c r="J39" s="98">
        <v>3.0699999999999998E-2</v>
      </c>
      <c r="K39" s="98">
        <v>3.0600000000000002E-2</v>
      </c>
      <c r="L39" s="99"/>
    </row>
    <row r="40" spans="1:12" x14ac:dyDescent="0.25">
      <c r="A40" s="50">
        <v>20607</v>
      </c>
      <c r="B40" s="97"/>
      <c r="C40" s="97"/>
      <c r="D40" s="97"/>
      <c r="E40" s="98">
        <v>2.7400000000000001E-2</v>
      </c>
      <c r="F40" s="97"/>
      <c r="G40" s="98">
        <v>2.9500000000000002E-2</v>
      </c>
      <c r="H40" s="98">
        <v>2.9700000000000001E-2</v>
      </c>
      <c r="I40" s="98"/>
      <c r="J40" s="98">
        <v>0.03</v>
      </c>
      <c r="K40" s="98">
        <v>0.03</v>
      </c>
      <c r="L40" s="99"/>
    </row>
    <row r="41" spans="1:12" x14ac:dyDescent="0.25">
      <c r="A41" s="50">
        <v>20637</v>
      </c>
      <c r="B41" s="97"/>
      <c r="C41" s="97"/>
      <c r="D41" s="97"/>
      <c r="E41" s="98">
        <v>2.76E-2</v>
      </c>
      <c r="F41" s="97"/>
      <c r="G41" s="98">
        <v>3.0600000000000002E-2</v>
      </c>
      <c r="H41" s="98">
        <v>3.1200000000000002E-2</v>
      </c>
      <c r="I41" s="98"/>
      <c r="J41" s="98">
        <v>3.1099999999999999E-2</v>
      </c>
      <c r="K41" s="98">
        <v>3.0800000000000001E-2</v>
      </c>
      <c r="L41" s="99"/>
    </row>
    <row r="42" spans="1:12" x14ac:dyDescent="0.25">
      <c r="A42" s="50">
        <v>20668</v>
      </c>
      <c r="B42" s="97"/>
      <c r="C42" s="97"/>
      <c r="D42" s="97"/>
      <c r="E42" s="98">
        <v>3.1E-2</v>
      </c>
      <c r="F42" s="97"/>
      <c r="G42" s="98">
        <v>3.39E-2</v>
      </c>
      <c r="H42" s="98">
        <v>3.4099999999999998E-2</v>
      </c>
      <c r="I42" s="98"/>
      <c r="J42" s="98">
        <v>3.3300000000000003E-2</v>
      </c>
      <c r="K42" s="98">
        <v>3.2199999999999999E-2</v>
      </c>
      <c r="L42" s="99"/>
    </row>
    <row r="43" spans="1:12" x14ac:dyDescent="0.25">
      <c r="A43" s="50">
        <v>20699</v>
      </c>
      <c r="B43" s="97"/>
      <c r="C43" s="97"/>
      <c r="D43" s="97"/>
      <c r="E43" s="98">
        <v>3.3500000000000002E-2</v>
      </c>
      <c r="F43" s="97"/>
      <c r="G43" s="98">
        <v>3.5000000000000003E-2</v>
      </c>
      <c r="H43" s="98">
        <v>3.4700000000000002E-2</v>
      </c>
      <c r="I43" s="98"/>
      <c r="J43" s="98">
        <v>3.3799999999999997E-2</v>
      </c>
      <c r="K43" s="98">
        <v>3.2799999999999996E-2</v>
      </c>
      <c r="L43" s="99"/>
    </row>
    <row r="44" spans="1:12" x14ac:dyDescent="0.25">
      <c r="A44" s="50">
        <v>20729</v>
      </c>
      <c r="B44" s="97"/>
      <c r="C44" s="97"/>
      <c r="D44" s="97"/>
      <c r="E44" s="98">
        <v>3.2799999999999996E-2</v>
      </c>
      <c r="F44" s="97"/>
      <c r="G44" s="98">
        <v>3.4000000000000002E-2</v>
      </c>
      <c r="H44" s="98">
        <v>3.4000000000000002E-2</v>
      </c>
      <c r="I44" s="98"/>
      <c r="J44" s="98">
        <v>3.3399999999999999E-2</v>
      </c>
      <c r="K44" s="98">
        <v>3.2599999999999997E-2</v>
      </c>
      <c r="L44" s="99"/>
    </row>
    <row r="45" spans="1:12" x14ac:dyDescent="0.25">
      <c r="A45" s="50">
        <v>20760</v>
      </c>
      <c r="B45" s="97"/>
      <c r="C45" s="97"/>
      <c r="D45" s="97"/>
      <c r="E45" s="98">
        <v>3.44E-2</v>
      </c>
      <c r="F45" s="97"/>
      <c r="G45" s="98">
        <v>3.5699999999999996E-2</v>
      </c>
      <c r="H45" s="98">
        <v>3.56E-2</v>
      </c>
      <c r="I45" s="98"/>
      <c r="J45" s="98">
        <v>3.49E-2</v>
      </c>
      <c r="K45" s="98">
        <v>3.3700000000000001E-2</v>
      </c>
      <c r="L45" s="99"/>
    </row>
    <row r="46" spans="1:12" x14ac:dyDescent="0.25">
      <c r="A46" s="50">
        <v>20790</v>
      </c>
      <c r="B46" s="97"/>
      <c r="C46" s="97"/>
      <c r="D46" s="97"/>
      <c r="E46" s="98">
        <v>3.6799999999999999E-2</v>
      </c>
      <c r="F46" s="97"/>
      <c r="G46" s="98">
        <v>3.7599999999999995E-2</v>
      </c>
      <c r="H46" s="98">
        <v>3.7000000000000005E-2</v>
      </c>
      <c r="I46" s="98"/>
      <c r="J46" s="98">
        <v>3.5900000000000001E-2</v>
      </c>
      <c r="K46" s="98">
        <v>3.4500000000000003E-2</v>
      </c>
      <c r="L46" s="99"/>
    </row>
    <row r="47" spans="1:12" x14ac:dyDescent="0.25">
      <c r="A47" s="50">
        <v>20821</v>
      </c>
      <c r="B47" s="97"/>
      <c r="C47" s="97"/>
      <c r="D47" s="97"/>
      <c r="E47" s="98">
        <v>3.3700000000000001E-2</v>
      </c>
      <c r="F47" s="97"/>
      <c r="G47" s="98">
        <v>3.4599999999999999E-2</v>
      </c>
      <c r="H47" s="98">
        <v>3.4700000000000002E-2</v>
      </c>
      <c r="I47" s="98"/>
      <c r="J47" s="98">
        <v>3.4599999999999999E-2</v>
      </c>
      <c r="K47" s="98">
        <v>3.4099999999999998E-2</v>
      </c>
      <c r="L47" s="99"/>
    </row>
    <row r="48" spans="1:12" x14ac:dyDescent="0.25">
      <c r="A48" s="50">
        <v>20852</v>
      </c>
      <c r="B48" s="97"/>
      <c r="C48" s="97"/>
      <c r="D48" s="97"/>
      <c r="E48" s="98">
        <v>3.3799999999999997E-2</v>
      </c>
      <c r="F48" s="97"/>
      <c r="G48" s="98">
        <v>3.4200000000000001E-2</v>
      </c>
      <c r="H48" s="98">
        <v>3.39E-2</v>
      </c>
      <c r="I48" s="98"/>
      <c r="J48" s="98">
        <v>3.3399999999999999E-2</v>
      </c>
      <c r="K48" s="98">
        <v>3.3000000000000002E-2</v>
      </c>
      <c r="L48" s="99"/>
    </row>
    <row r="49" spans="1:12" x14ac:dyDescent="0.25">
      <c r="A49" s="50">
        <v>20880</v>
      </c>
      <c r="B49" s="97"/>
      <c r="C49" s="97"/>
      <c r="D49" s="97"/>
      <c r="E49" s="98">
        <v>3.4200000000000001E-2</v>
      </c>
      <c r="F49" s="97"/>
      <c r="G49" s="98">
        <v>3.4700000000000002E-2</v>
      </c>
      <c r="H49" s="98">
        <v>3.4599999999999999E-2</v>
      </c>
      <c r="I49" s="98"/>
      <c r="J49" s="98">
        <v>3.4099999999999998E-2</v>
      </c>
      <c r="K49" s="98">
        <v>3.32E-2</v>
      </c>
      <c r="L49" s="99"/>
    </row>
    <row r="50" spans="1:12" x14ac:dyDescent="0.25">
      <c r="A50" s="50">
        <v>20911</v>
      </c>
      <c r="B50" s="97"/>
      <c r="C50" s="97"/>
      <c r="D50" s="97"/>
      <c r="E50" s="98">
        <v>3.49E-2</v>
      </c>
      <c r="F50" s="97"/>
      <c r="G50" s="98">
        <v>3.5299999999999998E-2</v>
      </c>
      <c r="H50" s="98">
        <v>3.5299999999999998E-2</v>
      </c>
      <c r="I50" s="98"/>
      <c r="J50" s="98">
        <v>3.4799999999999998E-2</v>
      </c>
      <c r="K50" s="98">
        <v>3.4000000000000002E-2</v>
      </c>
      <c r="L50" s="99"/>
    </row>
    <row r="51" spans="1:12" x14ac:dyDescent="0.25">
      <c r="A51" s="50">
        <v>20941</v>
      </c>
      <c r="B51" s="97"/>
      <c r="C51" s="97"/>
      <c r="D51" s="97"/>
      <c r="E51" s="98">
        <v>3.4799999999999998E-2</v>
      </c>
      <c r="F51" s="97"/>
      <c r="G51" s="98">
        <v>3.61E-2</v>
      </c>
      <c r="H51" s="98">
        <v>3.6400000000000002E-2</v>
      </c>
      <c r="I51" s="98"/>
      <c r="J51" s="98">
        <v>3.6000000000000004E-2</v>
      </c>
      <c r="K51" s="98">
        <v>3.49E-2</v>
      </c>
      <c r="L51" s="99"/>
    </row>
    <row r="52" spans="1:12" x14ac:dyDescent="0.25">
      <c r="A52" s="50">
        <v>20972</v>
      </c>
      <c r="B52" s="97"/>
      <c r="C52" s="97"/>
      <c r="D52" s="97"/>
      <c r="E52" s="98">
        <v>3.6499999999999998E-2</v>
      </c>
      <c r="F52" s="97"/>
      <c r="G52" s="98">
        <v>3.7999999999999999E-2</v>
      </c>
      <c r="H52" s="98">
        <v>3.8300000000000001E-2</v>
      </c>
      <c r="I52" s="98"/>
      <c r="J52" s="98">
        <v>3.7999999999999999E-2</v>
      </c>
      <c r="K52" s="98">
        <v>3.6499999999999998E-2</v>
      </c>
      <c r="L52" s="99"/>
    </row>
    <row r="53" spans="1:12" x14ac:dyDescent="0.25">
      <c r="A53" s="50">
        <v>21002</v>
      </c>
      <c r="B53" s="97"/>
      <c r="C53" s="97"/>
      <c r="D53" s="97"/>
      <c r="E53" s="98">
        <v>3.8100000000000002E-2</v>
      </c>
      <c r="F53" s="97"/>
      <c r="G53" s="98">
        <v>3.9599999999999996E-2</v>
      </c>
      <c r="H53" s="98">
        <v>0.04</v>
      </c>
      <c r="I53" s="98"/>
      <c r="J53" s="98">
        <v>3.9300000000000002E-2</v>
      </c>
      <c r="K53" s="98">
        <v>3.7200000000000004E-2</v>
      </c>
      <c r="L53" s="99"/>
    </row>
    <row r="54" spans="1:12" x14ac:dyDescent="0.25">
      <c r="A54" s="50">
        <v>21033</v>
      </c>
      <c r="B54" s="97"/>
      <c r="C54" s="97"/>
      <c r="D54" s="97"/>
      <c r="E54" s="98">
        <v>4.0099999999999997E-2</v>
      </c>
      <c r="F54" s="97"/>
      <c r="G54" s="98">
        <v>4.0199999999999993E-2</v>
      </c>
      <c r="H54" s="98">
        <v>0.04</v>
      </c>
      <c r="I54" s="98"/>
      <c r="J54" s="98">
        <v>3.9300000000000002E-2</v>
      </c>
      <c r="K54" s="98">
        <v>3.7499999999999999E-2</v>
      </c>
      <c r="L54" s="99"/>
    </row>
    <row r="55" spans="1:12" x14ac:dyDescent="0.25">
      <c r="A55" s="50">
        <v>21064</v>
      </c>
      <c r="B55" s="97"/>
      <c r="C55" s="97"/>
      <c r="D55" s="97"/>
      <c r="E55" s="98">
        <v>4.07E-2</v>
      </c>
      <c r="F55" s="97"/>
      <c r="G55" s="98">
        <v>4.0599999999999997E-2</v>
      </c>
      <c r="H55" s="98">
        <v>4.0300000000000002E-2</v>
      </c>
      <c r="I55" s="98"/>
      <c r="J55" s="98">
        <v>3.9199999999999999E-2</v>
      </c>
      <c r="K55" s="98">
        <v>3.73E-2</v>
      </c>
      <c r="L55" s="99"/>
    </row>
    <row r="56" spans="1:12" x14ac:dyDescent="0.25">
      <c r="A56" s="50">
        <v>21094</v>
      </c>
      <c r="B56" s="97"/>
      <c r="C56" s="97"/>
      <c r="D56" s="97"/>
      <c r="E56" s="98">
        <v>4.0099999999999997E-2</v>
      </c>
      <c r="F56" s="97"/>
      <c r="G56" s="98">
        <v>4.0899999999999999E-2</v>
      </c>
      <c r="H56" s="98">
        <v>4.0800000000000003E-2</v>
      </c>
      <c r="I56" s="98"/>
      <c r="J56" s="98">
        <v>3.9699999999999999E-2</v>
      </c>
      <c r="K56" s="98">
        <v>3.7599999999999995E-2</v>
      </c>
      <c r="L56" s="99"/>
    </row>
    <row r="57" spans="1:12" x14ac:dyDescent="0.25">
      <c r="A57" s="50">
        <v>21125</v>
      </c>
      <c r="B57" s="97"/>
      <c r="C57" s="97"/>
      <c r="D57" s="97"/>
      <c r="E57" s="98">
        <v>3.5699999999999996E-2</v>
      </c>
      <c r="F57" s="97"/>
      <c r="G57" s="98">
        <v>3.7000000000000005E-2</v>
      </c>
      <c r="H57" s="98">
        <v>3.7200000000000004E-2</v>
      </c>
      <c r="I57" s="98"/>
      <c r="J57" s="98">
        <v>3.7200000000000004E-2</v>
      </c>
      <c r="K57" s="98">
        <v>3.61E-2</v>
      </c>
      <c r="L57" s="99"/>
    </row>
    <row r="58" spans="1:12" x14ac:dyDescent="0.25">
      <c r="A58" s="50">
        <v>21155</v>
      </c>
      <c r="B58" s="97"/>
      <c r="C58" s="97"/>
      <c r="D58" s="97"/>
      <c r="E58" s="98">
        <v>3.1800000000000002E-2</v>
      </c>
      <c r="F58" s="97"/>
      <c r="G58" s="98">
        <v>3.1099999999999999E-2</v>
      </c>
      <c r="H58" s="98">
        <v>3.0800000000000001E-2</v>
      </c>
      <c r="I58" s="98"/>
      <c r="J58" s="98">
        <v>3.2099999999999997E-2</v>
      </c>
      <c r="K58" s="98">
        <v>3.3799999999999997E-2</v>
      </c>
      <c r="L58" s="99"/>
    </row>
    <row r="59" spans="1:12" x14ac:dyDescent="0.25">
      <c r="A59" s="50">
        <v>21186</v>
      </c>
      <c r="B59" s="97"/>
      <c r="C59" s="97"/>
      <c r="D59" s="97"/>
      <c r="E59" s="98">
        <v>2.6499999999999999E-2</v>
      </c>
      <c r="F59" s="97"/>
      <c r="G59" s="98">
        <v>2.7799999999999998E-2</v>
      </c>
      <c r="H59" s="98">
        <v>2.8799999999999999E-2</v>
      </c>
      <c r="I59" s="98"/>
      <c r="J59" s="98">
        <v>3.0899999999999997E-2</v>
      </c>
      <c r="K59" s="98">
        <v>3.27E-2</v>
      </c>
      <c r="L59" s="99"/>
    </row>
    <row r="60" spans="1:12" x14ac:dyDescent="0.25">
      <c r="A60" s="50">
        <v>21217</v>
      </c>
      <c r="B60" s="97"/>
      <c r="C60" s="97"/>
      <c r="D60" s="97"/>
      <c r="E60" s="98">
        <v>1.9900000000000001E-2</v>
      </c>
      <c r="F60" s="97"/>
      <c r="G60" s="98">
        <v>2.58E-2</v>
      </c>
      <c r="H60" s="98">
        <v>2.7799999999999998E-2</v>
      </c>
      <c r="I60" s="98"/>
      <c r="J60" s="98">
        <v>3.0499999999999999E-2</v>
      </c>
      <c r="K60" s="98">
        <v>3.3099999999999997E-2</v>
      </c>
      <c r="L60" s="99"/>
    </row>
    <row r="61" spans="1:12" x14ac:dyDescent="0.25">
      <c r="A61" s="50">
        <v>21245</v>
      </c>
      <c r="B61" s="97"/>
      <c r="C61" s="97"/>
      <c r="D61" s="97"/>
      <c r="E61" s="98">
        <v>1.84E-2</v>
      </c>
      <c r="F61" s="97"/>
      <c r="G61" s="98">
        <v>2.4E-2</v>
      </c>
      <c r="H61" s="98">
        <v>2.64E-2</v>
      </c>
      <c r="I61" s="98"/>
      <c r="J61" s="98">
        <v>2.98E-2</v>
      </c>
      <c r="K61" s="98">
        <v>3.2899999999999999E-2</v>
      </c>
      <c r="L61" s="99"/>
    </row>
    <row r="62" spans="1:12" x14ac:dyDescent="0.25">
      <c r="A62" s="50">
        <v>21276</v>
      </c>
      <c r="B62" s="97"/>
      <c r="C62" s="97"/>
      <c r="D62" s="97"/>
      <c r="E62" s="98">
        <v>1.4499999999999999E-2</v>
      </c>
      <c r="F62" s="97"/>
      <c r="G62" s="98">
        <v>2.1499999999999998E-2</v>
      </c>
      <c r="H62" s="98">
        <v>2.46E-2</v>
      </c>
      <c r="I62" s="98"/>
      <c r="J62" s="98">
        <v>2.8799999999999999E-2</v>
      </c>
      <c r="K62" s="98">
        <v>3.1699999999999999E-2</v>
      </c>
      <c r="L62" s="99"/>
    </row>
    <row r="63" spans="1:12" x14ac:dyDescent="0.25">
      <c r="A63" s="50">
        <v>21306</v>
      </c>
      <c r="B63" s="97"/>
      <c r="C63" s="97"/>
      <c r="D63" s="97"/>
      <c r="E63" s="98">
        <v>1.37E-2</v>
      </c>
      <c r="F63" s="97"/>
      <c r="G63" s="98">
        <v>2.07E-2</v>
      </c>
      <c r="H63" s="98">
        <v>2.41E-2</v>
      </c>
      <c r="I63" s="98"/>
      <c r="J63" s="98">
        <v>2.92E-2</v>
      </c>
      <c r="K63" s="98">
        <v>3.1699999999999999E-2</v>
      </c>
      <c r="L63" s="99"/>
    </row>
    <row r="64" spans="1:12" x14ac:dyDescent="0.25">
      <c r="A64" s="50">
        <v>21337</v>
      </c>
      <c r="B64" s="97"/>
      <c r="C64" s="97"/>
      <c r="D64" s="97"/>
      <c r="E64" s="98">
        <v>1.23E-2</v>
      </c>
      <c r="F64" s="97"/>
      <c r="G64" s="98">
        <v>2.0799999999999999E-2</v>
      </c>
      <c r="H64" s="98">
        <v>2.46E-2</v>
      </c>
      <c r="I64" s="98"/>
      <c r="J64" s="98">
        <v>2.9700000000000001E-2</v>
      </c>
      <c r="K64" s="98">
        <v>3.2300000000000002E-2</v>
      </c>
      <c r="L64" s="99"/>
    </row>
    <row r="65" spans="1:12" x14ac:dyDescent="0.25">
      <c r="A65" s="50">
        <v>21367</v>
      </c>
      <c r="B65" s="97"/>
      <c r="C65" s="97"/>
      <c r="D65" s="97"/>
      <c r="E65" s="98">
        <v>1.61E-2</v>
      </c>
      <c r="F65" s="97"/>
      <c r="G65" s="98">
        <v>2.4199999999999999E-2</v>
      </c>
      <c r="H65" s="98">
        <v>2.7699999999999999E-2</v>
      </c>
      <c r="I65" s="98"/>
      <c r="J65" s="98">
        <v>3.2000000000000001E-2</v>
      </c>
      <c r="K65" s="98">
        <v>3.39E-2</v>
      </c>
      <c r="L65" s="99"/>
    </row>
    <row r="66" spans="1:12" x14ac:dyDescent="0.25">
      <c r="A66" s="50">
        <v>21398</v>
      </c>
      <c r="B66" s="97"/>
      <c r="C66" s="97"/>
      <c r="D66" s="97"/>
      <c r="E66" s="98">
        <v>2.5000000000000001E-2</v>
      </c>
      <c r="F66" s="97"/>
      <c r="G66" s="98">
        <v>3.0600000000000002E-2</v>
      </c>
      <c r="H66" s="98">
        <v>3.2899999999999999E-2</v>
      </c>
      <c r="I66" s="98"/>
      <c r="J66" s="98">
        <v>3.5400000000000001E-2</v>
      </c>
      <c r="K66" s="98">
        <v>3.6499999999999998E-2</v>
      </c>
      <c r="L66" s="99"/>
    </row>
    <row r="67" spans="1:12" x14ac:dyDescent="0.25">
      <c r="A67" s="50">
        <v>21429</v>
      </c>
      <c r="B67" s="97"/>
      <c r="C67" s="97"/>
      <c r="D67" s="97"/>
      <c r="E67" s="98">
        <v>3.0499999999999999E-2</v>
      </c>
      <c r="F67" s="97"/>
      <c r="G67" s="98">
        <v>3.5200000000000002E-2</v>
      </c>
      <c r="H67" s="98">
        <v>3.6900000000000002E-2</v>
      </c>
      <c r="I67" s="98"/>
      <c r="J67" s="98">
        <v>3.7599999999999995E-2</v>
      </c>
      <c r="K67" s="98">
        <v>3.7999999999999999E-2</v>
      </c>
      <c r="L67" s="99"/>
    </row>
    <row r="68" spans="1:12" x14ac:dyDescent="0.25">
      <c r="A68" s="50">
        <v>21459</v>
      </c>
      <c r="B68" s="97"/>
      <c r="C68" s="97"/>
      <c r="D68" s="97"/>
      <c r="E68" s="98">
        <v>3.1899999999999998E-2</v>
      </c>
      <c r="F68" s="97"/>
      <c r="G68" s="98">
        <v>3.6699999999999997E-2</v>
      </c>
      <c r="H68" s="98">
        <v>3.78E-2</v>
      </c>
      <c r="I68" s="98"/>
      <c r="J68" s="98">
        <v>3.7999999999999999E-2</v>
      </c>
      <c r="K68" s="98">
        <v>3.8100000000000002E-2</v>
      </c>
      <c r="L68" s="99"/>
    </row>
    <row r="69" spans="1:12" x14ac:dyDescent="0.25">
      <c r="A69" s="50">
        <v>21490</v>
      </c>
      <c r="B69" s="97"/>
      <c r="C69" s="97"/>
      <c r="D69" s="97"/>
      <c r="E69" s="98">
        <v>3.1E-2</v>
      </c>
      <c r="F69" s="97"/>
      <c r="G69" s="98">
        <v>3.6000000000000004E-2</v>
      </c>
      <c r="H69" s="98">
        <v>3.7000000000000005E-2</v>
      </c>
      <c r="I69" s="98"/>
      <c r="J69" s="98">
        <v>3.7400000000000003E-2</v>
      </c>
      <c r="K69" s="98">
        <v>3.7599999999999995E-2</v>
      </c>
      <c r="L69" s="99"/>
    </row>
    <row r="70" spans="1:12" x14ac:dyDescent="0.25">
      <c r="A70" s="50">
        <v>21520</v>
      </c>
      <c r="B70" s="97"/>
      <c r="C70" s="97"/>
      <c r="D70" s="97"/>
      <c r="E70" s="98">
        <v>3.2899999999999999E-2</v>
      </c>
      <c r="F70" s="97"/>
      <c r="G70" s="98">
        <v>3.7200000000000004E-2</v>
      </c>
      <c r="H70" s="98">
        <v>3.8199999999999998E-2</v>
      </c>
      <c r="I70" s="98"/>
      <c r="J70" s="98">
        <v>3.8599999999999995E-2</v>
      </c>
      <c r="K70" s="98">
        <v>3.8599999999999995E-2</v>
      </c>
      <c r="L70" s="99"/>
    </row>
    <row r="71" spans="1:12" x14ac:dyDescent="0.25">
      <c r="A71" s="50">
        <v>21551</v>
      </c>
      <c r="B71" s="97"/>
      <c r="C71" s="97"/>
      <c r="D71" s="97"/>
      <c r="E71" s="98">
        <v>3.3599999999999998E-2</v>
      </c>
      <c r="F71" s="97"/>
      <c r="G71" s="98">
        <v>3.9100000000000003E-2</v>
      </c>
      <c r="H71" s="98">
        <v>4.0099999999999997E-2</v>
      </c>
      <c r="I71" s="98"/>
      <c r="J71" s="98">
        <v>4.0199999999999993E-2</v>
      </c>
      <c r="K71" s="98">
        <v>3.95E-2</v>
      </c>
      <c r="L71" s="99"/>
    </row>
    <row r="72" spans="1:12" x14ac:dyDescent="0.25">
      <c r="A72" s="50">
        <v>21582</v>
      </c>
      <c r="B72" s="97"/>
      <c r="C72" s="97"/>
      <c r="D72" s="97"/>
      <c r="E72" s="98">
        <v>3.5400000000000001E-2</v>
      </c>
      <c r="F72" s="97"/>
      <c r="G72" s="98">
        <v>3.9199999999999999E-2</v>
      </c>
      <c r="H72" s="98">
        <v>3.9599999999999996E-2</v>
      </c>
      <c r="I72" s="98"/>
      <c r="J72" s="98">
        <v>3.9599999999999996E-2</v>
      </c>
      <c r="K72" s="98">
        <v>3.9599999999999996E-2</v>
      </c>
      <c r="L72" s="99"/>
    </row>
    <row r="73" spans="1:12" x14ac:dyDescent="0.25">
      <c r="A73" s="50">
        <v>21610</v>
      </c>
      <c r="B73" s="97"/>
      <c r="C73" s="97"/>
      <c r="D73" s="97"/>
      <c r="E73" s="98">
        <v>3.61E-2</v>
      </c>
      <c r="F73" s="97"/>
      <c r="G73" s="98">
        <v>3.9699999999999999E-2</v>
      </c>
      <c r="H73" s="98">
        <v>3.9900000000000005E-2</v>
      </c>
      <c r="I73" s="98"/>
      <c r="J73" s="98">
        <v>3.9900000000000005E-2</v>
      </c>
      <c r="K73" s="98">
        <v>3.9900000000000005E-2</v>
      </c>
      <c r="L73" s="99"/>
    </row>
    <row r="74" spans="1:12" x14ac:dyDescent="0.25">
      <c r="A74" s="50">
        <v>21641</v>
      </c>
      <c r="B74" s="97"/>
      <c r="C74" s="97"/>
      <c r="D74" s="97"/>
      <c r="E74" s="98">
        <v>3.7200000000000004E-2</v>
      </c>
      <c r="F74" s="97"/>
      <c r="G74" s="98">
        <v>4.0300000000000002E-2</v>
      </c>
      <c r="H74" s="98">
        <v>4.1200000000000001E-2</v>
      </c>
      <c r="I74" s="98"/>
      <c r="J74" s="98">
        <v>4.1200000000000001E-2</v>
      </c>
      <c r="K74" s="98">
        <v>4.0599999999999997E-2</v>
      </c>
      <c r="L74" s="99"/>
    </row>
    <row r="75" spans="1:12" x14ac:dyDescent="0.25">
      <c r="A75" s="50">
        <v>21671</v>
      </c>
      <c r="B75" s="97"/>
      <c r="C75" s="97"/>
      <c r="D75" s="97"/>
      <c r="E75" s="98">
        <v>3.9599999999999996E-2</v>
      </c>
      <c r="F75" s="97"/>
      <c r="G75" s="98">
        <v>4.2500000000000003E-2</v>
      </c>
      <c r="H75" s="98">
        <v>4.3499999999999997E-2</v>
      </c>
      <c r="I75" s="98"/>
      <c r="J75" s="98">
        <v>4.3099999999999999E-2</v>
      </c>
      <c r="K75" s="98">
        <v>4.1299999999999996E-2</v>
      </c>
      <c r="L75" s="99"/>
    </row>
    <row r="76" spans="1:12" x14ac:dyDescent="0.25">
      <c r="A76" s="50">
        <v>21702</v>
      </c>
      <c r="B76" s="97"/>
      <c r="C76" s="97"/>
      <c r="D76" s="97"/>
      <c r="E76" s="98">
        <v>4.07E-2</v>
      </c>
      <c r="F76" s="97"/>
      <c r="G76" s="98">
        <v>4.5199999999999997E-2</v>
      </c>
      <c r="H76" s="98">
        <v>4.4999999999999998E-2</v>
      </c>
      <c r="I76" s="98"/>
      <c r="J76" s="98">
        <v>4.3400000000000001E-2</v>
      </c>
      <c r="K76" s="98">
        <v>4.1399999999999999E-2</v>
      </c>
      <c r="L76" s="99"/>
    </row>
    <row r="77" spans="1:12" x14ac:dyDescent="0.25">
      <c r="A77" s="50">
        <v>21732</v>
      </c>
      <c r="B77" s="97"/>
      <c r="C77" s="97"/>
      <c r="D77" s="97"/>
      <c r="E77" s="98">
        <v>4.3899999999999995E-2</v>
      </c>
      <c r="F77" s="97"/>
      <c r="G77" s="98">
        <v>4.5999999999999999E-2</v>
      </c>
      <c r="H77" s="98">
        <v>4.58E-2</v>
      </c>
      <c r="I77" s="98"/>
      <c r="J77" s="98">
        <v>4.4000000000000004E-2</v>
      </c>
      <c r="K77" s="98">
        <v>4.1599999999999998E-2</v>
      </c>
      <c r="L77" s="99"/>
    </row>
    <row r="78" spans="1:12" x14ac:dyDescent="0.25">
      <c r="A78" s="50">
        <v>21763</v>
      </c>
      <c r="B78" s="97"/>
      <c r="C78" s="97"/>
      <c r="D78" s="97"/>
      <c r="E78" s="98">
        <v>4.4199999999999996E-2</v>
      </c>
      <c r="F78" s="97"/>
      <c r="G78" s="98">
        <v>4.5999999999999999E-2</v>
      </c>
      <c r="H78" s="98">
        <v>4.5700000000000005E-2</v>
      </c>
      <c r="I78" s="98"/>
      <c r="J78" s="98">
        <v>4.4299999999999999E-2</v>
      </c>
      <c r="K78" s="98">
        <v>4.1500000000000002E-2</v>
      </c>
      <c r="L78" s="99"/>
    </row>
    <row r="79" spans="1:12" x14ac:dyDescent="0.25">
      <c r="A79" s="50">
        <v>21794</v>
      </c>
      <c r="B79" s="97"/>
      <c r="C79" s="97"/>
      <c r="D79" s="97"/>
      <c r="E79" s="98">
        <v>0.05</v>
      </c>
      <c r="F79" s="97"/>
      <c r="G79" s="98">
        <v>4.9699999999999994E-2</v>
      </c>
      <c r="H79" s="98">
        <v>4.9000000000000002E-2</v>
      </c>
      <c r="I79" s="98"/>
      <c r="J79" s="98">
        <v>4.6799999999999994E-2</v>
      </c>
      <c r="K79" s="98">
        <v>4.2900000000000001E-2</v>
      </c>
      <c r="L79" s="99"/>
    </row>
    <row r="80" spans="1:12" x14ac:dyDescent="0.25">
      <c r="A80" s="50">
        <v>21824</v>
      </c>
      <c r="B80" s="97"/>
      <c r="C80" s="97"/>
      <c r="D80" s="97"/>
      <c r="E80" s="98">
        <v>4.8000000000000001E-2</v>
      </c>
      <c r="F80" s="97"/>
      <c r="G80" s="98">
        <v>4.7800000000000002E-2</v>
      </c>
      <c r="H80" s="98">
        <v>4.7199999999999999E-2</v>
      </c>
      <c r="I80" s="98"/>
      <c r="J80" s="98">
        <v>4.53E-2</v>
      </c>
      <c r="K80" s="98">
        <v>4.1900000000000007E-2</v>
      </c>
      <c r="L80" s="99"/>
    </row>
    <row r="81" spans="1:12" x14ac:dyDescent="0.25">
      <c r="A81" s="50">
        <v>21855</v>
      </c>
      <c r="B81" s="97"/>
      <c r="C81" s="97"/>
      <c r="D81" s="97"/>
      <c r="E81" s="98">
        <v>4.8099999999999997E-2</v>
      </c>
      <c r="F81" s="97"/>
      <c r="G81" s="98">
        <v>4.8499999999999995E-2</v>
      </c>
      <c r="H81" s="98">
        <v>4.7500000000000001E-2</v>
      </c>
      <c r="I81" s="98"/>
      <c r="J81" s="98">
        <v>4.53E-2</v>
      </c>
      <c r="K81" s="98">
        <v>4.2000000000000003E-2</v>
      </c>
      <c r="L81" s="99"/>
    </row>
    <row r="82" spans="1:12" x14ac:dyDescent="0.25">
      <c r="A82" s="50">
        <v>21885</v>
      </c>
      <c r="B82" s="97"/>
      <c r="C82" s="97"/>
      <c r="D82" s="97"/>
      <c r="E82" s="98">
        <v>5.1399999999999994E-2</v>
      </c>
      <c r="F82" s="97"/>
      <c r="G82" s="98">
        <v>5.1200000000000002E-2</v>
      </c>
      <c r="H82" s="98">
        <v>5.0099999999999999E-2</v>
      </c>
      <c r="I82" s="98"/>
      <c r="J82" s="98">
        <v>4.6900000000000004E-2</v>
      </c>
      <c r="K82" s="98">
        <v>4.3299999999999998E-2</v>
      </c>
      <c r="L82" s="99"/>
    </row>
    <row r="83" spans="1:12" x14ac:dyDescent="0.25">
      <c r="A83" s="50">
        <v>21916</v>
      </c>
      <c r="B83" s="97"/>
      <c r="C83" s="100"/>
      <c r="D83" s="97"/>
      <c r="E83" s="98">
        <v>5.0300000000000004E-2</v>
      </c>
      <c r="F83" s="97"/>
      <c r="G83" s="98">
        <v>4.99E-2</v>
      </c>
      <c r="H83" s="98">
        <v>4.9200000000000001E-2</v>
      </c>
      <c r="I83" s="98"/>
      <c r="J83" s="98">
        <v>4.7199999999999999E-2</v>
      </c>
      <c r="K83" s="98">
        <v>4.4199999999999996E-2</v>
      </c>
      <c r="L83" s="99"/>
    </row>
    <row r="84" spans="1:12" x14ac:dyDescent="0.25">
      <c r="A84" s="50">
        <v>21947</v>
      </c>
      <c r="B84" s="97"/>
      <c r="C84" s="100"/>
      <c r="D84" s="97"/>
      <c r="E84" s="98">
        <v>4.6600000000000003E-2</v>
      </c>
      <c r="F84" s="97"/>
      <c r="G84" s="98">
        <v>4.7300000000000002E-2</v>
      </c>
      <c r="H84" s="98">
        <v>4.6900000000000004E-2</v>
      </c>
      <c r="I84" s="98"/>
      <c r="J84" s="98">
        <v>4.4900000000000002E-2</v>
      </c>
      <c r="K84" s="98">
        <v>4.2800000000000005E-2</v>
      </c>
      <c r="L84" s="99"/>
    </row>
    <row r="85" spans="1:12" x14ac:dyDescent="0.25">
      <c r="A85" s="50">
        <v>21976</v>
      </c>
      <c r="B85" s="97"/>
      <c r="C85" s="100"/>
      <c r="D85" s="97"/>
      <c r="E85" s="98">
        <v>4.0199999999999993E-2</v>
      </c>
      <c r="F85" s="97"/>
      <c r="G85" s="98">
        <v>4.2900000000000001E-2</v>
      </c>
      <c r="H85" s="98">
        <v>4.3099999999999999E-2</v>
      </c>
      <c r="I85" s="98"/>
      <c r="J85" s="98">
        <v>4.2500000000000003E-2</v>
      </c>
      <c r="K85" s="98">
        <v>4.1399999999999999E-2</v>
      </c>
      <c r="L85" s="99"/>
    </row>
    <row r="86" spans="1:12" x14ac:dyDescent="0.25">
      <c r="A86" s="50">
        <v>22007</v>
      </c>
      <c r="B86" s="97"/>
      <c r="C86" s="100"/>
      <c r="D86" s="97"/>
      <c r="E86" s="98">
        <v>4.0399999999999998E-2</v>
      </c>
      <c r="F86" s="97"/>
      <c r="G86" s="98">
        <v>4.2699999999999995E-2</v>
      </c>
      <c r="H86" s="98">
        <v>4.2900000000000001E-2</v>
      </c>
      <c r="I86" s="98"/>
      <c r="J86" s="98">
        <v>4.2800000000000005E-2</v>
      </c>
      <c r="K86" s="98">
        <v>4.2300000000000004E-2</v>
      </c>
      <c r="L86" s="99"/>
    </row>
    <row r="87" spans="1:12" x14ac:dyDescent="0.25">
      <c r="A87" s="50">
        <v>22037</v>
      </c>
      <c r="B87" s="97"/>
      <c r="C87" s="100"/>
      <c r="D87" s="97"/>
      <c r="E87" s="98">
        <v>4.2099999999999999E-2</v>
      </c>
      <c r="F87" s="97"/>
      <c r="G87" s="98">
        <v>4.4600000000000001E-2</v>
      </c>
      <c r="H87" s="98">
        <v>4.4900000000000002E-2</v>
      </c>
      <c r="I87" s="98"/>
      <c r="J87" s="98">
        <v>4.3499999999999997E-2</v>
      </c>
      <c r="K87" s="98">
        <v>4.2000000000000003E-2</v>
      </c>
      <c r="L87" s="99"/>
    </row>
    <row r="88" spans="1:12" x14ac:dyDescent="0.25">
      <c r="A88" s="50">
        <v>22068</v>
      </c>
      <c r="B88" s="97"/>
      <c r="C88" s="100"/>
      <c r="D88" s="97"/>
      <c r="E88" s="98">
        <v>3.3599999999999998E-2</v>
      </c>
      <c r="F88" s="97"/>
      <c r="G88" s="98">
        <v>4.0099999999999997E-2</v>
      </c>
      <c r="H88" s="98">
        <v>4.1200000000000001E-2</v>
      </c>
      <c r="I88" s="98"/>
      <c r="J88" s="98">
        <v>4.1500000000000002E-2</v>
      </c>
      <c r="K88" s="98">
        <v>4.0399999999999998E-2</v>
      </c>
      <c r="L88" s="99"/>
    </row>
    <row r="89" spans="1:12" x14ac:dyDescent="0.25">
      <c r="A89" s="50">
        <v>22098</v>
      </c>
      <c r="B89" s="97"/>
      <c r="C89" s="100"/>
      <c r="D89" s="97"/>
      <c r="E89" s="98">
        <v>3.2000000000000001E-2</v>
      </c>
      <c r="F89" s="97"/>
      <c r="G89" s="98">
        <v>3.6299999999999999E-2</v>
      </c>
      <c r="H89" s="98">
        <v>3.7900000000000003E-2</v>
      </c>
      <c r="I89" s="98"/>
      <c r="J89" s="98">
        <v>3.9E-2</v>
      </c>
      <c r="K89" s="98">
        <v>3.9100000000000003E-2</v>
      </c>
      <c r="L89" s="99"/>
    </row>
    <row r="90" spans="1:12" x14ac:dyDescent="0.25">
      <c r="A90" s="50">
        <v>22129</v>
      </c>
      <c r="B90" s="97"/>
      <c r="C90" s="100"/>
      <c r="D90" s="97"/>
      <c r="E90" s="98">
        <v>2.9500000000000002E-2</v>
      </c>
      <c r="F90" s="97"/>
      <c r="G90" s="98">
        <v>3.4099999999999998E-2</v>
      </c>
      <c r="H90" s="98">
        <v>3.6200000000000003E-2</v>
      </c>
      <c r="I90" s="98"/>
      <c r="J90" s="98">
        <v>3.7999999999999999E-2</v>
      </c>
      <c r="K90" s="98">
        <v>3.8399999999999997E-2</v>
      </c>
      <c r="L90" s="99"/>
    </row>
    <row r="91" spans="1:12" x14ac:dyDescent="0.25">
      <c r="A91" s="50">
        <v>22160</v>
      </c>
      <c r="B91" s="97"/>
      <c r="C91" s="100"/>
      <c r="D91" s="97"/>
      <c r="E91" s="98">
        <v>3.0699999999999998E-2</v>
      </c>
      <c r="F91" s="97"/>
      <c r="G91" s="98">
        <v>3.4300000000000004E-2</v>
      </c>
      <c r="H91" s="98">
        <v>3.61E-2</v>
      </c>
      <c r="I91" s="98"/>
      <c r="J91" s="98">
        <v>3.7999999999999999E-2</v>
      </c>
      <c r="K91" s="98">
        <v>3.8599999999999995E-2</v>
      </c>
      <c r="L91" s="99"/>
    </row>
    <row r="92" spans="1:12" x14ac:dyDescent="0.25">
      <c r="A92" s="50">
        <v>22190</v>
      </c>
      <c r="B92" s="97"/>
      <c r="C92" s="100"/>
      <c r="D92" s="97"/>
      <c r="E92" s="98">
        <v>3.04E-2</v>
      </c>
      <c r="F92" s="97"/>
      <c r="G92" s="98">
        <v>3.5299999999999998E-2</v>
      </c>
      <c r="H92" s="98">
        <v>3.7599999999999995E-2</v>
      </c>
      <c r="I92" s="98"/>
      <c r="J92" s="98">
        <v>3.8900000000000004E-2</v>
      </c>
      <c r="K92" s="98">
        <v>3.9199999999999999E-2</v>
      </c>
      <c r="L92" s="99"/>
    </row>
    <row r="93" spans="1:12" x14ac:dyDescent="0.25">
      <c r="A93" s="50">
        <v>22221</v>
      </c>
      <c r="B93" s="97"/>
      <c r="C93" s="100"/>
      <c r="D93" s="97"/>
      <c r="E93" s="98">
        <v>3.0800000000000001E-2</v>
      </c>
      <c r="F93" s="97"/>
      <c r="G93" s="98">
        <v>3.6000000000000004E-2</v>
      </c>
      <c r="H93" s="98">
        <v>3.8100000000000002E-2</v>
      </c>
      <c r="I93" s="98"/>
      <c r="J93" s="98">
        <v>3.9300000000000002E-2</v>
      </c>
      <c r="K93" s="98">
        <v>3.9599999999999996E-2</v>
      </c>
      <c r="L93" s="99"/>
    </row>
    <row r="94" spans="1:12" x14ac:dyDescent="0.25">
      <c r="A94" s="50">
        <v>22251</v>
      </c>
      <c r="B94" s="97"/>
      <c r="C94" s="100"/>
      <c r="D94" s="97"/>
      <c r="E94" s="98">
        <v>2.86E-2</v>
      </c>
      <c r="F94" s="97"/>
      <c r="G94" s="98">
        <v>3.4200000000000001E-2</v>
      </c>
      <c r="H94" s="98">
        <v>3.6699999999999997E-2</v>
      </c>
      <c r="I94" s="98"/>
      <c r="J94" s="98">
        <v>3.8399999999999997E-2</v>
      </c>
      <c r="K94" s="98">
        <v>3.9100000000000003E-2</v>
      </c>
      <c r="L94" s="99"/>
    </row>
    <row r="95" spans="1:12" x14ac:dyDescent="0.25">
      <c r="A95" s="50">
        <v>22282</v>
      </c>
      <c r="B95" s="97"/>
      <c r="C95" s="100"/>
      <c r="D95" s="97"/>
      <c r="E95" s="98">
        <v>2.81E-2</v>
      </c>
      <c r="F95" s="97"/>
      <c r="G95" s="98">
        <v>3.39E-2</v>
      </c>
      <c r="H95" s="98">
        <v>3.6699999999999997E-2</v>
      </c>
      <c r="I95" s="98"/>
      <c r="J95" s="98">
        <v>3.8399999999999997E-2</v>
      </c>
      <c r="K95" s="98">
        <v>3.9E-2</v>
      </c>
      <c r="L95" s="99"/>
    </row>
    <row r="96" spans="1:12" x14ac:dyDescent="0.25">
      <c r="A96" s="50">
        <v>22313</v>
      </c>
      <c r="B96" s="97"/>
      <c r="C96" s="100"/>
      <c r="D96" s="97"/>
      <c r="E96" s="98">
        <v>2.9300000000000003E-2</v>
      </c>
      <c r="F96" s="97"/>
      <c r="G96" s="98">
        <v>3.4599999999999999E-2</v>
      </c>
      <c r="H96" s="98">
        <v>3.6600000000000001E-2</v>
      </c>
      <c r="I96" s="98"/>
      <c r="J96" s="98">
        <v>3.78E-2</v>
      </c>
      <c r="K96" s="98">
        <v>3.8399999999999997E-2</v>
      </c>
      <c r="L96" s="99"/>
    </row>
    <row r="97" spans="1:12" x14ac:dyDescent="0.25">
      <c r="A97" s="50">
        <v>22341</v>
      </c>
      <c r="B97" s="97"/>
      <c r="C97" s="100"/>
      <c r="D97" s="97"/>
      <c r="E97" s="98">
        <v>2.8799999999999999E-2</v>
      </c>
      <c r="F97" s="97"/>
      <c r="G97" s="98">
        <v>3.3500000000000002E-2</v>
      </c>
      <c r="H97" s="98">
        <v>3.6000000000000004E-2</v>
      </c>
      <c r="I97" s="98"/>
      <c r="J97" s="98">
        <v>3.7400000000000003E-2</v>
      </c>
      <c r="K97" s="98">
        <v>3.8100000000000002E-2</v>
      </c>
      <c r="L97" s="99"/>
    </row>
    <row r="98" spans="1:12" x14ac:dyDescent="0.25">
      <c r="A98" s="50">
        <v>22372</v>
      </c>
      <c r="B98" s="97"/>
      <c r="C98" s="100"/>
      <c r="D98" s="97"/>
      <c r="E98" s="98">
        <v>2.8799999999999999E-2</v>
      </c>
      <c r="F98" s="97"/>
      <c r="G98" s="98">
        <v>3.3300000000000003E-2</v>
      </c>
      <c r="H98" s="98">
        <v>3.5699999999999996E-2</v>
      </c>
      <c r="I98" s="98"/>
      <c r="J98" s="98">
        <v>3.78E-2</v>
      </c>
      <c r="K98" s="98">
        <v>3.8100000000000002E-2</v>
      </c>
      <c r="L98" s="99"/>
    </row>
    <row r="99" spans="1:12" x14ac:dyDescent="0.25">
      <c r="A99" s="50">
        <v>22402</v>
      </c>
      <c r="B99" s="97"/>
      <c r="C99" s="100"/>
      <c r="D99" s="97"/>
      <c r="E99" s="98">
        <v>2.87E-2</v>
      </c>
      <c r="F99" s="97"/>
      <c r="G99" s="98">
        <v>3.2300000000000002E-2</v>
      </c>
      <c r="H99" s="98">
        <v>3.4700000000000002E-2</v>
      </c>
      <c r="I99" s="98"/>
      <c r="J99" s="98">
        <v>3.7100000000000001E-2</v>
      </c>
      <c r="K99" s="98">
        <v>3.7400000000000003E-2</v>
      </c>
      <c r="L99" s="99"/>
    </row>
    <row r="100" spans="1:12" x14ac:dyDescent="0.25">
      <c r="A100" s="50">
        <v>22433</v>
      </c>
      <c r="B100" s="97"/>
      <c r="C100" s="100"/>
      <c r="D100" s="97"/>
      <c r="E100" s="98">
        <v>3.0600000000000002E-2</v>
      </c>
      <c r="F100" s="97"/>
      <c r="G100" s="98">
        <v>3.6299999999999999E-2</v>
      </c>
      <c r="H100" s="98">
        <v>3.8100000000000002E-2</v>
      </c>
      <c r="I100" s="98"/>
      <c r="J100" s="98">
        <v>3.8800000000000001E-2</v>
      </c>
      <c r="K100" s="98">
        <v>3.8900000000000004E-2</v>
      </c>
      <c r="L100" s="99"/>
    </row>
    <row r="101" spans="1:12" x14ac:dyDescent="0.25">
      <c r="A101" s="50">
        <v>22463</v>
      </c>
      <c r="B101" s="97"/>
      <c r="C101" s="100"/>
      <c r="D101" s="97"/>
      <c r="E101" s="98">
        <v>2.92E-2</v>
      </c>
      <c r="F101" s="97"/>
      <c r="G101" s="98">
        <v>3.5900000000000001E-2</v>
      </c>
      <c r="H101" s="98">
        <v>3.8399999999999997E-2</v>
      </c>
      <c r="I101" s="98"/>
      <c r="J101" s="98">
        <v>3.9199999999999999E-2</v>
      </c>
      <c r="K101" s="98">
        <v>3.9300000000000002E-2</v>
      </c>
      <c r="L101" s="99"/>
    </row>
    <row r="102" spans="1:12" x14ac:dyDescent="0.25">
      <c r="A102" s="50">
        <v>22494</v>
      </c>
      <c r="B102" s="97"/>
      <c r="C102" s="100"/>
      <c r="D102" s="97"/>
      <c r="E102" s="98">
        <v>3.0600000000000002E-2</v>
      </c>
      <c r="F102" s="97"/>
      <c r="G102" s="98">
        <v>3.7599999999999995E-2</v>
      </c>
      <c r="H102" s="98">
        <v>3.9599999999999996E-2</v>
      </c>
      <c r="I102" s="98"/>
      <c r="J102" s="98">
        <v>4.0399999999999998E-2</v>
      </c>
      <c r="K102" s="98">
        <v>4.0399999999999998E-2</v>
      </c>
      <c r="L102" s="99"/>
    </row>
    <row r="103" spans="1:12" x14ac:dyDescent="0.25">
      <c r="A103" s="50">
        <v>22525</v>
      </c>
      <c r="B103" s="97"/>
      <c r="C103" s="100"/>
      <c r="D103" s="97"/>
      <c r="E103" s="98">
        <v>3.0600000000000002E-2</v>
      </c>
      <c r="F103" s="97"/>
      <c r="G103" s="98">
        <v>3.73E-2</v>
      </c>
      <c r="H103" s="98">
        <v>3.9E-2</v>
      </c>
      <c r="I103" s="98"/>
      <c r="J103" s="98">
        <v>3.9800000000000002E-2</v>
      </c>
      <c r="K103" s="98">
        <v>4.0399999999999998E-2</v>
      </c>
      <c r="L103" s="99"/>
    </row>
    <row r="104" spans="1:12" x14ac:dyDescent="0.25">
      <c r="A104" s="50">
        <v>22555</v>
      </c>
      <c r="B104" s="97"/>
      <c r="C104" s="100"/>
      <c r="D104" s="97"/>
      <c r="E104" s="98">
        <v>3.0499999999999999E-2</v>
      </c>
      <c r="F104" s="97"/>
      <c r="G104" s="98">
        <v>3.6200000000000003E-2</v>
      </c>
      <c r="H104" s="98">
        <v>3.7999999999999999E-2</v>
      </c>
      <c r="I104" s="98"/>
      <c r="J104" s="98">
        <v>3.9199999999999999E-2</v>
      </c>
      <c r="K104" s="98">
        <v>4.0099999999999997E-2</v>
      </c>
      <c r="L104" s="99"/>
    </row>
    <row r="105" spans="1:12" x14ac:dyDescent="0.25">
      <c r="A105" s="50">
        <v>22586</v>
      </c>
      <c r="B105" s="97"/>
      <c r="C105" s="100"/>
      <c r="D105" s="97"/>
      <c r="E105" s="98">
        <v>3.0699999999999998E-2</v>
      </c>
      <c r="F105" s="97"/>
      <c r="G105" s="98">
        <v>3.61E-2</v>
      </c>
      <c r="H105" s="98">
        <v>3.8199999999999998E-2</v>
      </c>
      <c r="I105" s="98"/>
      <c r="J105" s="98">
        <v>3.9399999999999998E-2</v>
      </c>
      <c r="K105" s="98">
        <v>0.04</v>
      </c>
      <c r="L105" s="99"/>
    </row>
    <row r="106" spans="1:12" x14ac:dyDescent="0.25">
      <c r="A106" s="50">
        <v>22616</v>
      </c>
      <c r="B106" s="97"/>
      <c r="C106" s="100"/>
      <c r="D106" s="97"/>
      <c r="E106" s="98">
        <v>3.1800000000000002E-2</v>
      </c>
      <c r="F106" s="97"/>
      <c r="G106" s="98">
        <v>3.7200000000000004E-2</v>
      </c>
      <c r="H106" s="98">
        <v>3.9100000000000003E-2</v>
      </c>
      <c r="I106" s="98"/>
      <c r="J106" s="98">
        <v>4.0599999999999997E-2</v>
      </c>
      <c r="K106" s="98">
        <v>4.07E-2</v>
      </c>
      <c r="L106" s="99"/>
    </row>
    <row r="107" spans="1:12" x14ac:dyDescent="0.25">
      <c r="A107" s="50">
        <v>22647</v>
      </c>
      <c r="B107" s="97"/>
      <c r="C107" s="100"/>
      <c r="D107" s="97"/>
      <c r="E107" s="98">
        <v>3.2799999999999996E-2</v>
      </c>
      <c r="F107" s="97"/>
      <c r="G107" s="98">
        <v>3.7599999999999995E-2</v>
      </c>
      <c r="H107" s="98">
        <v>3.9399999999999998E-2</v>
      </c>
      <c r="I107" s="98"/>
      <c r="J107" s="98">
        <v>4.0800000000000003E-2</v>
      </c>
      <c r="K107" s="98">
        <v>4.0999999999999995E-2</v>
      </c>
      <c r="L107" s="99"/>
    </row>
    <row r="108" spans="1:12" x14ac:dyDescent="0.25">
      <c r="A108" s="50">
        <v>22678</v>
      </c>
      <c r="B108" s="97"/>
      <c r="C108" s="100"/>
      <c r="D108" s="97"/>
      <c r="E108" s="98">
        <v>3.2799999999999996E-2</v>
      </c>
      <c r="F108" s="97"/>
      <c r="G108" s="98">
        <v>3.6900000000000002E-2</v>
      </c>
      <c r="H108" s="98">
        <v>3.8900000000000004E-2</v>
      </c>
      <c r="I108" s="98"/>
      <c r="J108" s="98">
        <v>4.0399999999999998E-2</v>
      </c>
      <c r="K108" s="98">
        <v>4.1200000000000001E-2</v>
      </c>
      <c r="L108" s="99"/>
    </row>
    <row r="109" spans="1:12" x14ac:dyDescent="0.25">
      <c r="A109" s="50">
        <v>22706</v>
      </c>
      <c r="B109" s="97"/>
      <c r="C109" s="100"/>
      <c r="D109" s="97"/>
      <c r="E109" s="98">
        <v>3.0600000000000002E-2</v>
      </c>
      <c r="F109" s="97"/>
      <c r="G109" s="98">
        <v>3.4500000000000003E-2</v>
      </c>
      <c r="H109" s="98">
        <v>3.6799999999999999E-2</v>
      </c>
      <c r="I109" s="98"/>
      <c r="J109" s="98">
        <v>3.9300000000000002E-2</v>
      </c>
      <c r="K109" s="98">
        <v>4.0399999999999998E-2</v>
      </c>
      <c r="L109" s="99"/>
    </row>
    <row r="110" spans="1:12" x14ac:dyDescent="0.25">
      <c r="A110" s="50">
        <v>22737</v>
      </c>
      <c r="B110" s="97"/>
      <c r="C110" s="100"/>
      <c r="D110" s="97"/>
      <c r="E110" s="98">
        <v>2.9900000000000003E-2</v>
      </c>
      <c r="F110" s="97"/>
      <c r="G110" s="98">
        <v>3.3799999999999997E-2</v>
      </c>
      <c r="H110" s="98">
        <v>3.6000000000000004E-2</v>
      </c>
      <c r="I110" s="98"/>
      <c r="J110" s="98">
        <v>3.8399999999999997E-2</v>
      </c>
      <c r="K110" s="98">
        <v>3.9300000000000002E-2</v>
      </c>
      <c r="L110" s="99"/>
    </row>
    <row r="111" spans="1:12" x14ac:dyDescent="0.25">
      <c r="A111" s="50">
        <v>22767</v>
      </c>
      <c r="B111" s="97"/>
      <c r="C111" s="100"/>
      <c r="D111" s="97"/>
      <c r="E111" s="98">
        <v>3.0299999999999997E-2</v>
      </c>
      <c r="F111" s="97"/>
      <c r="G111" s="98">
        <v>3.4000000000000002E-2</v>
      </c>
      <c r="H111" s="98">
        <v>3.6600000000000001E-2</v>
      </c>
      <c r="I111" s="98"/>
      <c r="J111" s="98">
        <v>3.8699999999999998E-2</v>
      </c>
      <c r="K111" s="98">
        <v>3.9199999999999999E-2</v>
      </c>
      <c r="L111" s="99"/>
    </row>
    <row r="112" spans="1:12" x14ac:dyDescent="0.25">
      <c r="A112" s="50">
        <v>22798</v>
      </c>
      <c r="B112" s="97"/>
      <c r="C112" s="100"/>
      <c r="D112" s="97"/>
      <c r="E112" s="98">
        <v>3.0299999999999997E-2</v>
      </c>
      <c r="F112" s="97"/>
      <c r="G112" s="98">
        <v>3.39E-2</v>
      </c>
      <c r="H112" s="98">
        <v>3.6400000000000002E-2</v>
      </c>
      <c r="I112" s="98"/>
      <c r="J112" s="98">
        <v>3.9100000000000003E-2</v>
      </c>
      <c r="K112" s="98">
        <v>3.9599999999999996E-2</v>
      </c>
      <c r="L112" s="99"/>
    </row>
    <row r="113" spans="1:12" x14ac:dyDescent="0.25">
      <c r="A113" s="50">
        <v>22828</v>
      </c>
      <c r="B113" s="97"/>
      <c r="C113" s="100"/>
      <c r="D113" s="97"/>
      <c r="E113" s="98">
        <v>3.2899999999999999E-2</v>
      </c>
      <c r="F113" s="97"/>
      <c r="G113" s="98">
        <v>3.6200000000000003E-2</v>
      </c>
      <c r="H113" s="98">
        <v>3.7999999999999999E-2</v>
      </c>
      <c r="I113" s="98"/>
      <c r="J113" s="98">
        <v>4.0099999999999997E-2</v>
      </c>
      <c r="K113" s="98">
        <v>4.0500000000000001E-2</v>
      </c>
      <c r="L113" s="99"/>
    </row>
    <row r="114" spans="1:12" x14ac:dyDescent="0.25">
      <c r="A114" s="50">
        <v>22859</v>
      </c>
      <c r="B114" s="97"/>
      <c r="C114" s="100"/>
      <c r="D114" s="97"/>
      <c r="E114" s="98">
        <v>3.2000000000000001E-2</v>
      </c>
      <c r="F114" s="97"/>
      <c r="G114" s="98">
        <v>3.4599999999999999E-2</v>
      </c>
      <c r="H114" s="98">
        <v>3.7100000000000001E-2</v>
      </c>
      <c r="I114" s="98"/>
      <c r="J114" s="98">
        <v>3.9800000000000002E-2</v>
      </c>
      <c r="K114" s="98">
        <v>4.0099999999999997E-2</v>
      </c>
      <c r="L114" s="99"/>
    </row>
    <row r="115" spans="1:12" x14ac:dyDescent="0.25">
      <c r="A115" s="50">
        <v>22890</v>
      </c>
      <c r="B115" s="97"/>
      <c r="C115" s="100"/>
      <c r="D115" s="97"/>
      <c r="E115" s="98">
        <v>3.0600000000000002E-2</v>
      </c>
      <c r="F115" s="97"/>
      <c r="G115" s="98">
        <v>3.4099999999999998E-2</v>
      </c>
      <c r="H115" s="98">
        <v>3.7000000000000005E-2</v>
      </c>
      <c r="I115" s="98"/>
      <c r="J115" s="98">
        <v>3.9800000000000002E-2</v>
      </c>
      <c r="K115" s="98">
        <v>0.04</v>
      </c>
      <c r="L115" s="99"/>
    </row>
    <row r="116" spans="1:12" x14ac:dyDescent="0.25">
      <c r="A116" s="50">
        <v>22920</v>
      </c>
      <c r="B116" s="97"/>
      <c r="C116" s="100"/>
      <c r="D116" s="97"/>
      <c r="E116" s="98">
        <v>2.98E-2</v>
      </c>
      <c r="F116" s="97"/>
      <c r="G116" s="98">
        <v>3.3300000000000003E-2</v>
      </c>
      <c r="H116" s="98">
        <v>3.6400000000000002E-2</v>
      </c>
      <c r="I116" s="98"/>
      <c r="J116" s="98">
        <v>3.9300000000000002E-2</v>
      </c>
      <c r="K116" s="98">
        <v>3.9399999999999998E-2</v>
      </c>
      <c r="L116" s="99"/>
    </row>
    <row r="117" spans="1:12" x14ac:dyDescent="0.25">
      <c r="A117" s="50">
        <v>22951</v>
      </c>
      <c r="B117" s="97"/>
      <c r="C117" s="100"/>
      <c r="D117" s="97"/>
      <c r="E117" s="98">
        <v>0.03</v>
      </c>
      <c r="F117" s="97"/>
      <c r="G117" s="98">
        <v>3.4000000000000002E-2</v>
      </c>
      <c r="H117" s="98">
        <v>3.6000000000000004E-2</v>
      </c>
      <c r="I117" s="98"/>
      <c r="J117" s="98">
        <v>3.9199999999999999E-2</v>
      </c>
      <c r="K117" s="98">
        <v>3.9300000000000002E-2</v>
      </c>
      <c r="L117" s="99"/>
    </row>
    <row r="118" spans="1:12" x14ac:dyDescent="0.25">
      <c r="A118" s="50">
        <v>22981</v>
      </c>
      <c r="B118" s="97"/>
      <c r="C118" s="100"/>
      <c r="D118" s="97"/>
      <c r="E118" s="98">
        <v>3.0099999999999998E-2</v>
      </c>
      <c r="F118" s="97"/>
      <c r="G118" s="98">
        <v>3.3700000000000001E-2</v>
      </c>
      <c r="H118" s="98">
        <v>3.56E-2</v>
      </c>
      <c r="I118" s="98"/>
      <c r="J118" s="98">
        <v>3.8599999999999995E-2</v>
      </c>
      <c r="K118" s="98">
        <v>3.9199999999999999E-2</v>
      </c>
      <c r="L118" s="99"/>
    </row>
    <row r="119" spans="1:12" x14ac:dyDescent="0.25">
      <c r="A119" s="50">
        <v>23012</v>
      </c>
      <c r="B119" s="97"/>
      <c r="C119" s="100"/>
      <c r="D119" s="97"/>
      <c r="E119" s="98">
        <v>3.04E-2</v>
      </c>
      <c r="F119" s="97"/>
      <c r="G119" s="98">
        <v>3.4000000000000002E-2</v>
      </c>
      <c r="H119" s="98">
        <v>3.5799999999999998E-2</v>
      </c>
      <c r="I119" s="98"/>
      <c r="J119" s="98">
        <v>3.8300000000000001E-2</v>
      </c>
      <c r="K119" s="98">
        <v>3.9300000000000002E-2</v>
      </c>
      <c r="L119" s="99"/>
    </row>
    <row r="120" spans="1:12" x14ac:dyDescent="0.25">
      <c r="A120" s="50">
        <v>23043</v>
      </c>
      <c r="B120" s="97"/>
      <c r="C120" s="100"/>
      <c r="D120" s="97"/>
      <c r="E120" s="98">
        <v>3.0099999999999998E-2</v>
      </c>
      <c r="F120" s="97"/>
      <c r="G120" s="98">
        <v>3.39E-2</v>
      </c>
      <c r="H120" s="98">
        <v>3.6600000000000001E-2</v>
      </c>
      <c r="I120" s="98"/>
      <c r="J120" s="98">
        <v>3.9199999999999999E-2</v>
      </c>
      <c r="K120" s="98">
        <v>3.9699999999999999E-2</v>
      </c>
      <c r="L120" s="99"/>
    </row>
    <row r="121" spans="1:12" x14ac:dyDescent="0.25">
      <c r="A121" s="50">
        <v>23071</v>
      </c>
      <c r="B121" s="97"/>
      <c r="C121" s="100"/>
      <c r="D121" s="97"/>
      <c r="E121" s="98">
        <v>3.0299999999999997E-2</v>
      </c>
      <c r="F121" s="97"/>
      <c r="G121" s="98">
        <v>3.4099999999999998E-2</v>
      </c>
      <c r="H121" s="98">
        <v>3.6799999999999999E-2</v>
      </c>
      <c r="I121" s="98"/>
      <c r="J121" s="98">
        <v>3.9300000000000002E-2</v>
      </c>
      <c r="K121" s="98">
        <v>3.9800000000000002E-2</v>
      </c>
      <c r="L121" s="99"/>
    </row>
    <row r="122" spans="1:12" x14ac:dyDescent="0.25">
      <c r="A122" s="50">
        <v>23102</v>
      </c>
      <c r="B122" s="97"/>
      <c r="C122" s="100"/>
      <c r="D122" s="97"/>
      <c r="E122" s="98">
        <v>3.1099999999999999E-2</v>
      </c>
      <c r="F122" s="97"/>
      <c r="G122" s="98">
        <v>3.5000000000000003E-2</v>
      </c>
      <c r="H122" s="98">
        <v>3.7400000000000003E-2</v>
      </c>
      <c r="I122" s="98"/>
      <c r="J122" s="98">
        <v>3.9699999999999999E-2</v>
      </c>
      <c r="K122" s="98">
        <v>4.0300000000000002E-2</v>
      </c>
      <c r="L122" s="99"/>
    </row>
    <row r="123" spans="1:12" x14ac:dyDescent="0.25">
      <c r="A123" s="50">
        <v>23132</v>
      </c>
      <c r="B123" s="97"/>
      <c r="C123" s="100"/>
      <c r="D123" s="97"/>
      <c r="E123" s="98">
        <v>3.1200000000000002E-2</v>
      </c>
      <c r="F123" s="97"/>
      <c r="G123" s="98">
        <v>3.5400000000000001E-2</v>
      </c>
      <c r="H123" s="98">
        <v>3.7200000000000004E-2</v>
      </c>
      <c r="I123" s="98"/>
      <c r="J123" s="98">
        <v>3.9300000000000002E-2</v>
      </c>
      <c r="K123" s="98">
        <v>4.0199999999999993E-2</v>
      </c>
      <c r="L123" s="99"/>
    </row>
    <row r="124" spans="1:12" x14ac:dyDescent="0.25">
      <c r="A124" s="50">
        <v>23163</v>
      </c>
      <c r="B124" s="97"/>
      <c r="C124" s="100"/>
      <c r="D124" s="97"/>
      <c r="E124" s="98">
        <v>3.2000000000000001E-2</v>
      </c>
      <c r="F124" s="97"/>
      <c r="G124" s="98">
        <v>3.61E-2</v>
      </c>
      <c r="H124" s="98">
        <v>3.8100000000000002E-2</v>
      </c>
      <c r="I124" s="98"/>
      <c r="J124" s="98">
        <v>3.9900000000000005E-2</v>
      </c>
      <c r="K124" s="98">
        <v>4.0199999999999993E-2</v>
      </c>
      <c r="L124" s="99"/>
    </row>
    <row r="125" spans="1:12" x14ac:dyDescent="0.25">
      <c r="A125" s="50">
        <v>23193</v>
      </c>
      <c r="B125" s="97"/>
      <c r="C125" s="100"/>
      <c r="D125" s="97"/>
      <c r="E125" s="98">
        <v>3.4799999999999998E-2</v>
      </c>
      <c r="F125" s="97"/>
      <c r="G125" s="98">
        <v>3.7599999999999995E-2</v>
      </c>
      <c r="H125" s="98">
        <v>3.8900000000000004E-2</v>
      </c>
      <c r="I125" s="98"/>
      <c r="J125" s="98">
        <v>4.0199999999999993E-2</v>
      </c>
      <c r="K125" s="98">
        <v>4.0599999999999997E-2</v>
      </c>
      <c r="L125" s="99"/>
    </row>
    <row r="126" spans="1:12" x14ac:dyDescent="0.25">
      <c r="A126" s="50">
        <v>23224</v>
      </c>
      <c r="B126" s="97"/>
      <c r="C126" s="100"/>
      <c r="D126" s="97"/>
      <c r="E126" s="98">
        <v>3.5299999999999998E-2</v>
      </c>
      <c r="F126" s="97"/>
      <c r="G126" s="98">
        <v>3.7699999999999997E-2</v>
      </c>
      <c r="H126" s="98">
        <v>3.8900000000000004E-2</v>
      </c>
      <c r="I126" s="98"/>
      <c r="J126" s="98">
        <v>0.04</v>
      </c>
      <c r="K126" s="98">
        <v>4.0300000000000002E-2</v>
      </c>
      <c r="L126" s="99"/>
    </row>
    <row r="127" spans="1:12" x14ac:dyDescent="0.25">
      <c r="A127" s="50">
        <v>23255</v>
      </c>
      <c r="B127" s="97"/>
      <c r="C127" s="100"/>
      <c r="D127" s="97"/>
      <c r="E127" s="98">
        <v>3.5699999999999996E-2</v>
      </c>
      <c r="F127" s="97"/>
      <c r="G127" s="98">
        <v>3.8199999999999998E-2</v>
      </c>
      <c r="H127" s="98">
        <v>3.9599999999999996E-2</v>
      </c>
      <c r="I127" s="98"/>
      <c r="J127" s="98">
        <v>4.0800000000000003E-2</v>
      </c>
      <c r="K127" s="98">
        <v>4.0899999999999999E-2</v>
      </c>
      <c r="L127" s="99"/>
    </row>
    <row r="128" spans="1:12" x14ac:dyDescent="0.25">
      <c r="A128" s="50">
        <v>23285</v>
      </c>
      <c r="B128" s="97"/>
      <c r="C128" s="100"/>
      <c r="D128" s="97"/>
      <c r="E128" s="98">
        <v>3.6400000000000002E-2</v>
      </c>
      <c r="F128" s="97"/>
      <c r="G128" s="98">
        <v>3.8699999999999998E-2</v>
      </c>
      <c r="H128" s="98">
        <v>3.9699999999999999E-2</v>
      </c>
      <c r="I128" s="98"/>
      <c r="J128" s="98">
        <v>4.1100000000000005E-2</v>
      </c>
      <c r="K128" s="98">
        <v>4.1200000000000001E-2</v>
      </c>
      <c r="L128" s="99"/>
    </row>
    <row r="129" spans="1:12" x14ac:dyDescent="0.25">
      <c r="A129" s="50">
        <v>23316</v>
      </c>
      <c r="B129" s="97"/>
      <c r="C129" s="100"/>
      <c r="D129" s="97"/>
      <c r="E129" s="98">
        <v>3.7400000000000003E-2</v>
      </c>
      <c r="F129" s="97"/>
      <c r="G129" s="98">
        <v>3.95E-2</v>
      </c>
      <c r="H129" s="98">
        <v>4.0099999999999997E-2</v>
      </c>
      <c r="I129" s="98"/>
      <c r="J129" s="98">
        <v>4.1200000000000001E-2</v>
      </c>
      <c r="K129" s="98">
        <v>4.1599999999999998E-2</v>
      </c>
      <c r="L129" s="99"/>
    </row>
    <row r="130" spans="1:12" x14ac:dyDescent="0.25">
      <c r="A130" s="50">
        <v>23346</v>
      </c>
      <c r="B130" s="97"/>
      <c r="C130" s="100"/>
      <c r="D130" s="97"/>
      <c r="E130" s="98">
        <v>3.8100000000000002E-2</v>
      </c>
      <c r="F130" s="97"/>
      <c r="G130" s="98">
        <v>4.0099999999999997E-2</v>
      </c>
      <c r="H130" s="98">
        <v>4.0399999999999998E-2</v>
      </c>
      <c r="I130" s="98"/>
      <c r="J130" s="98">
        <v>4.1299999999999996E-2</v>
      </c>
      <c r="K130" s="98">
        <v>4.1900000000000007E-2</v>
      </c>
      <c r="L130" s="99"/>
    </row>
    <row r="131" spans="1:12" x14ac:dyDescent="0.25">
      <c r="A131" s="50">
        <v>23377</v>
      </c>
      <c r="B131" s="97"/>
      <c r="C131" s="100"/>
      <c r="D131" s="97"/>
      <c r="E131" s="98">
        <v>3.7900000000000003E-2</v>
      </c>
      <c r="F131" s="97"/>
      <c r="G131" s="98">
        <v>4.0399999999999998E-2</v>
      </c>
      <c r="H131" s="98">
        <v>4.07E-2</v>
      </c>
      <c r="I131" s="98"/>
      <c r="J131" s="98">
        <v>4.1700000000000001E-2</v>
      </c>
      <c r="K131" s="98">
        <v>4.1900000000000007E-2</v>
      </c>
      <c r="L131" s="99"/>
    </row>
    <row r="132" spans="1:12" x14ac:dyDescent="0.25">
      <c r="A132" s="50">
        <v>23408</v>
      </c>
      <c r="B132" s="97"/>
      <c r="C132" s="100"/>
      <c r="D132" s="97"/>
      <c r="E132" s="98">
        <v>3.78E-2</v>
      </c>
      <c r="F132" s="97"/>
      <c r="G132" s="98">
        <v>0.04</v>
      </c>
      <c r="H132" s="98">
        <v>4.0300000000000002E-2</v>
      </c>
      <c r="I132" s="98"/>
      <c r="J132" s="98">
        <v>4.1500000000000002E-2</v>
      </c>
      <c r="K132" s="98">
        <v>4.1700000000000001E-2</v>
      </c>
      <c r="L132" s="99"/>
    </row>
    <row r="133" spans="1:12" x14ac:dyDescent="0.25">
      <c r="A133" s="50">
        <v>23437</v>
      </c>
      <c r="B133" s="97"/>
      <c r="C133" s="100"/>
      <c r="D133" s="97"/>
      <c r="E133" s="98">
        <v>3.9100000000000003E-2</v>
      </c>
      <c r="F133" s="97"/>
      <c r="G133" s="98">
        <v>4.1200000000000001E-2</v>
      </c>
      <c r="H133" s="98">
        <v>4.1399999999999999E-2</v>
      </c>
      <c r="I133" s="98"/>
      <c r="J133" s="98">
        <v>4.2199999999999994E-2</v>
      </c>
      <c r="K133" s="98">
        <v>4.2199999999999994E-2</v>
      </c>
      <c r="L133" s="99"/>
    </row>
    <row r="134" spans="1:12" x14ac:dyDescent="0.25">
      <c r="A134" s="50">
        <v>23468</v>
      </c>
      <c r="B134" s="97"/>
      <c r="C134" s="100"/>
      <c r="D134" s="97"/>
      <c r="E134" s="98">
        <v>3.9100000000000003E-2</v>
      </c>
      <c r="F134" s="97"/>
      <c r="G134" s="98">
        <v>4.1500000000000002E-2</v>
      </c>
      <c r="H134" s="98">
        <v>4.1500000000000002E-2</v>
      </c>
      <c r="I134" s="98"/>
      <c r="J134" s="98">
        <v>4.2300000000000004E-2</v>
      </c>
      <c r="K134" s="98">
        <v>4.24E-2</v>
      </c>
      <c r="L134" s="99"/>
    </row>
    <row r="135" spans="1:12" x14ac:dyDescent="0.25">
      <c r="A135" s="50">
        <v>23498</v>
      </c>
      <c r="B135" s="97"/>
      <c r="C135" s="100"/>
      <c r="D135" s="97"/>
      <c r="E135" s="98">
        <v>3.8399999999999997E-2</v>
      </c>
      <c r="F135" s="97"/>
      <c r="G135" s="98">
        <v>4.0399999999999998E-2</v>
      </c>
      <c r="H135" s="98">
        <v>4.0500000000000001E-2</v>
      </c>
      <c r="I135" s="98"/>
      <c r="J135" s="98">
        <v>4.2000000000000003E-2</v>
      </c>
      <c r="K135" s="98">
        <v>4.2000000000000003E-2</v>
      </c>
      <c r="L135" s="99"/>
    </row>
    <row r="136" spans="1:12" x14ac:dyDescent="0.25">
      <c r="A136" s="50">
        <v>23529</v>
      </c>
      <c r="B136" s="97"/>
      <c r="C136" s="100"/>
      <c r="D136" s="97"/>
      <c r="E136" s="98">
        <v>3.8300000000000001E-2</v>
      </c>
      <c r="F136" s="97"/>
      <c r="G136" s="98">
        <v>4.0099999999999997E-2</v>
      </c>
      <c r="H136" s="98">
        <v>4.0199999999999993E-2</v>
      </c>
      <c r="I136" s="98"/>
      <c r="J136" s="98">
        <v>4.1700000000000001E-2</v>
      </c>
      <c r="K136" s="98">
        <v>4.1700000000000001E-2</v>
      </c>
      <c r="L136" s="99"/>
    </row>
    <row r="137" spans="1:12" x14ac:dyDescent="0.25">
      <c r="A137" s="50">
        <v>23559</v>
      </c>
      <c r="B137" s="97"/>
      <c r="C137" s="100"/>
      <c r="D137" s="97"/>
      <c r="E137" s="98">
        <v>3.7200000000000004E-2</v>
      </c>
      <c r="F137" s="97"/>
      <c r="G137" s="98">
        <v>3.9300000000000002E-2</v>
      </c>
      <c r="H137" s="98">
        <v>4.0300000000000002E-2</v>
      </c>
      <c r="I137" s="98"/>
      <c r="J137" s="98">
        <v>4.1900000000000007E-2</v>
      </c>
      <c r="K137" s="98">
        <v>4.1599999999999998E-2</v>
      </c>
      <c r="L137" s="99"/>
    </row>
    <row r="138" spans="1:12" x14ac:dyDescent="0.25">
      <c r="A138" s="50">
        <v>23590</v>
      </c>
      <c r="B138" s="97"/>
      <c r="C138" s="100"/>
      <c r="D138" s="97"/>
      <c r="E138" s="98">
        <v>3.7400000000000003E-2</v>
      </c>
      <c r="F138" s="97"/>
      <c r="G138" s="98">
        <v>3.9300000000000002E-2</v>
      </c>
      <c r="H138" s="98">
        <v>4.0500000000000001E-2</v>
      </c>
      <c r="I138" s="98"/>
      <c r="J138" s="98">
        <v>4.1900000000000007E-2</v>
      </c>
      <c r="K138" s="98">
        <v>4.1799999999999997E-2</v>
      </c>
      <c r="L138" s="99"/>
    </row>
    <row r="139" spans="1:12" x14ac:dyDescent="0.25">
      <c r="A139" s="50">
        <v>23621</v>
      </c>
      <c r="B139" s="97"/>
      <c r="C139" s="100"/>
      <c r="D139" s="97"/>
      <c r="E139" s="98">
        <v>3.8399999999999997E-2</v>
      </c>
      <c r="F139" s="97"/>
      <c r="G139" s="98">
        <v>4.0099999999999997E-2</v>
      </c>
      <c r="H139" s="98">
        <v>4.0800000000000003E-2</v>
      </c>
      <c r="I139" s="98"/>
      <c r="J139" s="98">
        <v>4.2000000000000003E-2</v>
      </c>
      <c r="K139" s="98">
        <v>4.2000000000000003E-2</v>
      </c>
      <c r="L139" s="99"/>
    </row>
    <row r="140" spans="1:12" x14ac:dyDescent="0.25">
      <c r="A140" s="50">
        <v>23651</v>
      </c>
      <c r="B140" s="97"/>
      <c r="C140" s="100"/>
      <c r="D140" s="97"/>
      <c r="E140" s="98">
        <v>3.8599999999999995E-2</v>
      </c>
      <c r="F140" s="97"/>
      <c r="G140" s="98">
        <v>4.0199999999999993E-2</v>
      </c>
      <c r="H140" s="98">
        <v>4.07E-2</v>
      </c>
      <c r="I140" s="98"/>
      <c r="J140" s="98">
        <v>4.1900000000000007E-2</v>
      </c>
      <c r="K140" s="98">
        <v>4.2000000000000003E-2</v>
      </c>
      <c r="L140" s="99"/>
    </row>
    <row r="141" spans="1:12" x14ac:dyDescent="0.25">
      <c r="A141" s="50">
        <v>23682</v>
      </c>
      <c r="B141" s="97"/>
      <c r="C141" s="100"/>
      <c r="D141" s="97"/>
      <c r="E141" s="98">
        <v>3.9100000000000003E-2</v>
      </c>
      <c r="F141" s="97"/>
      <c r="G141" s="98">
        <v>4.0399999999999998E-2</v>
      </c>
      <c r="H141" s="98">
        <v>4.0399999999999998E-2</v>
      </c>
      <c r="I141" s="98"/>
      <c r="J141" s="98">
        <v>4.1500000000000002E-2</v>
      </c>
      <c r="K141" s="98">
        <v>4.1700000000000001E-2</v>
      </c>
      <c r="L141" s="99"/>
    </row>
    <row r="142" spans="1:12" x14ac:dyDescent="0.25">
      <c r="A142" s="50">
        <v>23712</v>
      </c>
      <c r="B142" s="97"/>
      <c r="C142" s="100"/>
      <c r="D142" s="97"/>
      <c r="E142" s="98">
        <v>4.0199999999999993E-2</v>
      </c>
      <c r="F142" s="97"/>
      <c r="G142" s="98">
        <v>4.0800000000000003E-2</v>
      </c>
      <c r="H142" s="98">
        <v>4.0899999999999999E-2</v>
      </c>
      <c r="I142" s="98"/>
      <c r="J142" s="98">
        <v>4.1799999999999997E-2</v>
      </c>
      <c r="K142" s="98">
        <v>4.1799999999999997E-2</v>
      </c>
      <c r="L142" s="99"/>
    </row>
    <row r="143" spans="1:12" x14ac:dyDescent="0.25">
      <c r="A143" s="50">
        <v>23743</v>
      </c>
      <c r="B143" s="97"/>
      <c r="C143" s="100"/>
      <c r="D143" s="97"/>
      <c r="E143" s="98">
        <v>3.9399999999999998E-2</v>
      </c>
      <c r="F143" s="97"/>
      <c r="G143" s="98">
        <v>4.0300000000000002E-2</v>
      </c>
      <c r="H143" s="98">
        <v>4.0999999999999995E-2</v>
      </c>
      <c r="I143" s="98"/>
      <c r="J143" s="98">
        <v>4.1900000000000007E-2</v>
      </c>
      <c r="K143" s="98">
        <v>4.1900000000000007E-2</v>
      </c>
      <c r="L143" s="99"/>
    </row>
    <row r="144" spans="1:12" x14ac:dyDescent="0.25">
      <c r="A144" s="50">
        <v>23774</v>
      </c>
      <c r="B144" s="97"/>
      <c r="C144" s="100"/>
      <c r="D144" s="97"/>
      <c r="E144" s="98">
        <v>4.0300000000000002E-2</v>
      </c>
      <c r="F144" s="97"/>
      <c r="G144" s="98">
        <v>4.0800000000000003E-2</v>
      </c>
      <c r="H144" s="98">
        <v>4.1500000000000002E-2</v>
      </c>
      <c r="I144" s="98"/>
      <c r="J144" s="98">
        <v>4.2099999999999999E-2</v>
      </c>
      <c r="K144" s="98">
        <v>4.2099999999999999E-2</v>
      </c>
      <c r="L144" s="99"/>
    </row>
    <row r="145" spans="1:12" x14ac:dyDescent="0.25">
      <c r="A145" s="50">
        <v>23802</v>
      </c>
      <c r="B145" s="97"/>
      <c r="C145" s="100"/>
      <c r="D145" s="97"/>
      <c r="E145" s="98">
        <v>4.0599999999999997E-2</v>
      </c>
      <c r="F145" s="97"/>
      <c r="G145" s="98">
        <v>4.1299999999999996E-2</v>
      </c>
      <c r="H145" s="98">
        <v>4.1500000000000002E-2</v>
      </c>
      <c r="I145" s="98"/>
      <c r="J145" s="98">
        <v>4.2099999999999999E-2</v>
      </c>
      <c r="K145" s="98">
        <v>4.2000000000000003E-2</v>
      </c>
      <c r="L145" s="99"/>
    </row>
    <row r="146" spans="1:12" x14ac:dyDescent="0.25">
      <c r="A146" s="50">
        <v>23833</v>
      </c>
      <c r="B146" s="97"/>
      <c r="C146" s="100"/>
      <c r="D146" s="97"/>
      <c r="E146" s="98">
        <v>4.0399999999999998E-2</v>
      </c>
      <c r="F146" s="97"/>
      <c r="G146" s="98">
        <v>4.1200000000000001E-2</v>
      </c>
      <c r="H146" s="98">
        <v>4.1500000000000002E-2</v>
      </c>
      <c r="I146" s="98"/>
      <c r="J146" s="98">
        <v>4.2000000000000003E-2</v>
      </c>
      <c r="K146" s="98">
        <v>4.2000000000000003E-2</v>
      </c>
      <c r="L146" s="99"/>
    </row>
    <row r="147" spans="1:12" x14ac:dyDescent="0.25">
      <c r="A147" s="50">
        <v>23863</v>
      </c>
      <c r="B147" s="97"/>
      <c r="C147" s="100"/>
      <c r="D147" s="97"/>
      <c r="E147" s="98">
        <v>4.0300000000000002E-2</v>
      </c>
      <c r="F147" s="97"/>
      <c r="G147" s="98">
        <v>4.1100000000000005E-2</v>
      </c>
      <c r="H147" s="98">
        <v>4.1500000000000002E-2</v>
      </c>
      <c r="I147" s="98"/>
      <c r="J147" s="98">
        <v>4.2099999999999999E-2</v>
      </c>
      <c r="K147" s="98">
        <v>4.2099999999999999E-2</v>
      </c>
      <c r="L147" s="99"/>
    </row>
    <row r="148" spans="1:12" x14ac:dyDescent="0.25">
      <c r="A148" s="50">
        <v>23894</v>
      </c>
      <c r="B148" s="97"/>
      <c r="C148" s="100"/>
      <c r="D148" s="97"/>
      <c r="E148" s="98">
        <v>3.9900000000000005E-2</v>
      </c>
      <c r="F148" s="97"/>
      <c r="G148" s="98">
        <v>4.0800000000000003E-2</v>
      </c>
      <c r="H148" s="98">
        <v>4.1500000000000002E-2</v>
      </c>
      <c r="I148" s="98"/>
      <c r="J148" s="98">
        <v>4.2099999999999999E-2</v>
      </c>
      <c r="K148" s="98">
        <v>4.2099999999999999E-2</v>
      </c>
      <c r="L148" s="99"/>
    </row>
    <row r="149" spans="1:12" x14ac:dyDescent="0.25">
      <c r="A149" s="50">
        <v>23924</v>
      </c>
      <c r="B149" s="97"/>
      <c r="C149" s="100"/>
      <c r="D149" s="97"/>
      <c r="E149" s="98">
        <v>3.9800000000000002E-2</v>
      </c>
      <c r="F149" s="97"/>
      <c r="G149" s="98">
        <v>4.0899999999999999E-2</v>
      </c>
      <c r="H149" s="98">
        <v>4.1500000000000002E-2</v>
      </c>
      <c r="I149" s="98"/>
      <c r="J149" s="98">
        <v>4.2000000000000003E-2</v>
      </c>
      <c r="K149" s="98">
        <v>4.2099999999999999E-2</v>
      </c>
      <c r="L149" s="99"/>
    </row>
    <row r="150" spans="1:12" x14ac:dyDescent="0.25">
      <c r="A150" s="50">
        <v>23955</v>
      </c>
      <c r="B150" s="97"/>
      <c r="C150" s="100"/>
      <c r="D150" s="97"/>
      <c r="E150" s="98">
        <v>4.07E-2</v>
      </c>
      <c r="F150" s="97"/>
      <c r="G150" s="98">
        <v>4.1599999999999998E-2</v>
      </c>
      <c r="H150" s="98">
        <v>4.2000000000000003E-2</v>
      </c>
      <c r="I150" s="98"/>
      <c r="J150" s="98">
        <v>4.2500000000000003E-2</v>
      </c>
      <c r="K150" s="98">
        <v>4.2500000000000003E-2</v>
      </c>
      <c r="L150" s="99"/>
    </row>
    <row r="151" spans="1:12" x14ac:dyDescent="0.25">
      <c r="A151" s="50">
        <v>23986</v>
      </c>
      <c r="B151" s="97"/>
      <c r="C151" s="100"/>
      <c r="D151" s="97"/>
      <c r="E151" s="98">
        <v>4.2000000000000003E-2</v>
      </c>
      <c r="F151" s="97"/>
      <c r="G151" s="98">
        <v>4.24E-2</v>
      </c>
      <c r="H151" s="98">
        <v>4.2500000000000003E-2</v>
      </c>
      <c r="I151" s="98"/>
      <c r="J151" s="98">
        <v>4.2900000000000001E-2</v>
      </c>
      <c r="K151" s="98">
        <v>4.2999999999999997E-2</v>
      </c>
      <c r="L151" s="99"/>
    </row>
    <row r="152" spans="1:12" x14ac:dyDescent="0.25">
      <c r="A152" s="50">
        <v>24016</v>
      </c>
      <c r="B152" s="97"/>
      <c r="C152" s="100"/>
      <c r="D152" s="97"/>
      <c r="E152" s="98">
        <v>4.2999999999999997E-2</v>
      </c>
      <c r="F152" s="97"/>
      <c r="G152" s="98">
        <v>4.3299999999999998E-2</v>
      </c>
      <c r="H152" s="98">
        <v>4.3400000000000001E-2</v>
      </c>
      <c r="I152" s="98"/>
      <c r="J152" s="98">
        <v>4.3499999999999997E-2</v>
      </c>
      <c r="K152" s="98">
        <v>4.3200000000000002E-2</v>
      </c>
      <c r="L152" s="99"/>
    </row>
    <row r="153" spans="1:12" x14ac:dyDescent="0.25">
      <c r="A153" s="50">
        <v>24047</v>
      </c>
      <c r="B153" s="97"/>
      <c r="C153" s="100"/>
      <c r="D153" s="97"/>
      <c r="E153" s="98">
        <v>4.3700000000000003E-2</v>
      </c>
      <c r="F153" s="97"/>
      <c r="G153" s="98">
        <v>4.4500000000000005E-2</v>
      </c>
      <c r="H153" s="98">
        <v>4.4600000000000001E-2</v>
      </c>
      <c r="I153" s="98"/>
      <c r="J153" s="98">
        <v>4.4500000000000005E-2</v>
      </c>
      <c r="K153" s="98">
        <v>4.4000000000000004E-2</v>
      </c>
      <c r="L153" s="99"/>
    </row>
    <row r="154" spans="1:12" x14ac:dyDescent="0.25">
      <c r="A154" s="50">
        <v>24077</v>
      </c>
      <c r="B154" s="97"/>
      <c r="C154" s="100"/>
      <c r="D154" s="97"/>
      <c r="E154" s="98">
        <v>4.7199999999999999E-2</v>
      </c>
      <c r="F154" s="97"/>
      <c r="G154" s="98">
        <v>4.7899999999999998E-2</v>
      </c>
      <c r="H154" s="98">
        <v>4.7199999999999999E-2</v>
      </c>
      <c r="I154" s="98"/>
      <c r="J154" s="98">
        <v>4.6199999999999998E-2</v>
      </c>
      <c r="K154" s="98">
        <v>4.4999999999999998E-2</v>
      </c>
      <c r="L154" s="99"/>
    </row>
    <row r="155" spans="1:12" x14ac:dyDescent="0.25">
      <c r="A155" s="50">
        <v>24108</v>
      </c>
      <c r="B155" s="97"/>
      <c r="C155" s="100"/>
      <c r="D155" s="97"/>
      <c r="E155" s="98">
        <v>4.8799999999999996E-2</v>
      </c>
      <c r="F155" s="97"/>
      <c r="G155" s="98">
        <v>4.9000000000000002E-2</v>
      </c>
      <c r="H155" s="98">
        <v>4.8600000000000004E-2</v>
      </c>
      <c r="I155" s="98"/>
      <c r="J155" s="98">
        <v>4.6100000000000002E-2</v>
      </c>
      <c r="K155" s="98">
        <v>4.5199999999999997E-2</v>
      </c>
      <c r="L155" s="99"/>
    </row>
    <row r="156" spans="1:12" x14ac:dyDescent="0.25">
      <c r="A156" s="50">
        <v>24139</v>
      </c>
      <c r="B156" s="97"/>
      <c r="C156" s="100"/>
      <c r="D156" s="97"/>
      <c r="E156" s="98">
        <v>4.9400000000000006E-2</v>
      </c>
      <c r="F156" s="97"/>
      <c r="G156" s="98">
        <v>5.0199999999999995E-2</v>
      </c>
      <c r="H156" s="98">
        <v>4.9800000000000004E-2</v>
      </c>
      <c r="I156" s="98"/>
      <c r="J156" s="98">
        <v>4.8300000000000003E-2</v>
      </c>
      <c r="K156" s="98">
        <v>4.7100000000000003E-2</v>
      </c>
      <c r="L156" s="99"/>
    </row>
    <row r="157" spans="1:12" x14ac:dyDescent="0.25">
      <c r="A157" s="50">
        <v>24167</v>
      </c>
      <c r="B157" s="97"/>
      <c r="C157" s="100"/>
      <c r="D157" s="97"/>
      <c r="E157" s="98">
        <v>4.9699999999999994E-2</v>
      </c>
      <c r="F157" s="97"/>
      <c r="G157" s="98">
        <v>4.9699999999999994E-2</v>
      </c>
      <c r="H157" s="98">
        <v>4.9200000000000001E-2</v>
      </c>
      <c r="I157" s="98"/>
      <c r="J157" s="98">
        <v>4.87E-2</v>
      </c>
      <c r="K157" s="98">
        <v>4.7199999999999999E-2</v>
      </c>
      <c r="L157" s="99"/>
    </row>
    <row r="158" spans="1:12" x14ac:dyDescent="0.25">
      <c r="A158" s="50">
        <v>24198</v>
      </c>
      <c r="B158" s="97"/>
      <c r="C158" s="100"/>
      <c r="D158" s="97"/>
      <c r="E158" s="98">
        <v>4.9000000000000002E-2</v>
      </c>
      <c r="F158" s="97"/>
      <c r="G158" s="98">
        <v>4.8899999999999999E-2</v>
      </c>
      <c r="H158" s="98">
        <v>4.8300000000000003E-2</v>
      </c>
      <c r="I158" s="98"/>
      <c r="J158" s="98">
        <v>4.7500000000000001E-2</v>
      </c>
      <c r="K158" s="98">
        <v>4.6500000000000007E-2</v>
      </c>
      <c r="L158" s="99"/>
    </row>
    <row r="159" spans="1:12" x14ac:dyDescent="0.25">
      <c r="A159" s="50">
        <v>24228</v>
      </c>
      <c r="B159" s="97"/>
      <c r="C159" s="100"/>
      <c r="D159" s="97"/>
      <c r="E159" s="98">
        <v>4.9299999999999997E-2</v>
      </c>
      <c r="F159" s="97"/>
      <c r="G159" s="98">
        <v>0.05</v>
      </c>
      <c r="H159" s="98">
        <v>4.8899999999999999E-2</v>
      </c>
      <c r="I159" s="98"/>
      <c r="J159" s="98">
        <v>4.7800000000000002E-2</v>
      </c>
      <c r="K159" s="98">
        <v>4.6900000000000004E-2</v>
      </c>
      <c r="L159" s="99"/>
    </row>
    <row r="160" spans="1:12" x14ac:dyDescent="0.25">
      <c r="A160" s="50">
        <v>24259</v>
      </c>
      <c r="B160" s="97"/>
      <c r="C160" s="100"/>
      <c r="D160" s="97"/>
      <c r="E160" s="98">
        <v>4.9699999999999994E-2</v>
      </c>
      <c r="F160" s="97"/>
      <c r="G160" s="98">
        <v>5.0499999999999996E-2</v>
      </c>
      <c r="H160" s="98">
        <v>4.9699999999999994E-2</v>
      </c>
      <c r="I160" s="98"/>
      <c r="J160" s="98">
        <v>4.8099999999999997E-2</v>
      </c>
      <c r="K160" s="98">
        <v>4.7300000000000002E-2</v>
      </c>
      <c r="L160" s="99"/>
    </row>
    <row r="161" spans="1:12" x14ac:dyDescent="0.25">
      <c r="A161" s="50">
        <v>24289</v>
      </c>
      <c r="B161" s="97"/>
      <c r="C161" s="100"/>
      <c r="D161" s="97"/>
      <c r="E161" s="98">
        <v>5.1699999999999996E-2</v>
      </c>
      <c r="F161" s="97"/>
      <c r="G161" s="98">
        <v>5.2600000000000001E-2</v>
      </c>
      <c r="H161" s="98">
        <v>5.1699999999999996E-2</v>
      </c>
      <c r="I161" s="98"/>
      <c r="J161" s="98">
        <v>5.0199999999999995E-2</v>
      </c>
      <c r="K161" s="98">
        <v>4.8399999999999999E-2</v>
      </c>
      <c r="L161" s="99"/>
    </row>
    <row r="162" spans="1:12" x14ac:dyDescent="0.25">
      <c r="A162" s="50">
        <v>24320</v>
      </c>
      <c r="B162" s="97"/>
      <c r="C162" s="100"/>
      <c r="D162" s="97"/>
      <c r="E162" s="98">
        <v>5.5399999999999998E-2</v>
      </c>
      <c r="F162" s="97"/>
      <c r="G162" s="98">
        <v>5.6799999999999996E-2</v>
      </c>
      <c r="H162" s="98">
        <v>5.5E-2</v>
      </c>
      <c r="I162" s="98"/>
      <c r="J162" s="98">
        <v>5.2199999999999996E-2</v>
      </c>
      <c r="K162" s="98">
        <v>4.9500000000000002E-2</v>
      </c>
      <c r="L162" s="99"/>
    </row>
    <row r="163" spans="1:12" x14ac:dyDescent="0.25">
      <c r="A163" s="50">
        <v>24351</v>
      </c>
      <c r="B163" s="97"/>
      <c r="C163" s="100"/>
      <c r="D163" s="97"/>
      <c r="E163" s="98">
        <v>5.8200000000000002E-2</v>
      </c>
      <c r="F163" s="97"/>
      <c r="G163" s="98">
        <v>5.79E-2</v>
      </c>
      <c r="H163" s="98">
        <v>5.5E-2</v>
      </c>
      <c r="I163" s="98"/>
      <c r="J163" s="98">
        <v>5.1799999999999999E-2</v>
      </c>
      <c r="K163" s="98">
        <v>4.9400000000000006E-2</v>
      </c>
      <c r="L163" s="99"/>
    </row>
    <row r="164" spans="1:12" x14ac:dyDescent="0.25">
      <c r="A164" s="50">
        <v>24381</v>
      </c>
      <c r="B164" s="97"/>
      <c r="C164" s="100"/>
      <c r="D164" s="97"/>
      <c r="E164" s="98">
        <v>5.5800000000000002E-2</v>
      </c>
      <c r="F164" s="97"/>
      <c r="G164" s="98">
        <v>5.4800000000000001E-2</v>
      </c>
      <c r="H164" s="98">
        <v>5.2699999999999997E-2</v>
      </c>
      <c r="I164" s="98"/>
      <c r="J164" s="98">
        <v>5.0099999999999999E-2</v>
      </c>
      <c r="K164" s="98">
        <v>4.8300000000000003E-2</v>
      </c>
      <c r="L164" s="99"/>
    </row>
    <row r="165" spans="1:12" x14ac:dyDescent="0.25">
      <c r="A165" s="50">
        <v>24412</v>
      </c>
      <c r="B165" s="97"/>
      <c r="C165" s="100"/>
      <c r="D165" s="97"/>
      <c r="E165" s="98">
        <v>5.5399999999999998E-2</v>
      </c>
      <c r="F165" s="97"/>
      <c r="G165" s="98">
        <v>5.5300000000000002E-2</v>
      </c>
      <c r="H165" s="98">
        <v>5.3600000000000002E-2</v>
      </c>
      <c r="I165" s="98"/>
      <c r="J165" s="98">
        <v>5.16E-2</v>
      </c>
      <c r="K165" s="98">
        <v>4.87E-2</v>
      </c>
      <c r="L165" s="99"/>
    </row>
    <row r="166" spans="1:12" x14ac:dyDescent="0.25">
      <c r="A166" s="50">
        <v>24442</v>
      </c>
      <c r="B166" s="97"/>
      <c r="C166" s="100"/>
      <c r="D166" s="97"/>
      <c r="E166" s="98">
        <v>5.2000000000000005E-2</v>
      </c>
      <c r="F166" s="97"/>
      <c r="G166" s="98">
        <v>5.1900000000000002E-2</v>
      </c>
      <c r="H166" s="98">
        <v>0.05</v>
      </c>
      <c r="I166" s="98"/>
      <c r="J166" s="98">
        <v>4.8399999999999999E-2</v>
      </c>
      <c r="K166" s="98">
        <v>4.7599999999999996E-2</v>
      </c>
      <c r="L166" s="99"/>
    </row>
    <row r="167" spans="1:12" x14ac:dyDescent="0.25">
      <c r="A167" s="50">
        <v>24473</v>
      </c>
      <c r="B167" s="97"/>
      <c r="C167" s="100"/>
      <c r="D167" s="97"/>
      <c r="E167" s="98">
        <v>4.7500000000000001E-2</v>
      </c>
      <c r="F167" s="97"/>
      <c r="G167" s="98">
        <v>4.7500000000000001E-2</v>
      </c>
      <c r="H167" s="98">
        <v>4.7E-2</v>
      </c>
      <c r="I167" s="98"/>
      <c r="J167" s="98">
        <v>4.58E-2</v>
      </c>
      <c r="K167" s="98">
        <v>4.5100000000000001E-2</v>
      </c>
      <c r="L167" s="99"/>
    </row>
    <row r="168" spans="1:12" x14ac:dyDescent="0.25">
      <c r="A168" s="50">
        <v>24504</v>
      </c>
      <c r="B168" s="97"/>
      <c r="C168" s="100"/>
      <c r="D168" s="97"/>
      <c r="E168" s="98">
        <v>4.7100000000000003E-2</v>
      </c>
      <c r="F168" s="97"/>
      <c r="G168" s="98">
        <v>4.7300000000000002E-2</v>
      </c>
      <c r="H168" s="98">
        <v>4.7400000000000005E-2</v>
      </c>
      <c r="I168" s="98"/>
      <c r="J168" s="98">
        <v>4.6300000000000001E-2</v>
      </c>
      <c r="K168" s="98">
        <v>4.6100000000000002E-2</v>
      </c>
      <c r="L168" s="99"/>
    </row>
    <row r="169" spans="1:12" x14ac:dyDescent="0.25">
      <c r="A169" s="50">
        <v>24532</v>
      </c>
      <c r="B169" s="97"/>
      <c r="C169" s="100"/>
      <c r="D169" s="97"/>
      <c r="E169" s="98">
        <v>4.3499999999999997E-2</v>
      </c>
      <c r="F169" s="97"/>
      <c r="G169" s="98">
        <v>4.4699999999999997E-2</v>
      </c>
      <c r="H169" s="98">
        <v>4.5400000000000003E-2</v>
      </c>
      <c r="I169" s="98"/>
      <c r="J169" s="98">
        <v>4.5400000000000003E-2</v>
      </c>
      <c r="K169" s="98">
        <v>4.5599999999999995E-2</v>
      </c>
      <c r="L169" s="99"/>
    </row>
    <row r="170" spans="1:12" x14ac:dyDescent="0.25">
      <c r="A170" s="50">
        <v>24563</v>
      </c>
      <c r="B170" s="97"/>
      <c r="C170" s="100"/>
      <c r="D170" s="97"/>
      <c r="E170" s="98">
        <v>4.1100000000000005E-2</v>
      </c>
      <c r="F170" s="97"/>
      <c r="G170" s="98">
        <v>4.3799999999999999E-2</v>
      </c>
      <c r="H170" s="98">
        <v>4.5100000000000001E-2</v>
      </c>
      <c r="I170" s="98"/>
      <c r="J170" s="98">
        <v>4.5899999999999996E-2</v>
      </c>
      <c r="K170" s="98">
        <v>4.6399999999999997E-2</v>
      </c>
      <c r="L170" s="99"/>
    </row>
    <row r="171" spans="1:12" x14ac:dyDescent="0.25">
      <c r="A171" s="50">
        <v>24593</v>
      </c>
      <c r="B171" s="97"/>
      <c r="C171" s="100"/>
      <c r="D171" s="97"/>
      <c r="E171" s="98">
        <v>4.1500000000000002E-2</v>
      </c>
      <c r="F171" s="97"/>
      <c r="G171" s="98">
        <v>4.6100000000000002E-2</v>
      </c>
      <c r="H171" s="98">
        <v>4.7500000000000001E-2</v>
      </c>
      <c r="I171" s="98"/>
      <c r="J171" s="98">
        <v>4.8499999999999995E-2</v>
      </c>
      <c r="K171" s="98">
        <v>4.9000000000000002E-2</v>
      </c>
      <c r="L171" s="99"/>
    </row>
    <row r="172" spans="1:12" x14ac:dyDescent="0.25">
      <c r="A172" s="50">
        <v>24624</v>
      </c>
      <c r="B172" s="97"/>
      <c r="C172" s="100"/>
      <c r="D172" s="97"/>
      <c r="E172" s="98">
        <v>4.4800000000000006E-2</v>
      </c>
      <c r="F172" s="97"/>
      <c r="G172" s="98">
        <v>4.8899999999999999E-2</v>
      </c>
      <c r="H172" s="98">
        <v>5.0099999999999999E-2</v>
      </c>
      <c r="I172" s="98"/>
      <c r="J172" s="98">
        <v>5.0199999999999995E-2</v>
      </c>
      <c r="K172" s="98">
        <v>4.99E-2</v>
      </c>
      <c r="L172" s="99"/>
    </row>
    <row r="173" spans="1:12" x14ac:dyDescent="0.25">
      <c r="A173" s="50">
        <v>24654</v>
      </c>
      <c r="B173" s="97"/>
      <c r="C173" s="100"/>
      <c r="D173" s="97"/>
      <c r="E173" s="98">
        <v>5.0099999999999999E-2</v>
      </c>
      <c r="F173" s="97"/>
      <c r="G173" s="98">
        <v>5.0599999999999999E-2</v>
      </c>
      <c r="H173" s="98">
        <v>5.2300000000000006E-2</v>
      </c>
      <c r="I173" s="98"/>
      <c r="J173" s="98">
        <v>5.16E-2</v>
      </c>
      <c r="K173" s="98">
        <v>5.0099999999999999E-2</v>
      </c>
      <c r="L173" s="99"/>
    </row>
    <row r="174" spans="1:12" x14ac:dyDescent="0.25">
      <c r="A174" s="50">
        <v>24685</v>
      </c>
      <c r="B174" s="97"/>
      <c r="C174" s="100"/>
      <c r="D174" s="97"/>
      <c r="E174" s="98">
        <v>5.1299999999999998E-2</v>
      </c>
      <c r="F174" s="97"/>
      <c r="G174" s="98">
        <v>5.2300000000000006E-2</v>
      </c>
      <c r="H174" s="98">
        <v>5.3099999999999994E-2</v>
      </c>
      <c r="I174" s="98"/>
      <c r="J174" s="98">
        <v>5.28E-2</v>
      </c>
      <c r="K174" s="98">
        <v>5.1200000000000002E-2</v>
      </c>
      <c r="L174" s="99"/>
    </row>
    <row r="175" spans="1:12" x14ac:dyDescent="0.25">
      <c r="A175" s="50">
        <v>24716</v>
      </c>
      <c r="B175" s="97"/>
      <c r="C175" s="100"/>
      <c r="D175" s="97"/>
      <c r="E175" s="98">
        <v>5.2400000000000002E-2</v>
      </c>
      <c r="F175" s="97"/>
      <c r="G175" s="98">
        <v>5.4100000000000002E-2</v>
      </c>
      <c r="H175" s="98">
        <v>5.4000000000000006E-2</v>
      </c>
      <c r="I175" s="98"/>
      <c r="J175" s="98">
        <v>5.2999999999999999E-2</v>
      </c>
      <c r="K175" s="98">
        <v>5.16E-2</v>
      </c>
      <c r="L175" s="99"/>
    </row>
    <row r="176" spans="1:12" x14ac:dyDescent="0.25">
      <c r="A176" s="50">
        <v>24746</v>
      </c>
      <c r="B176" s="97"/>
      <c r="C176" s="100"/>
      <c r="D176" s="97"/>
      <c r="E176" s="98">
        <v>5.3699999999999998E-2</v>
      </c>
      <c r="F176" s="97"/>
      <c r="G176" s="98">
        <v>5.5199999999999999E-2</v>
      </c>
      <c r="H176" s="98">
        <v>5.57E-2</v>
      </c>
      <c r="I176" s="98"/>
      <c r="J176" s="98">
        <v>5.4800000000000001E-2</v>
      </c>
      <c r="K176" s="98">
        <v>5.3600000000000002E-2</v>
      </c>
      <c r="L176" s="99"/>
    </row>
    <row r="177" spans="1:12" x14ac:dyDescent="0.25">
      <c r="A177" s="50">
        <v>24777</v>
      </c>
      <c r="B177" s="97"/>
      <c r="C177" s="100"/>
      <c r="D177" s="97"/>
      <c r="E177" s="98">
        <v>5.6100000000000004E-2</v>
      </c>
      <c r="F177" s="97"/>
      <c r="G177" s="98">
        <v>5.7099999999999998E-2</v>
      </c>
      <c r="H177" s="98">
        <v>5.7800000000000004E-2</v>
      </c>
      <c r="I177" s="98"/>
      <c r="J177" s="98">
        <v>5.7500000000000002E-2</v>
      </c>
      <c r="K177" s="98">
        <v>5.6600000000000004E-2</v>
      </c>
      <c r="L177" s="99"/>
    </row>
    <row r="178" spans="1:12" x14ac:dyDescent="0.25">
      <c r="A178" s="50">
        <v>24807</v>
      </c>
      <c r="B178" s="97"/>
      <c r="C178" s="100"/>
      <c r="D178" s="97"/>
      <c r="E178" s="98">
        <v>5.7099999999999998E-2</v>
      </c>
      <c r="F178" s="97"/>
      <c r="G178" s="98">
        <v>5.7099999999999998E-2</v>
      </c>
      <c r="H178" s="98">
        <v>5.7500000000000002E-2</v>
      </c>
      <c r="I178" s="98"/>
      <c r="J178" s="98">
        <v>5.7000000000000002E-2</v>
      </c>
      <c r="K178" s="98">
        <v>5.5899999999999998E-2</v>
      </c>
      <c r="L178" s="99"/>
    </row>
    <row r="179" spans="1:12" x14ac:dyDescent="0.25">
      <c r="A179" s="50">
        <v>24838</v>
      </c>
      <c r="B179" s="97"/>
      <c r="C179" s="100"/>
      <c r="D179" s="97"/>
      <c r="E179" s="98">
        <v>5.4299999999999994E-2</v>
      </c>
      <c r="F179" s="97"/>
      <c r="G179" s="98">
        <v>5.5300000000000002E-2</v>
      </c>
      <c r="H179" s="98">
        <v>5.5399999999999998E-2</v>
      </c>
      <c r="I179" s="98"/>
      <c r="J179" s="98">
        <v>5.5300000000000002E-2</v>
      </c>
      <c r="K179" s="98">
        <v>5.3899999999999997E-2</v>
      </c>
      <c r="L179" s="99"/>
    </row>
    <row r="180" spans="1:12" x14ac:dyDescent="0.25">
      <c r="A180" s="50">
        <v>24869</v>
      </c>
      <c r="B180" s="97"/>
      <c r="C180" s="100"/>
      <c r="D180" s="97"/>
      <c r="E180" s="98">
        <v>5.4100000000000002E-2</v>
      </c>
      <c r="F180" s="97"/>
      <c r="G180" s="98">
        <v>5.6100000000000004E-2</v>
      </c>
      <c r="H180" s="98">
        <v>5.5899999999999998E-2</v>
      </c>
      <c r="I180" s="98"/>
      <c r="J180" s="98">
        <v>5.5599999999999997E-2</v>
      </c>
      <c r="K180" s="98">
        <v>5.3800000000000001E-2</v>
      </c>
      <c r="L180" s="99"/>
    </row>
    <row r="181" spans="1:12" x14ac:dyDescent="0.25">
      <c r="A181" s="50">
        <v>24898</v>
      </c>
      <c r="B181" s="97"/>
      <c r="C181" s="100"/>
      <c r="D181" s="97"/>
      <c r="E181" s="98">
        <v>5.5800000000000002E-2</v>
      </c>
      <c r="F181" s="97"/>
      <c r="G181" s="98">
        <v>5.7999999999999996E-2</v>
      </c>
      <c r="H181" s="98">
        <v>5.7599999999999998E-2</v>
      </c>
      <c r="I181" s="98"/>
      <c r="J181" s="98">
        <v>5.74E-2</v>
      </c>
      <c r="K181" s="98">
        <v>5.5899999999999998E-2</v>
      </c>
      <c r="L181" s="99"/>
    </row>
    <row r="182" spans="1:12" x14ac:dyDescent="0.25">
      <c r="A182" s="50">
        <v>24929</v>
      </c>
      <c r="B182" s="97"/>
      <c r="C182" s="100"/>
      <c r="D182" s="97"/>
      <c r="E182" s="98">
        <v>5.7099999999999998E-2</v>
      </c>
      <c r="F182" s="97"/>
      <c r="G182" s="98">
        <v>5.7500000000000002E-2</v>
      </c>
      <c r="H182" s="98">
        <v>5.6900000000000006E-2</v>
      </c>
      <c r="I182" s="98"/>
      <c r="J182" s="98">
        <v>5.6399999999999999E-2</v>
      </c>
      <c r="K182" s="98">
        <v>5.4600000000000003E-2</v>
      </c>
      <c r="L182" s="99"/>
    </row>
    <row r="183" spans="1:12" x14ac:dyDescent="0.25">
      <c r="A183" s="50">
        <v>24959</v>
      </c>
      <c r="B183" s="97"/>
      <c r="C183" s="100"/>
      <c r="D183" s="97"/>
      <c r="E183" s="98">
        <v>6.1399999999999996E-2</v>
      </c>
      <c r="F183" s="97"/>
      <c r="G183" s="98">
        <v>6.1100000000000002E-2</v>
      </c>
      <c r="H183" s="98">
        <v>6.0400000000000002E-2</v>
      </c>
      <c r="I183" s="98"/>
      <c r="J183" s="98">
        <v>5.8700000000000002E-2</v>
      </c>
      <c r="K183" s="98">
        <v>5.5500000000000001E-2</v>
      </c>
      <c r="L183" s="99"/>
    </row>
    <row r="184" spans="1:12" x14ac:dyDescent="0.25">
      <c r="A184" s="50">
        <v>24990</v>
      </c>
      <c r="B184" s="97"/>
      <c r="C184" s="100"/>
      <c r="D184" s="97"/>
      <c r="E184" s="98">
        <v>5.9800000000000006E-2</v>
      </c>
      <c r="F184" s="97"/>
      <c r="G184" s="98">
        <v>5.8200000000000002E-2</v>
      </c>
      <c r="H184" s="98">
        <v>5.8499999999999996E-2</v>
      </c>
      <c r="I184" s="98"/>
      <c r="J184" s="98">
        <v>5.7200000000000001E-2</v>
      </c>
      <c r="K184" s="98">
        <v>5.4000000000000006E-2</v>
      </c>
      <c r="L184" s="99"/>
    </row>
    <row r="185" spans="1:12" x14ac:dyDescent="0.25">
      <c r="A185" s="50">
        <v>25020</v>
      </c>
      <c r="B185" s="97"/>
      <c r="C185" s="100"/>
      <c r="D185" s="97"/>
      <c r="E185" s="98">
        <v>5.6500000000000002E-2</v>
      </c>
      <c r="F185" s="97"/>
      <c r="G185" s="98">
        <v>5.5399999999999998E-2</v>
      </c>
      <c r="H185" s="98">
        <v>5.5999999999999994E-2</v>
      </c>
      <c r="I185" s="98"/>
      <c r="J185" s="98">
        <v>5.5E-2</v>
      </c>
      <c r="K185" s="98">
        <v>5.2900000000000003E-2</v>
      </c>
      <c r="L185" s="99"/>
    </row>
    <row r="186" spans="1:12" x14ac:dyDescent="0.25">
      <c r="A186" s="50">
        <v>25051</v>
      </c>
      <c r="B186" s="97"/>
      <c r="C186" s="100"/>
      <c r="D186" s="97"/>
      <c r="E186" s="98">
        <v>5.4299999999999994E-2</v>
      </c>
      <c r="F186" s="97"/>
      <c r="G186" s="98">
        <v>5.4199999999999998E-2</v>
      </c>
      <c r="H186" s="98">
        <v>5.5E-2</v>
      </c>
      <c r="I186" s="98"/>
      <c r="J186" s="98">
        <v>5.4199999999999998E-2</v>
      </c>
      <c r="K186" s="98">
        <v>5.2300000000000006E-2</v>
      </c>
      <c r="L186" s="99"/>
    </row>
    <row r="187" spans="1:12" x14ac:dyDescent="0.25">
      <c r="A187" s="50">
        <v>25082</v>
      </c>
      <c r="B187" s="97"/>
      <c r="C187" s="100"/>
      <c r="D187" s="97"/>
      <c r="E187" s="98">
        <v>5.45E-2</v>
      </c>
      <c r="F187" s="97"/>
      <c r="G187" s="98">
        <v>5.3899999999999997E-2</v>
      </c>
      <c r="H187" s="98">
        <v>5.4800000000000001E-2</v>
      </c>
      <c r="I187" s="98"/>
      <c r="J187" s="98">
        <v>5.4600000000000003E-2</v>
      </c>
      <c r="K187" s="98">
        <v>5.28E-2</v>
      </c>
      <c r="L187" s="99"/>
    </row>
    <row r="188" spans="1:12" x14ac:dyDescent="0.25">
      <c r="A188" s="50">
        <v>25112</v>
      </c>
      <c r="B188" s="97"/>
      <c r="C188" s="100"/>
      <c r="D188" s="97"/>
      <c r="E188" s="98">
        <v>5.57E-2</v>
      </c>
      <c r="F188" s="97"/>
      <c r="G188" s="98">
        <v>5.5199999999999999E-2</v>
      </c>
      <c r="H188" s="98">
        <v>5.5500000000000001E-2</v>
      </c>
      <c r="I188" s="98"/>
      <c r="J188" s="98">
        <v>5.5800000000000002E-2</v>
      </c>
      <c r="K188" s="98">
        <v>5.4400000000000004E-2</v>
      </c>
      <c r="L188" s="99"/>
    </row>
    <row r="189" spans="1:12" x14ac:dyDescent="0.25">
      <c r="A189" s="50">
        <v>25143</v>
      </c>
      <c r="B189" s="97"/>
      <c r="C189" s="100"/>
      <c r="D189" s="97"/>
      <c r="E189" s="98">
        <v>5.7500000000000002E-2</v>
      </c>
      <c r="F189" s="97"/>
      <c r="G189" s="98">
        <v>5.57E-2</v>
      </c>
      <c r="H189" s="98">
        <v>5.6600000000000004E-2</v>
      </c>
      <c r="I189" s="98"/>
      <c r="J189" s="98">
        <v>5.7000000000000002E-2</v>
      </c>
      <c r="K189" s="98">
        <v>5.5599999999999997E-2</v>
      </c>
      <c r="L189" s="99"/>
    </row>
    <row r="190" spans="1:12" x14ac:dyDescent="0.25">
      <c r="A190" s="50">
        <v>25173</v>
      </c>
      <c r="B190" s="97"/>
      <c r="C190" s="100"/>
      <c r="D190" s="97"/>
      <c r="E190" s="98">
        <v>6.1900000000000004E-2</v>
      </c>
      <c r="F190" s="97"/>
      <c r="G190" s="98">
        <v>6.1600000000000002E-2</v>
      </c>
      <c r="H190" s="98">
        <v>6.1200000000000004E-2</v>
      </c>
      <c r="I190" s="98"/>
      <c r="J190" s="98">
        <v>6.0299999999999999E-2</v>
      </c>
      <c r="K190" s="98">
        <v>5.8799999999999998E-2</v>
      </c>
      <c r="L190" s="99"/>
    </row>
    <row r="191" spans="1:12" x14ac:dyDescent="0.25">
      <c r="A191" s="50">
        <v>25204</v>
      </c>
      <c r="B191" s="97"/>
      <c r="C191" s="100"/>
      <c r="D191" s="97"/>
      <c r="E191" s="98">
        <v>6.3399999999999998E-2</v>
      </c>
      <c r="F191" s="97"/>
      <c r="G191" s="98">
        <v>6.2199999999999998E-2</v>
      </c>
      <c r="H191" s="98">
        <v>6.25E-2</v>
      </c>
      <c r="I191" s="98"/>
      <c r="J191" s="98">
        <v>6.0400000000000002E-2</v>
      </c>
      <c r="K191" s="98">
        <v>5.9900000000000002E-2</v>
      </c>
      <c r="L191" s="99"/>
    </row>
    <row r="192" spans="1:12" x14ac:dyDescent="0.25">
      <c r="A192" s="50">
        <v>25235</v>
      </c>
      <c r="B192" s="97"/>
      <c r="C192" s="100"/>
      <c r="D192" s="97"/>
      <c r="E192" s="98">
        <v>6.4100000000000004E-2</v>
      </c>
      <c r="F192" s="97"/>
      <c r="G192" s="98">
        <v>6.3200000000000006E-2</v>
      </c>
      <c r="H192" s="98">
        <v>6.3399999999999998E-2</v>
      </c>
      <c r="I192" s="98"/>
      <c r="J192" s="98">
        <v>6.1900000000000004E-2</v>
      </c>
      <c r="K192" s="98">
        <v>6.1100000000000002E-2</v>
      </c>
      <c r="L192" s="99"/>
    </row>
    <row r="193" spans="1:12" x14ac:dyDescent="0.25">
      <c r="A193" s="50">
        <v>25263</v>
      </c>
      <c r="B193" s="97"/>
      <c r="C193" s="100"/>
      <c r="D193" s="97"/>
      <c r="E193" s="98">
        <v>6.3399999999999998E-2</v>
      </c>
      <c r="F193" s="97"/>
      <c r="G193" s="98">
        <v>6.3799999999999996E-2</v>
      </c>
      <c r="H193" s="98">
        <v>6.4100000000000004E-2</v>
      </c>
      <c r="I193" s="98"/>
      <c r="J193" s="98">
        <v>6.3E-2</v>
      </c>
      <c r="K193" s="98">
        <v>6.2199999999999998E-2</v>
      </c>
      <c r="L193" s="99"/>
    </row>
    <row r="194" spans="1:12" x14ac:dyDescent="0.25">
      <c r="A194" s="50">
        <v>25294</v>
      </c>
      <c r="B194" s="97"/>
      <c r="C194" s="100"/>
      <c r="D194" s="97"/>
      <c r="E194" s="98">
        <v>6.2600000000000003E-2</v>
      </c>
      <c r="F194" s="97"/>
      <c r="G194" s="98">
        <v>6.25E-2</v>
      </c>
      <c r="H194" s="98">
        <v>6.3E-2</v>
      </c>
      <c r="I194" s="98"/>
      <c r="J194" s="98">
        <v>6.1699999999999998E-2</v>
      </c>
      <c r="K194" s="98">
        <v>6.0299999999999999E-2</v>
      </c>
      <c r="L194" s="99"/>
    </row>
    <row r="195" spans="1:12" x14ac:dyDescent="0.25">
      <c r="A195" s="50">
        <v>25324</v>
      </c>
      <c r="B195" s="97"/>
      <c r="C195" s="100"/>
      <c r="D195" s="97"/>
      <c r="E195" s="98">
        <v>6.4199999999999993E-2</v>
      </c>
      <c r="F195" s="97"/>
      <c r="G195" s="98">
        <v>6.5099999999999991E-2</v>
      </c>
      <c r="H195" s="98">
        <v>6.54E-2</v>
      </c>
      <c r="I195" s="98"/>
      <c r="J195" s="98">
        <v>6.3200000000000006E-2</v>
      </c>
      <c r="K195" s="98">
        <v>6.1100000000000002E-2</v>
      </c>
      <c r="L195" s="99"/>
    </row>
    <row r="196" spans="1:12" x14ac:dyDescent="0.25">
      <c r="A196" s="50">
        <v>25355</v>
      </c>
      <c r="B196" s="97"/>
      <c r="C196" s="100"/>
      <c r="D196" s="97"/>
      <c r="E196" s="98">
        <v>7.0400000000000004E-2</v>
      </c>
      <c r="F196" s="97"/>
      <c r="G196" s="98">
        <v>6.83E-2</v>
      </c>
      <c r="H196" s="98">
        <v>6.7500000000000004E-2</v>
      </c>
      <c r="I196" s="98"/>
      <c r="J196" s="98">
        <v>6.5700000000000008E-2</v>
      </c>
      <c r="K196" s="98">
        <v>6.2800000000000009E-2</v>
      </c>
      <c r="L196" s="99"/>
    </row>
    <row r="197" spans="1:12" x14ac:dyDescent="0.25">
      <c r="A197" s="50">
        <v>25385</v>
      </c>
      <c r="B197" s="97"/>
      <c r="C197" s="100"/>
      <c r="D197" s="97"/>
      <c r="E197" s="98">
        <v>7.5999999999999998E-2</v>
      </c>
      <c r="F197" s="97"/>
      <c r="G197" s="98">
        <v>7.3099999999999998E-2</v>
      </c>
      <c r="H197" s="98">
        <v>7.0099999999999996E-2</v>
      </c>
      <c r="I197" s="98">
        <v>0</v>
      </c>
      <c r="J197" s="98">
        <v>6.7199999999999996E-2</v>
      </c>
      <c r="K197" s="98">
        <v>6.2699999999999992E-2</v>
      </c>
      <c r="L197" s="99"/>
    </row>
    <row r="198" spans="1:12" x14ac:dyDescent="0.25">
      <c r="A198" s="50">
        <v>25416</v>
      </c>
      <c r="B198" s="97"/>
      <c r="C198" s="100"/>
      <c r="D198" s="97"/>
      <c r="E198" s="98">
        <v>7.5399999999999995E-2</v>
      </c>
      <c r="F198" s="97"/>
      <c r="G198" s="98">
        <v>7.2900000000000006E-2</v>
      </c>
      <c r="H198" s="98">
        <v>7.0300000000000001E-2</v>
      </c>
      <c r="I198" s="98">
        <v>6.7900000000000002E-2</v>
      </c>
      <c r="J198" s="98">
        <v>6.6900000000000001E-2</v>
      </c>
      <c r="K198" s="98">
        <v>6.2199999999999998E-2</v>
      </c>
      <c r="L198" s="99"/>
    </row>
    <row r="199" spans="1:12" x14ac:dyDescent="0.25">
      <c r="A199" s="50">
        <v>25447</v>
      </c>
      <c r="B199" s="97"/>
      <c r="C199" s="100"/>
      <c r="D199" s="97"/>
      <c r="E199" s="98">
        <v>7.8200000000000006E-2</v>
      </c>
      <c r="F199" s="97"/>
      <c r="G199" s="98">
        <v>7.7699999999999991E-2</v>
      </c>
      <c r="H199" s="98">
        <v>7.5700000000000003E-2</v>
      </c>
      <c r="I199" s="98">
        <v>7.3599999999999999E-2</v>
      </c>
      <c r="J199" s="98">
        <v>7.1599999999999997E-2</v>
      </c>
      <c r="K199" s="98">
        <v>6.5500000000000003E-2</v>
      </c>
      <c r="L199" s="99"/>
    </row>
    <row r="200" spans="1:12" x14ac:dyDescent="0.25">
      <c r="A200" s="50">
        <v>25477</v>
      </c>
      <c r="B200" s="97"/>
      <c r="C200" s="100"/>
      <c r="D200" s="97"/>
      <c r="E200" s="98">
        <v>7.6399999999999996E-2</v>
      </c>
      <c r="F200" s="97"/>
      <c r="G200" s="98">
        <v>7.5700000000000003E-2</v>
      </c>
      <c r="H200" s="98">
        <v>7.51E-2</v>
      </c>
      <c r="I200" s="98">
        <v>7.2400000000000006E-2</v>
      </c>
      <c r="J200" s="98">
        <v>7.0999999999999994E-2</v>
      </c>
      <c r="K200" s="98">
        <v>6.4899999999999999E-2</v>
      </c>
      <c r="L200" s="99"/>
    </row>
    <row r="201" spans="1:12" x14ac:dyDescent="0.25">
      <c r="A201" s="50">
        <v>25508</v>
      </c>
      <c r="B201" s="97"/>
      <c r="C201" s="100"/>
      <c r="D201" s="97"/>
      <c r="E201" s="98">
        <v>7.8899999999999998E-2</v>
      </c>
      <c r="F201" s="97"/>
      <c r="G201" s="98">
        <v>7.6499999999999999E-2</v>
      </c>
      <c r="H201" s="98">
        <v>7.5300000000000006E-2</v>
      </c>
      <c r="I201" s="98">
        <v>7.17E-2</v>
      </c>
      <c r="J201" s="98">
        <v>7.1399999999999991E-2</v>
      </c>
      <c r="K201" s="98">
        <v>6.7400000000000002E-2</v>
      </c>
      <c r="L201" s="99"/>
    </row>
    <row r="202" spans="1:12" x14ac:dyDescent="0.25">
      <c r="A202" s="50">
        <v>25538</v>
      </c>
      <c r="B202" s="97"/>
      <c r="C202" s="100"/>
      <c r="D202" s="97"/>
      <c r="E202" s="98">
        <v>8.1699999999999995E-2</v>
      </c>
      <c r="F202" s="97"/>
      <c r="G202" s="98">
        <v>8.1000000000000003E-2</v>
      </c>
      <c r="H202" s="98">
        <v>7.9600000000000004E-2</v>
      </c>
      <c r="I202" s="98">
        <v>7.51E-2</v>
      </c>
      <c r="J202" s="98">
        <v>7.6499999999999999E-2</v>
      </c>
      <c r="K202" s="98">
        <v>6.9099999999999995E-2</v>
      </c>
      <c r="L202" s="99"/>
    </row>
    <row r="203" spans="1:12" x14ac:dyDescent="0.25">
      <c r="A203" s="50">
        <v>25569</v>
      </c>
      <c r="B203" s="97"/>
      <c r="C203" s="100"/>
      <c r="D203" s="97"/>
      <c r="E203" s="98">
        <v>8.1000000000000003E-2</v>
      </c>
      <c r="F203" s="97"/>
      <c r="G203" s="98">
        <v>8.2400000000000001E-2</v>
      </c>
      <c r="H203" s="98">
        <v>8.1699999999999995E-2</v>
      </c>
      <c r="I203" s="98">
        <v>7.7300000000000008E-2</v>
      </c>
      <c r="J203" s="98">
        <v>7.7899999999999997E-2</v>
      </c>
      <c r="K203" s="98">
        <v>6.9199999999999998E-2</v>
      </c>
      <c r="L203" s="99"/>
    </row>
    <row r="204" spans="1:12" x14ac:dyDescent="0.25">
      <c r="A204" s="50">
        <v>25600</v>
      </c>
      <c r="B204" s="97"/>
      <c r="C204" s="100"/>
      <c r="D204" s="97"/>
      <c r="E204" s="98">
        <v>7.5899999999999995E-2</v>
      </c>
      <c r="F204" s="97"/>
      <c r="G204" s="98">
        <v>7.7899999999999997E-2</v>
      </c>
      <c r="H204" s="98">
        <v>7.8200000000000006E-2</v>
      </c>
      <c r="I204" s="98">
        <v>7.51E-2</v>
      </c>
      <c r="J204" s="98">
        <v>7.2400000000000006E-2</v>
      </c>
      <c r="K204" s="98">
        <v>6.6699999999999995E-2</v>
      </c>
      <c r="L204" s="99"/>
    </row>
    <row r="205" spans="1:12" x14ac:dyDescent="0.25">
      <c r="A205" s="50">
        <v>25628</v>
      </c>
      <c r="B205" s="97"/>
      <c r="C205" s="100"/>
      <c r="D205" s="97"/>
      <c r="E205" s="98">
        <v>6.9699999999999998E-2</v>
      </c>
      <c r="F205" s="97"/>
      <c r="G205" s="98">
        <v>7.1500000000000008E-2</v>
      </c>
      <c r="H205" s="98">
        <v>7.2099999999999997E-2</v>
      </c>
      <c r="I205" s="98">
        <v>7.1300000000000002E-2</v>
      </c>
      <c r="J205" s="98">
        <v>7.0699999999999999E-2</v>
      </c>
      <c r="K205" s="98">
        <v>6.7199999999999996E-2</v>
      </c>
      <c r="L205" s="99"/>
    </row>
    <row r="206" spans="1:12" x14ac:dyDescent="0.25">
      <c r="A206" s="50">
        <v>25659</v>
      </c>
      <c r="B206" s="97"/>
      <c r="C206" s="100"/>
      <c r="D206" s="97"/>
      <c r="E206" s="98">
        <v>7.0599999999999996E-2</v>
      </c>
      <c r="F206" s="97"/>
      <c r="G206" s="98">
        <v>7.3899999999999993E-2</v>
      </c>
      <c r="H206" s="98">
        <v>7.4999999999999997E-2</v>
      </c>
      <c r="I206" s="98">
        <v>7.4499999999999997E-2</v>
      </c>
      <c r="J206" s="98">
        <v>7.3899999999999993E-2</v>
      </c>
      <c r="K206" s="98">
        <v>6.8499999999999991E-2</v>
      </c>
      <c r="L206" s="99"/>
    </row>
    <row r="207" spans="1:12" x14ac:dyDescent="0.25">
      <c r="A207" s="50">
        <v>25689</v>
      </c>
      <c r="B207" s="97"/>
      <c r="C207" s="100"/>
      <c r="D207" s="97"/>
      <c r="E207" s="98">
        <v>7.7499999999999999E-2</v>
      </c>
      <c r="F207" s="97"/>
      <c r="G207" s="98">
        <v>7.9399999999999998E-2</v>
      </c>
      <c r="H207" s="98">
        <v>7.9699999999999993E-2</v>
      </c>
      <c r="I207" s="98">
        <v>7.9299999999999995E-2</v>
      </c>
      <c r="J207" s="98">
        <v>7.9100000000000004E-2</v>
      </c>
      <c r="K207" s="98">
        <v>7.2400000000000006E-2</v>
      </c>
      <c r="L207" s="99"/>
    </row>
    <row r="208" spans="1:12" x14ac:dyDescent="0.25">
      <c r="A208" s="50">
        <v>25720</v>
      </c>
      <c r="B208" s="97"/>
      <c r="C208" s="100"/>
      <c r="D208" s="97"/>
      <c r="E208" s="98">
        <v>7.5499999999999998E-2</v>
      </c>
      <c r="F208" s="97"/>
      <c r="G208" s="98">
        <v>7.8399999999999997E-2</v>
      </c>
      <c r="H208" s="98">
        <v>7.85E-2</v>
      </c>
      <c r="I208" s="98">
        <v>7.8399999999999997E-2</v>
      </c>
      <c r="J208" s="98">
        <v>7.8399999999999997E-2</v>
      </c>
      <c r="K208" s="98">
        <v>7.3399999999999993E-2</v>
      </c>
      <c r="L208" s="99"/>
    </row>
    <row r="209" spans="1:12" x14ac:dyDescent="0.25">
      <c r="A209" s="50">
        <v>25750</v>
      </c>
      <c r="B209" s="97"/>
      <c r="C209" s="100"/>
      <c r="D209" s="97"/>
      <c r="E209" s="98">
        <v>7.0999999999999994E-2</v>
      </c>
      <c r="F209" s="97"/>
      <c r="G209" s="98">
        <v>7.5600000000000001E-2</v>
      </c>
      <c r="H209" s="98">
        <v>7.5899999999999995E-2</v>
      </c>
      <c r="I209" s="98">
        <v>7.6100000000000001E-2</v>
      </c>
      <c r="J209" s="98">
        <v>7.46E-2</v>
      </c>
      <c r="K209" s="98">
        <v>6.9199999999999998E-2</v>
      </c>
      <c r="L209" s="99"/>
    </row>
    <row r="210" spans="1:12" x14ac:dyDescent="0.25">
      <c r="A210" s="50">
        <v>25781</v>
      </c>
      <c r="B210" s="97"/>
      <c r="C210" s="100"/>
      <c r="D210" s="97"/>
      <c r="E210" s="98">
        <v>6.9800000000000001E-2</v>
      </c>
      <c r="F210" s="97"/>
      <c r="G210" s="98">
        <v>7.46E-2</v>
      </c>
      <c r="H210" s="98">
        <v>7.5700000000000003E-2</v>
      </c>
      <c r="I210" s="98">
        <v>7.5899999999999995E-2</v>
      </c>
      <c r="J210" s="98">
        <v>7.5300000000000006E-2</v>
      </c>
      <c r="K210" s="98">
        <v>7.0699999999999999E-2</v>
      </c>
      <c r="L210" s="99"/>
    </row>
    <row r="211" spans="1:12" x14ac:dyDescent="0.25">
      <c r="A211" s="50">
        <v>25812</v>
      </c>
      <c r="B211" s="97"/>
      <c r="C211" s="100"/>
      <c r="D211" s="97"/>
      <c r="E211" s="98">
        <v>6.7299999999999999E-2</v>
      </c>
      <c r="F211" s="97"/>
      <c r="G211" s="98">
        <v>7.1099999999999997E-2</v>
      </c>
      <c r="H211" s="98">
        <v>7.2900000000000006E-2</v>
      </c>
      <c r="I211" s="98">
        <v>7.400000000000001E-2</v>
      </c>
      <c r="J211" s="98">
        <v>7.3899999999999993E-2</v>
      </c>
      <c r="K211" s="98">
        <v>6.88E-2</v>
      </c>
      <c r="L211" s="99"/>
    </row>
    <row r="212" spans="1:12" x14ac:dyDescent="0.25">
      <c r="A212" s="50">
        <v>25842</v>
      </c>
      <c r="B212" s="97"/>
      <c r="C212" s="100"/>
      <c r="D212" s="97"/>
      <c r="E212" s="98">
        <v>6.4299999999999996E-2</v>
      </c>
      <c r="F212" s="97"/>
      <c r="G212" s="98">
        <v>6.9599999999999995E-2</v>
      </c>
      <c r="H212" s="98">
        <v>7.1199999999999999E-2</v>
      </c>
      <c r="I212" s="98">
        <v>7.3200000000000001E-2</v>
      </c>
      <c r="J212" s="98">
        <v>7.3300000000000004E-2</v>
      </c>
      <c r="K212" s="98">
        <v>6.88E-2</v>
      </c>
      <c r="L212" s="99"/>
    </row>
    <row r="213" spans="1:12" x14ac:dyDescent="0.25">
      <c r="A213" s="50">
        <v>25873</v>
      </c>
      <c r="B213" s="97"/>
      <c r="C213" s="100"/>
      <c r="D213" s="97"/>
      <c r="E213" s="98">
        <v>5.5099999999999996E-2</v>
      </c>
      <c r="F213" s="97"/>
      <c r="G213" s="98">
        <v>6.25E-2</v>
      </c>
      <c r="H213" s="98">
        <v>6.4699999999999994E-2</v>
      </c>
      <c r="I213" s="98">
        <v>6.7599999999999993E-2</v>
      </c>
      <c r="J213" s="98">
        <v>6.8400000000000002E-2</v>
      </c>
      <c r="K213" s="98">
        <v>6.5799999999999997E-2</v>
      </c>
      <c r="L213" s="99"/>
    </row>
    <row r="214" spans="1:12" x14ac:dyDescent="0.25">
      <c r="A214" s="50">
        <v>25903</v>
      </c>
      <c r="B214" s="97"/>
      <c r="C214" s="100"/>
      <c r="D214" s="97"/>
      <c r="E214" s="98">
        <v>0.05</v>
      </c>
      <c r="F214" s="97"/>
      <c r="G214" s="98">
        <v>5.7500000000000002E-2</v>
      </c>
      <c r="H214" s="98">
        <v>5.9500000000000004E-2</v>
      </c>
      <c r="I214" s="98">
        <v>6.2300000000000001E-2</v>
      </c>
      <c r="J214" s="98">
        <v>6.3899999999999998E-2</v>
      </c>
      <c r="K214" s="98">
        <v>6.2800000000000009E-2</v>
      </c>
      <c r="L214" s="99"/>
    </row>
    <row r="215" spans="1:12" x14ac:dyDescent="0.25">
      <c r="A215" s="50">
        <v>25934</v>
      </c>
      <c r="B215" s="97"/>
      <c r="C215" s="100"/>
      <c r="D215" s="97"/>
      <c r="E215" s="98">
        <v>4.5700000000000005E-2</v>
      </c>
      <c r="F215" s="97"/>
      <c r="G215" s="98">
        <v>5.6100000000000004E-2</v>
      </c>
      <c r="H215" s="98">
        <v>5.8899999999999994E-2</v>
      </c>
      <c r="I215" s="98">
        <v>6.1600000000000002E-2</v>
      </c>
      <c r="J215" s="98">
        <v>6.2400000000000004E-2</v>
      </c>
      <c r="K215" s="98">
        <v>6.1799999999999994E-2</v>
      </c>
      <c r="L215" s="99"/>
    </row>
    <row r="216" spans="1:12" x14ac:dyDescent="0.25">
      <c r="A216" s="50">
        <v>25965</v>
      </c>
      <c r="B216" s="97"/>
      <c r="C216" s="100"/>
      <c r="D216" s="97"/>
      <c r="E216" s="98">
        <v>3.8900000000000004E-2</v>
      </c>
      <c r="F216" s="97"/>
      <c r="G216" s="98">
        <v>5.0700000000000002E-2</v>
      </c>
      <c r="H216" s="98">
        <v>5.5599999999999997E-2</v>
      </c>
      <c r="I216" s="98">
        <v>5.9400000000000001E-2</v>
      </c>
      <c r="J216" s="98">
        <v>6.1100000000000002E-2</v>
      </c>
      <c r="K216" s="98">
        <v>6.1399999999999996E-2</v>
      </c>
      <c r="L216" s="99"/>
    </row>
    <row r="217" spans="1:12" x14ac:dyDescent="0.25">
      <c r="A217" s="50">
        <v>25993</v>
      </c>
      <c r="B217" s="97"/>
      <c r="C217" s="100"/>
      <c r="D217" s="97"/>
      <c r="E217" s="98">
        <v>3.6900000000000002E-2</v>
      </c>
      <c r="F217" s="97"/>
      <c r="G217" s="98">
        <v>4.4999999999999998E-2</v>
      </c>
      <c r="H217" s="98">
        <v>0.05</v>
      </c>
      <c r="I217" s="98">
        <v>5.4199999999999998E-2</v>
      </c>
      <c r="J217" s="98">
        <v>5.7000000000000002E-2</v>
      </c>
      <c r="K217" s="98">
        <v>5.9400000000000001E-2</v>
      </c>
      <c r="L217" s="99"/>
    </row>
    <row r="218" spans="1:12" x14ac:dyDescent="0.25">
      <c r="A218" s="50">
        <v>26024</v>
      </c>
      <c r="B218" s="97"/>
      <c r="C218" s="100"/>
      <c r="D218" s="97"/>
      <c r="E218" s="98">
        <v>4.2999999999999997E-2</v>
      </c>
      <c r="F218" s="97"/>
      <c r="G218" s="98">
        <v>5.2199999999999996E-2</v>
      </c>
      <c r="H218" s="98">
        <v>5.6500000000000002E-2</v>
      </c>
      <c r="I218" s="98">
        <v>5.8700000000000002E-2</v>
      </c>
      <c r="J218" s="98">
        <v>5.8299999999999998E-2</v>
      </c>
      <c r="K218" s="98">
        <v>0.06</v>
      </c>
      <c r="L218" s="99"/>
    </row>
    <row r="219" spans="1:12" x14ac:dyDescent="0.25">
      <c r="A219" s="50">
        <v>26054</v>
      </c>
      <c r="B219" s="97"/>
      <c r="C219" s="100"/>
      <c r="D219" s="97"/>
      <c r="E219" s="98">
        <v>5.04E-2</v>
      </c>
      <c r="F219" s="97"/>
      <c r="G219" s="98">
        <v>5.9699999999999996E-2</v>
      </c>
      <c r="H219" s="98">
        <v>6.2800000000000009E-2</v>
      </c>
      <c r="I219" s="98">
        <v>6.4199999999999993E-2</v>
      </c>
      <c r="J219" s="98">
        <v>6.3899999999999998E-2</v>
      </c>
      <c r="K219" s="98">
        <v>6.3200000000000006E-2</v>
      </c>
      <c r="L219" s="99"/>
    </row>
    <row r="220" spans="1:12" x14ac:dyDescent="0.25">
      <c r="A220" s="50">
        <v>26085</v>
      </c>
      <c r="B220" s="97"/>
      <c r="C220" s="100"/>
      <c r="D220" s="97"/>
      <c r="E220" s="98">
        <v>5.6399999999999999E-2</v>
      </c>
      <c r="F220" s="97"/>
      <c r="G220" s="98">
        <v>6.3200000000000006E-2</v>
      </c>
      <c r="H220" s="98">
        <v>6.5299999999999997E-2</v>
      </c>
      <c r="I220" s="98">
        <v>6.6500000000000004E-2</v>
      </c>
      <c r="J220" s="98">
        <v>6.5199999999999994E-2</v>
      </c>
      <c r="K220" s="98">
        <v>6.3799999999999996E-2</v>
      </c>
      <c r="L220" s="99"/>
    </row>
    <row r="221" spans="1:12" x14ac:dyDescent="0.25">
      <c r="A221" s="50">
        <v>26115</v>
      </c>
      <c r="B221" s="97"/>
      <c r="C221" s="100"/>
      <c r="D221" s="97"/>
      <c r="E221" s="98">
        <v>6.0400000000000002E-2</v>
      </c>
      <c r="F221" s="97"/>
      <c r="G221" s="98">
        <v>6.7400000000000002E-2</v>
      </c>
      <c r="H221" s="98">
        <v>6.8499999999999991E-2</v>
      </c>
      <c r="I221" s="98">
        <v>6.9199999999999998E-2</v>
      </c>
      <c r="J221" s="98">
        <v>6.7299999999999999E-2</v>
      </c>
      <c r="K221" s="98">
        <v>6.3799999999999996E-2</v>
      </c>
      <c r="L221" s="99"/>
    </row>
    <row r="222" spans="1:12" x14ac:dyDescent="0.25">
      <c r="A222" s="50">
        <v>26146</v>
      </c>
      <c r="B222" s="97"/>
      <c r="C222" s="100"/>
      <c r="D222" s="97"/>
      <c r="E222" s="98">
        <v>5.7999999999999996E-2</v>
      </c>
      <c r="F222" s="97"/>
      <c r="G222" s="98">
        <v>6.3500000000000001E-2</v>
      </c>
      <c r="H222" s="98">
        <v>6.5500000000000003E-2</v>
      </c>
      <c r="I222" s="98">
        <v>6.6699999999999995E-2</v>
      </c>
      <c r="J222" s="98">
        <v>6.5799999999999997E-2</v>
      </c>
      <c r="K222" s="98">
        <v>6.2699999999999992E-2</v>
      </c>
      <c r="L222" s="99"/>
    </row>
    <row r="223" spans="1:12" x14ac:dyDescent="0.25">
      <c r="A223" s="50">
        <v>26177</v>
      </c>
      <c r="B223" s="97"/>
      <c r="C223" s="100"/>
      <c r="D223" s="97"/>
      <c r="E223" s="98">
        <v>5.4100000000000002E-2</v>
      </c>
      <c r="F223" s="97"/>
      <c r="G223" s="98">
        <v>5.8899999999999994E-2</v>
      </c>
      <c r="H223" s="98">
        <v>6.1399999999999996E-2</v>
      </c>
      <c r="I223" s="98">
        <v>6.2E-2</v>
      </c>
      <c r="J223" s="98">
        <v>6.1399999999999996E-2</v>
      </c>
      <c r="K223" s="98">
        <v>6.0499999999999998E-2</v>
      </c>
      <c r="L223" s="99"/>
    </row>
    <row r="224" spans="1:12" x14ac:dyDescent="0.25">
      <c r="A224" s="50">
        <v>26207</v>
      </c>
      <c r="B224" s="97"/>
      <c r="C224" s="100"/>
      <c r="D224" s="97"/>
      <c r="E224" s="98">
        <v>4.9100000000000005E-2</v>
      </c>
      <c r="F224" s="97"/>
      <c r="G224" s="98">
        <v>5.5599999999999997E-2</v>
      </c>
      <c r="H224" s="98">
        <v>5.9299999999999999E-2</v>
      </c>
      <c r="I224" s="98">
        <v>5.9800000000000006E-2</v>
      </c>
      <c r="J224" s="98">
        <v>5.9299999999999999E-2</v>
      </c>
      <c r="K224" s="98">
        <v>5.9200000000000003E-2</v>
      </c>
      <c r="L224" s="99"/>
    </row>
    <row r="225" spans="1:12" x14ac:dyDescent="0.25">
      <c r="A225" s="50">
        <v>26238</v>
      </c>
      <c r="B225" s="97"/>
      <c r="C225" s="100"/>
      <c r="D225" s="97"/>
      <c r="E225" s="98">
        <v>4.6699999999999998E-2</v>
      </c>
      <c r="F225" s="97"/>
      <c r="G225" s="98">
        <v>5.3499999999999999E-2</v>
      </c>
      <c r="H225" s="98">
        <v>5.7800000000000004E-2</v>
      </c>
      <c r="I225" s="98">
        <v>5.9400000000000001E-2</v>
      </c>
      <c r="J225" s="98">
        <v>5.8099999999999999E-2</v>
      </c>
      <c r="K225" s="98">
        <v>5.8600000000000006E-2</v>
      </c>
      <c r="L225" s="99"/>
    </row>
    <row r="226" spans="1:12" x14ac:dyDescent="0.25">
      <c r="A226" s="50">
        <v>26268</v>
      </c>
      <c r="B226" s="97"/>
      <c r="C226" s="100"/>
      <c r="D226" s="97"/>
      <c r="E226" s="98">
        <v>4.5999999999999999E-2</v>
      </c>
      <c r="F226" s="97"/>
      <c r="G226" s="98">
        <v>5.2699999999999997E-2</v>
      </c>
      <c r="H226" s="98">
        <v>5.6900000000000006E-2</v>
      </c>
      <c r="I226" s="98">
        <v>5.9699999999999996E-2</v>
      </c>
      <c r="J226" s="98">
        <v>5.9299999999999999E-2</v>
      </c>
      <c r="K226" s="98">
        <v>0.06</v>
      </c>
      <c r="L226" s="99"/>
    </row>
    <row r="227" spans="1:12" x14ac:dyDescent="0.25">
      <c r="A227" s="50">
        <v>26299</v>
      </c>
      <c r="B227" s="97"/>
      <c r="C227" s="100"/>
      <c r="D227" s="97"/>
      <c r="E227" s="98">
        <v>4.2800000000000005E-2</v>
      </c>
      <c r="F227" s="97"/>
      <c r="G227" s="98">
        <v>5.1399999999999994E-2</v>
      </c>
      <c r="H227" s="98">
        <v>5.5899999999999998E-2</v>
      </c>
      <c r="I227" s="98">
        <v>5.91E-2</v>
      </c>
      <c r="J227" s="98">
        <v>5.9500000000000004E-2</v>
      </c>
      <c r="K227" s="98">
        <v>6.0100000000000001E-2</v>
      </c>
      <c r="L227" s="99"/>
    </row>
    <row r="228" spans="1:12" x14ac:dyDescent="0.25">
      <c r="A228" s="50">
        <v>26330</v>
      </c>
      <c r="B228" s="97"/>
      <c r="C228" s="100"/>
      <c r="D228" s="97"/>
      <c r="E228" s="98">
        <v>4.2699999999999995E-2</v>
      </c>
      <c r="F228" s="97"/>
      <c r="G228" s="98">
        <v>5.2499999999999998E-2</v>
      </c>
      <c r="H228" s="98">
        <v>5.6900000000000006E-2</v>
      </c>
      <c r="I228" s="98">
        <v>5.9900000000000002E-2</v>
      </c>
      <c r="J228" s="98">
        <v>6.08E-2</v>
      </c>
      <c r="K228" s="98">
        <v>6.0599999999999994E-2</v>
      </c>
      <c r="L228" s="99"/>
    </row>
    <row r="229" spans="1:12" x14ac:dyDescent="0.25">
      <c r="A229" s="50">
        <v>26359</v>
      </c>
      <c r="B229" s="97"/>
      <c r="C229" s="100"/>
      <c r="D229" s="97"/>
      <c r="E229" s="98">
        <v>4.6699999999999998E-2</v>
      </c>
      <c r="F229" s="97"/>
      <c r="G229" s="98">
        <v>5.5599999999999997E-2</v>
      </c>
      <c r="H229" s="98">
        <v>5.8700000000000002E-2</v>
      </c>
      <c r="I229" s="98">
        <v>6.0499999999999998E-2</v>
      </c>
      <c r="J229" s="98">
        <v>6.0700000000000004E-2</v>
      </c>
      <c r="K229" s="98">
        <v>6.0599999999999994E-2</v>
      </c>
      <c r="L229" s="99"/>
    </row>
    <row r="230" spans="1:12" x14ac:dyDescent="0.25">
      <c r="A230" s="50">
        <v>26390</v>
      </c>
      <c r="B230" s="97"/>
      <c r="C230" s="100"/>
      <c r="D230" s="97"/>
      <c r="E230" s="98">
        <v>4.9599999999999998E-2</v>
      </c>
      <c r="F230" s="97"/>
      <c r="G230" s="98">
        <v>5.8799999999999998E-2</v>
      </c>
      <c r="H230" s="98">
        <v>6.1699999999999998E-2</v>
      </c>
      <c r="I230" s="98">
        <v>6.2199999999999998E-2</v>
      </c>
      <c r="J230" s="98">
        <v>6.1900000000000004E-2</v>
      </c>
      <c r="K230" s="98">
        <v>6.1600000000000002E-2</v>
      </c>
      <c r="L230" s="99"/>
    </row>
    <row r="231" spans="1:12" x14ac:dyDescent="0.25">
      <c r="A231" s="50">
        <v>26420</v>
      </c>
      <c r="B231" s="97"/>
      <c r="C231" s="100"/>
      <c r="D231" s="97"/>
      <c r="E231" s="98">
        <v>4.6399999999999997E-2</v>
      </c>
      <c r="F231" s="97"/>
      <c r="G231" s="98">
        <v>5.5500000000000001E-2</v>
      </c>
      <c r="H231" s="98">
        <v>5.8499999999999996E-2</v>
      </c>
      <c r="I231" s="98">
        <v>6.0700000000000004E-2</v>
      </c>
      <c r="J231" s="98">
        <v>6.13E-2</v>
      </c>
      <c r="K231" s="98">
        <v>6.0700000000000004E-2</v>
      </c>
      <c r="L231" s="99"/>
    </row>
    <row r="232" spans="1:12" x14ac:dyDescent="0.25">
      <c r="A232" s="50">
        <v>26451</v>
      </c>
      <c r="B232" s="97"/>
      <c r="C232" s="100"/>
      <c r="D232" s="97"/>
      <c r="E232" s="98">
        <v>4.9299999999999997E-2</v>
      </c>
      <c r="F232" s="97"/>
      <c r="G232" s="98">
        <v>5.6399999999999999E-2</v>
      </c>
      <c r="H232" s="98">
        <v>5.91E-2</v>
      </c>
      <c r="I232" s="98">
        <v>6.0599999999999994E-2</v>
      </c>
      <c r="J232" s="98">
        <v>6.1100000000000002E-2</v>
      </c>
      <c r="K232" s="98">
        <v>6.0100000000000001E-2</v>
      </c>
      <c r="L232" s="99"/>
    </row>
    <row r="233" spans="1:12" x14ac:dyDescent="0.25">
      <c r="A233" s="50">
        <v>26481</v>
      </c>
      <c r="B233" s="97"/>
      <c r="C233" s="100"/>
      <c r="D233" s="97"/>
      <c r="E233" s="98">
        <v>4.9599999999999998E-2</v>
      </c>
      <c r="F233" s="97"/>
      <c r="G233" s="98">
        <v>5.7800000000000004E-2</v>
      </c>
      <c r="H233" s="98">
        <v>5.9699999999999996E-2</v>
      </c>
      <c r="I233" s="98">
        <v>6.0899999999999996E-2</v>
      </c>
      <c r="J233" s="98">
        <v>6.1100000000000002E-2</v>
      </c>
      <c r="K233" s="98">
        <v>6.0100000000000001E-2</v>
      </c>
      <c r="L233" s="99"/>
    </row>
    <row r="234" spans="1:12" x14ac:dyDescent="0.25">
      <c r="A234" s="50">
        <v>26512</v>
      </c>
      <c r="B234" s="97"/>
      <c r="C234" s="100"/>
      <c r="D234" s="97"/>
      <c r="E234" s="98">
        <v>4.9800000000000004E-2</v>
      </c>
      <c r="F234" s="97"/>
      <c r="G234" s="98">
        <v>5.79E-2</v>
      </c>
      <c r="H234" s="98">
        <v>6.0199999999999997E-2</v>
      </c>
      <c r="I234" s="98">
        <v>6.1900000000000004E-2</v>
      </c>
      <c r="J234" s="98">
        <v>6.2100000000000002E-2</v>
      </c>
      <c r="K234" s="98">
        <v>5.9400000000000001E-2</v>
      </c>
      <c r="L234" s="99"/>
    </row>
    <row r="235" spans="1:12" x14ac:dyDescent="0.25">
      <c r="A235" s="50">
        <v>26543</v>
      </c>
      <c r="B235" s="97"/>
      <c r="C235" s="100"/>
      <c r="D235" s="97"/>
      <c r="E235" s="98">
        <v>5.5199999999999999E-2</v>
      </c>
      <c r="F235" s="97"/>
      <c r="G235" s="98">
        <v>6.0599999999999994E-2</v>
      </c>
      <c r="H235" s="98">
        <v>6.25E-2</v>
      </c>
      <c r="I235" s="98">
        <v>6.4299999999999996E-2</v>
      </c>
      <c r="J235" s="98">
        <v>6.5500000000000003E-2</v>
      </c>
      <c r="K235" s="98">
        <v>6.0499999999999998E-2</v>
      </c>
      <c r="L235" s="99"/>
    </row>
    <row r="236" spans="1:12" x14ac:dyDescent="0.25">
      <c r="A236" s="50">
        <v>26573</v>
      </c>
      <c r="B236" s="97"/>
      <c r="C236" s="100"/>
      <c r="D236" s="97"/>
      <c r="E236" s="98">
        <v>5.5199999999999999E-2</v>
      </c>
      <c r="F236" s="97"/>
      <c r="G236" s="98">
        <v>6.0499999999999998E-2</v>
      </c>
      <c r="H236" s="98">
        <v>6.1799999999999994E-2</v>
      </c>
      <c r="I236" s="98">
        <v>6.3500000000000001E-2</v>
      </c>
      <c r="J236" s="98">
        <v>6.480000000000001E-2</v>
      </c>
      <c r="K236" s="98">
        <v>0.06</v>
      </c>
      <c r="L236" s="99"/>
    </row>
    <row r="237" spans="1:12" x14ac:dyDescent="0.25">
      <c r="A237" s="50">
        <v>26604</v>
      </c>
      <c r="B237" s="97"/>
      <c r="C237" s="100"/>
      <c r="D237" s="97"/>
      <c r="E237" s="98">
        <v>5.2699999999999997E-2</v>
      </c>
      <c r="F237" s="97"/>
      <c r="G237" s="98">
        <v>5.9400000000000001E-2</v>
      </c>
      <c r="H237" s="98">
        <v>6.1200000000000004E-2</v>
      </c>
      <c r="I237" s="98">
        <v>6.1799999999999994E-2</v>
      </c>
      <c r="J237" s="98">
        <v>6.2800000000000009E-2</v>
      </c>
      <c r="K237" s="98">
        <v>5.79E-2</v>
      </c>
      <c r="L237" s="99"/>
    </row>
    <row r="238" spans="1:12" x14ac:dyDescent="0.25">
      <c r="A238" s="50">
        <v>26634</v>
      </c>
      <c r="B238" s="97"/>
      <c r="C238" s="100"/>
      <c r="D238" s="97"/>
      <c r="E238" s="98">
        <v>5.5199999999999999E-2</v>
      </c>
      <c r="F238" s="97"/>
      <c r="G238" s="98">
        <v>6.0100000000000001E-2</v>
      </c>
      <c r="H238" s="98">
        <v>6.1600000000000002E-2</v>
      </c>
      <c r="I238" s="98">
        <v>6.2E-2</v>
      </c>
      <c r="J238" s="98">
        <v>6.3600000000000004E-2</v>
      </c>
      <c r="K238" s="98">
        <v>5.96E-2</v>
      </c>
      <c r="L238" s="99"/>
    </row>
    <row r="239" spans="1:12" x14ac:dyDescent="0.25">
      <c r="A239" s="50">
        <v>26665</v>
      </c>
      <c r="B239" s="97"/>
      <c r="C239" s="100"/>
      <c r="D239" s="97"/>
      <c r="E239" s="98">
        <v>5.8899999999999994E-2</v>
      </c>
      <c r="F239" s="97"/>
      <c r="G239" s="98">
        <v>6.2699999999999992E-2</v>
      </c>
      <c r="H239" s="98">
        <v>6.3399999999999998E-2</v>
      </c>
      <c r="I239" s="98">
        <v>6.3600000000000004E-2</v>
      </c>
      <c r="J239" s="98">
        <v>6.4600000000000005E-2</v>
      </c>
      <c r="K239" s="98">
        <v>6.7799999999999999E-2</v>
      </c>
      <c r="L239" s="99"/>
    </row>
    <row r="240" spans="1:12" x14ac:dyDescent="0.25">
      <c r="A240" s="50">
        <v>26696</v>
      </c>
      <c r="B240" s="97"/>
      <c r="C240" s="100"/>
      <c r="D240" s="97"/>
      <c r="E240" s="98">
        <v>6.1900000000000004E-2</v>
      </c>
      <c r="F240" s="97"/>
      <c r="G240" s="98">
        <v>6.5799999999999997E-2</v>
      </c>
      <c r="H240" s="98">
        <v>6.6000000000000003E-2</v>
      </c>
      <c r="I240" s="98">
        <v>6.6000000000000003E-2</v>
      </c>
      <c r="J240" s="98">
        <v>6.6400000000000001E-2</v>
      </c>
      <c r="K240" s="98">
        <v>6.88E-2</v>
      </c>
      <c r="L240" s="99"/>
    </row>
    <row r="241" spans="1:12" x14ac:dyDescent="0.25">
      <c r="A241" s="50">
        <v>26724</v>
      </c>
      <c r="B241" s="97"/>
      <c r="C241" s="100"/>
      <c r="D241" s="97"/>
      <c r="E241" s="98">
        <v>6.8499999999999991E-2</v>
      </c>
      <c r="F241" s="97"/>
      <c r="G241" s="98">
        <v>6.8600000000000008E-2</v>
      </c>
      <c r="H241" s="98">
        <v>6.8000000000000005E-2</v>
      </c>
      <c r="I241" s="98">
        <v>6.7599999999999993E-2</v>
      </c>
      <c r="J241" s="98">
        <v>6.7099999999999993E-2</v>
      </c>
      <c r="K241" s="98">
        <v>6.9099999999999995E-2</v>
      </c>
      <c r="L241" s="99"/>
    </row>
    <row r="242" spans="1:12" x14ac:dyDescent="0.25">
      <c r="A242" s="50">
        <v>26755</v>
      </c>
      <c r="B242" s="97"/>
      <c r="C242" s="100"/>
      <c r="D242" s="97"/>
      <c r="E242" s="98">
        <v>6.8499999999999991E-2</v>
      </c>
      <c r="F242" s="97"/>
      <c r="G242" s="98">
        <v>6.7799999999999999E-2</v>
      </c>
      <c r="H242" s="98">
        <v>6.6699999999999995E-2</v>
      </c>
      <c r="I242" s="98">
        <v>6.6699999999999995E-2</v>
      </c>
      <c r="J242" s="98">
        <v>6.6699999999999995E-2</v>
      </c>
      <c r="K242" s="98">
        <v>6.8600000000000008E-2</v>
      </c>
      <c r="L242" s="99"/>
    </row>
    <row r="243" spans="1:12" x14ac:dyDescent="0.25">
      <c r="A243" s="50">
        <v>26785</v>
      </c>
      <c r="B243" s="97"/>
      <c r="C243" s="100"/>
      <c r="D243" s="97"/>
      <c r="E243" s="98">
        <v>6.8900000000000003E-2</v>
      </c>
      <c r="F243" s="97"/>
      <c r="G243" s="98">
        <v>6.83E-2</v>
      </c>
      <c r="H243" s="98">
        <v>6.8000000000000005E-2</v>
      </c>
      <c r="I243" s="98">
        <v>6.83E-2</v>
      </c>
      <c r="J243" s="98">
        <v>6.8499999999999991E-2</v>
      </c>
      <c r="K243" s="98">
        <v>6.9900000000000004E-2</v>
      </c>
      <c r="L243" s="99"/>
    </row>
    <row r="244" spans="1:12" x14ac:dyDescent="0.25">
      <c r="A244" s="50">
        <v>26816</v>
      </c>
      <c r="B244" s="97"/>
      <c r="C244" s="100"/>
      <c r="D244" s="97"/>
      <c r="E244" s="98">
        <v>7.3099999999999998E-2</v>
      </c>
      <c r="F244" s="97"/>
      <c r="G244" s="98">
        <v>6.8400000000000002E-2</v>
      </c>
      <c r="H244" s="98">
        <v>6.6900000000000001E-2</v>
      </c>
      <c r="I244" s="98">
        <v>6.8099999999999994E-2</v>
      </c>
      <c r="J244" s="98">
        <v>6.9000000000000006E-2</v>
      </c>
      <c r="K244" s="98">
        <v>7.0599999999999996E-2</v>
      </c>
      <c r="L244" s="99"/>
    </row>
    <row r="245" spans="1:12" x14ac:dyDescent="0.25">
      <c r="A245" s="50">
        <v>26846</v>
      </c>
      <c r="B245" s="97"/>
      <c r="C245" s="100"/>
      <c r="D245" s="97"/>
      <c r="E245" s="98">
        <v>8.3900000000000002E-2</v>
      </c>
      <c r="F245" s="97"/>
      <c r="G245" s="98">
        <v>7.5399999999999995E-2</v>
      </c>
      <c r="H245" s="98">
        <v>7.3300000000000004E-2</v>
      </c>
      <c r="I245" s="98">
        <v>7.2300000000000003E-2</v>
      </c>
      <c r="J245" s="98">
        <v>7.1300000000000002E-2</v>
      </c>
      <c r="K245" s="98">
        <v>7.2900000000000006E-2</v>
      </c>
      <c r="L245" s="99"/>
    </row>
    <row r="246" spans="1:12" x14ac:dyDescent="0.25">
      <c r="A246" s="50">
        <v>26877</v>
      </c>
      <c r="B246" s="97"/>
      <c r="C246" s="100"/>
      <c r="D246" s="97"/>
      <c r="E246" s="98">
        <v>8.8200000000000001E-2</v>
      </c>
      <c r="F246" s="97"/>
      <c r="G246" s="98">
        <v>7.8899999999999998E-2</v>
      </c>
      <c r="H246" s="98">
        <v>7.6299999999999993E-2</v>
      </c>
      <c r="I246" s="98">
        <v>7.5199999999999989E-2</v>
      </c>
      <c r="J246" s="98">
        <v>7.400000000000001E-2</v>
      </c>
      <c r="K246" s="98">
        <v>7.6100000000000001E-2</v>
      </c>
      <c r="L246" s="99"/>
    </row>
    <row r="247" spans="1:12" x14ac:dyDescent="0.25">
      <c r="A247" s="50">
        <v>26908</v>
      </c>
      <c r="B247" s="97"/>
      <c r="C247" s="100"/>
      <c r="D247" s="97"/>
      <c r="E247" s="98">
        <v>8.3100000000000007E-2</v>
      </c>
      <c r="F247" s="97"/>
      <c r="G247" s="98">
        <v>7.2499999999999995E-2</v>
      </c>
      <c r="H247" s="98">
        <v>7.0499999999999993E-2</v>
      </c>
      <c r="I247" s="98">
        <v>7.0800000000000002E-2</v>
      </c>
      <c r="J247" s="98">
        <v>7.0900000000000005E-2</v>
      </c>
      <c r="K247" s="98">
        <v>7.2499999999999995E-2</v>
      </c>
      <c r="L247" s="99"/>
    </row>
    <row r="248" spans="1:12" x14ac:dyDescent="0.25">
      <c r="A248" s="50">
        <v>26938</v>
      </c>
      <c r="B248" s="97"/>
      <c r="C248" s="100"/>
      <c r="D248" s="97"/>
      <c r="E248" s="98">
        <v>7.400000000000001E-2</v>
      </c>
      <c r="F248" s="97"/>
      <c r="G248" s="98">
        <v>6.8099999999999994E-2</v>
      </c>
      <c r="H248" s="98">
        <v>6.7699999999999996E-2</v>
      </c>
      <c r="I248" s="98">
        <v>6.7799999999999999E-2</v>
      </c>
      <c r="J248" s="98">
        <v>6.7900000000000002E-2</v>
      </c>
      <c r="K248" s="98">
        <v>7.1800000000000003E-2</v>
      </c>
      <c r="L248" s="99"/>
    </row>
    <row r="249" spans="1:12" x14ac:dyDescent="0.25">
      <c r="A249" s="50">
        <v>26969</v>
      </c>
      <c r="B249" s="97"/>
      <c r="C249" s="100"/>
      <c r="D249" s="97"/>
      <c r="E249" s="98">
        <v>7.5700000000000003E-2</v>
      </c>
      <c r="F249" s="97"/>
      <c r="G249" s="98">
        <v>7.0000000000000007E-2</v>
      </c>
      <c r="H249" s="98">
        <v>6.9199999999999998E-2</v>
      </c>
      <c r="I249" s="98">
        <v>6.8900000000000003E-2</v>
      </c>
      <c r="J249" s="98">
        <v>6.7299999999999999E-2</v>
      </c>
      <c r="K249" s="98">
        <v>7.2999999999999995E-2</v>
      </c>
      <c r="L249" s="99"/>
    </row>
    <row r="250" spans="1:12" x14ac:dyDescent="0.25">
      <c r="A250" s="50">
        <v>26999</v>
      </c>
      <c r="B250" s="97"/>
      <c r="C250" s="100"/>
      <c r="D250" s="97"/>
      <c r="E250" s="98">
        <v>7.2700000000000001E-2</v>
      </c>
      <c r="F250" s="97"/>
      <c r="G250" s="98">
        <v>6.8099999999999994E-2</v>
      </c>
      <c r="H250" s="98">
        <v>6.8000000000000005E-2</v>
      </c>
      <c r="I250" s="98">
        <v>6.7699999999999996E-2</v>
      </c>
      <c r="J250" s="98">
        <v>6.7400000000000002E-2</v>
      </c>
      <c r="K250" s="98">
        <v>7.2900000000000006E-2</v>
      </c>
      <c r="L250" s="99"/>
    </row>
    <row r="251" spans="1:12" x14ac:dyDescent="0.25">
      <c r="A251" s="50">
        <v>27030</v>
      </c>
      <c r="B251" s="97"/>
      <c r="C251" s="100"/>
      <c r="D251" s="97"/>
      <c r="E251" s="98">
        <v>7.4200000000000002E-2</v>
      </c>
      <c r="F251" s="97"/>
      <c r="G251" s="98">
        <v>6.9599999999999995E-2</v>
      </c>
      <c r="H251" s="98">
        <v>6.9500000000000006E-2</v>
      </c>
      <c r="I251" s="98">
        <v>6.88E-2</v>
      </c>
      <c r="J251" s="98">
        <v>6.9900000000000004E-2</v>
      </c>
      <c r="K251" s="98">
        <v>7.4700000000000003E-2</v>
      </c>
      <c r="L251" s="99"/>
    </row>
    <row r="252" spans="1:12" x14ac:dyDescent="0.25">
      <c r="A252" s="50">
        <v>27061</v>
      </c>
      <c r="B252" s="97"/>
      <c r="C252" s="100"/>
      <c r="D252" s="97"/>
      <c r="E252" s="98">
        <v>6.88E-2</v>
      </c>
      <c r="F252" s="97"/>
      <c r="G252" s="98">
        <v>6.7599999999999993E-2</v>
      </c>
      <c r="H252" s="98">
        <v>6.8199999999999997E-2</v>
      </c>
      <c r="I252" s="98">
        <v>6.9199999999999998E-2</v>
      </c>
      <c r="J252" s="98">
        <v>6.9599999999999995E-2</v>
      </c>
      <c r="K252" s="98">
        <v>7.46E-2</v>
      </c>
      <c r="L252" s="99"/>
    </row>
    <row r="253" spans="1:12" x14ac:dyDescent="0.25">
      <c r="A253" s="50">
        <v>27089</v>
      </c>
      <c r="B253" s="97"/>
      <c r="C253" s="100"/>
      <c r="D253" s="97"/>
      <c r="E253" s="98">
        <v>7.7600000000000002E-2</v>
      </c>
      <c r="F253" s="97"/>
      <c r="G253" s="98">
        <v>7.3499999999999996E-2</v>
      </c>
      <c r="H253" s="98">
        <v>7.3099999999999998E-2</v>
      </c>
      <c r="I253" s="98">
        <v>7.3399999999999993E-2</v>
      </c>
      <c r="J253" s="98">
        <v>7.2099999999999997E-2</v>
      </c>
      <c r="K253" s="98">
        <v>7.7300000000000008E-2</v>
      </c>
      <c r="L253" s="99"/>
    </row>
    <row r="254" spans="1:12" x14ac:dyDescent="0.25">
      <c r="A254" s="50">
        <v>27120</v>
      </c>
      <c r="B254" s="97"/>
      <c r="C254" s="100"/>
      <c r="D254" s="97"/>
      <c r="E254" s="98">
        <v>8.6199999999999999E-2</v>
      </c>
      <c r="F254" s="97"/>
      <c r="G254" s="98">
        <v>8.0500000000000002E-2</v>
      </c>
      <c r="H254" s="98">
        <v>7.9199999999999993E-2</v>
      </c>
      <c r="I254" s="98">
        <v>7.7699999999999991E-2</v>
      </c>
      <c r="J254" s="98">
        <v>7.51E-2</v>
      </c>
      <c r="K254" s="98">
        <v>8.0100000000000005E-2</v>
      </c>
      <c r="L254" s="99"/>
    </row>
    <row r="255" spans="1:12" x14ac:dyDescent="0.25">
      <c r="A255" s="50">
        <v>27150</v>
      </c>
      <c r="B255" s="97"/>
      <c r="C255" s="100"/>
      <c r="D255" s="97"/>
      <c r="E255" s="98">
        <v>8.7799999999999989E-2</v>
      </c>
      <c r="F255" s="97"/>
      <c r="G255" s="98">
        <v>8.2699999999999996E-2</v>
      </c>
      <c r="H255" s="98">
        <v>8.1799999999999998E-2</v>
      </c>
      <c r="I255" s="98">
        <v>7.9299999999999995E-2</v>
      </c>
      <c r="J255" s="98">
        <v>7.5800000000000006E-2</v>
      </c>
      <c r="K255" s="98">
        <v>8.14E-2</v>
      </c>
      <c r="L255" s="99"/>
    </row>
    <row r="256" spans="1:12" x14ac:dyDescent="0.25">
      <c r="A256" s="50">
        <v>27181</v>
      </c>
      <c r="B256" s="97"/>
      <c r="C256" s="100"/>
      <c r="D256" s="97"/>
      <c r="E256" s="98">
        <v>8.6699999999999999E-2</v>
      </c>
      <c r="F256" s="97"/>
      <c r="G256" s="98">
        <v>8.1500000000000003E-2</v>
      </c>
      <c r="H256" s="98">
        <v>8.1000000000000003E-2</v>
      </c>
      <c r="I256" s="98">
        <v>7.9000000000000001E-2</v>
      </c>
      <c r="J256" s="98">
        <v>7.5399999999999995E-2</v>
      </c>
      <c r="K256" s="98">
        <v>8.1000000000000003E-2</v>
      </c>
      <c r="L256" s="99"/>
    </row>
    <row r="257" spans="1:12" x14ac:dyDescent="0.25">
      <c r="A257" s="50">
        <v>27211</v>
      </c>
      <c r="B257" s="97"/>
      <c r="C257" s="100"/>
      <c r="D257" s="97"/>
      <c r="E257" s="98">
        <v>8.8000000000000009E-2</v>
      </c>
      <c r="F257" s="97"/>
      <c r="G257" s="98">
        <v>8.4100000000000008E-2</v>
      </c>
      <c r="H257" s="98">
        <v>8.3800000000000013E-2</v>
      </c>
      <c r="I257" s="98">
        <v>8.1900000000000001E-2</v>
      </c>
      <c r="J257" s="98">
        <v>7.8100000000000003E-2</v>
      </c>
      <c r="K257" s="98">
        <v>8.2599999999999993E-2</v>
      </c>
      <c r="L257" s="99"/>
    </row>
    <row r="258" spans="1:12" x14ac:dyDescent="0.25">
      <c r="A258" s="50">
        <v>27242</v>
      </c>
      <c r="B258" s="97"/>
      <c r="C258" s="100"/>
      <c r="D258" s="97"/>
      <c r="E258" s="98">
        <v>9.3599999999999989E-2</v>
      </c>
      <c r="F258" s="97"/>
      <c r="G258" s="98">
        <v>8.6599999999999996E-2</v>
      </c>
      <c r="H258" s="98">
        <v>8.6300000000000002E-2</v>
      </c>
      <c r="I258" s="98">
        <v>8.4100000000000008E-2</v>
      </c>
      <c r="J258" s="98">
        <v>8.0399999999999985E-2</v>
      </c>
      <c r="K258" s="98">
        <v>8.5999999999999993E-2</v>
      </c>
      <c r="L258" s="99"/>
    </row>
    <row r="259" spans="1:12" x14ac:dyDescent="0.25">
      <c r="A259" s="50">
        <v>27273</v>
      </c>
      <c r="B259" s="97"/>
      <c r="C259" s="100"/>
      <c r="D259" s="97"/>
      <c r="E259" s="98">
        <v>8.8699999999999987E-2</v>
      </c>
      <c r="F259" s="97"/>
      <c r="G259" s="98">
        <v>8.4100000000000008E-2</v>
      </c>
      <c r="H259" s="98">
        <v>8.3699999999999997E-2</v>
      </c>
      <c r="I259" s="98">
        <v>8.2500000000000004E-2</v>
      </c>
      <c r="J259" s="98">
        <v>8.0399999999999985E-2</v>
      </c>
      <c r="K259" s="98">
        <v>8.5900000000000004E-2</v>
      </c>
      <c r="L259" s="99"/>
    </row>
    <row r="260" spans="1:12" x14ac:dyDescent="0.25">
      <c r="A260" s="50">
        <v>27303</v>
      </c>
      <c r="B260" s="97"/>
      <c r="C260" s="100"/>
      <c r="D260" s="97"/>
      <c r="E260" s="98">
        <v>8.0500000000000002E-2</v>
      </c>
      <c r="F260" s="97"/>
      <c r="G260" s="98">
        <v>0.08</v>
      </c>
      <c r="H260" s="98">
        <v>7.9699999999999993E-2</v>
      </c>
      <c r="I260" s="98">
        <v>7.9199999999999993E-2</v>
      </c>
      <c r="J260" s="98">
        <v>7.9000000000000001E-2</v>
      </c>
      <c r="K260" s="98">
        <v>8.3699999999999997E-2</v>
      </c>
      <c r="L260" s="99"/>
    </row>
    <row r="261" spans="1:12" x14ac:dyDescent="0.25">
      <c r="A261" s="50">
        <v>27334</v>
      </c>
      <c r="B261" s="97"/>
      <c r="C261" s="100"/>
      <c r="D261" s="97"/>
      <c r="E261" s="98">
        <v>7.6600000000000001E-2</v>
      </c>
      <c r="F261" s="97"/>
      <c r="G261" s="98">
        <v>7.6100000000000001E-2</v>
      </c>
      <c r="H261" s="98">
        <v>7.6799999999999993E-2</v>
      </c>
      <c r="I261" s="98">
        <v>7.6799999999999993E-2</v>
      </c>
      <c r="J261" s="98">
        <v>7.6799999999999993E-2</v>
      </c>
      <c r="K261" s="98">
        <v>7.980000000000001E-2</v>
      </c>
      <c r="L261" s="99"/>
    </row>
    <row r="262" spans="1:12" x14ac:dyDescent="0.25">
      <c r="A262" s="50">
        <v>27364</v>
      </c>
      <c r="B262" s="97"/>
      <c r="C262" s="100"/>
      <c r="D262" s="97"/>
      <c r="E262" s="98">
        <v>7.3099999999999998E-2</v>
      </c>
      <c r="F262" s="97"/>
      <c r="G262" s="98">
        <v>7.2400000000000006E-2</v>
      </c>
      <c r="H262" s="98">
        <v>7.3099999999999998E-2</v>
      </c>
      <c r="I262" s="98">
        <v>7.3800000000000004E-2</v>
      </c>
      <c r="J262" s="98">
        <v>7.4299999999999991E-2</v>
      </c>
      <c r="K262" s="98">
        <v>7.9100000000000004E-2</v>
      </c>
      <c r="L262" s="99"/>
    </row>
    <row r="263" spans="1:12" x14ac:dyDescent="0.25">
      <c r="A263" s="50">
        <v>27395</v>
      </c>
      <c r="B263" s="97"/>
      <c r="C263" s="100"/>
      <c r="D263" s="97"/>
      <c r="E263" s="98">
        <v>6.83E-2</v>
      </c>
      <c r="F263" s="97"/>
      <c r="G263" s="98">
        <v>7.2300000000000003E-2</v>
      </c>
      <c r="H263" s="98">
        <v>7.4099999999999999E-2</v>
      </c>
      <c r="I263" s="98">
        <v>7.4499999999999997E-2</v>
      </c>
      <c r="J263" s="98">
        <v>7.4999999999999997E-2</v>
      </c>
      <c r="K263" s="98">
        <v>7.8799999999999995E-2</v>
      </c>
      <c r="L263" s="99"/>
    </row>
    <row r="264" spans="1:12" x14ac:dyDescent="0.25">
      <c r="A264" s="50">
        <v>27426</v>
      </c>
      <c r="B264" s="97"/>
      <c r="C264" s="100"/>
      <c r="D264" s="97"/>
      <c r="E264" s="98">
        <v>5.9800000000000006E-2</v>
      </c>
      <c r="F264" s="97"/>
      <c r="G264" s="98">
        <v>6.6500000000000004E-2</v>
      </c>
      <c r="H264" s="98">
        <v>7.1099999999999997E-2</v>
      </c>
      <c r="I264" s="98">
        <v>7.2999999999999995E-2</v>
      </c>
      <c r="J264" s="98">
        <v>7.3899999999999993E-2</v>
      </c>
      <c r="K264" s="98">
        <v>7.7100000000000002E-2</v>
      </c>
      <c r="L264" s="99"/>
    </row>
    <row r="265" spans="1:12" x14ac:dyDescent="0.25">
      <c r="A265" s="50">
        <v>27454</v>
      </c>
      <c r="B265" s="97"/>
      <c r="C265" s="100"/>
      <c r="D265" s="97"/>
      <c r="E265" s="98">
        <v>6.1100000000000002E-2</v>
      </c>
      <c r="F265" s="97"/>
      <c r="G265" s="98">
        <v>6.8099999999999994E-2</v>
      </c>
      <c r="H265" s="98">
        <v>7.2999999999999995E-2</v>
      </c>
      <c r="I265" s="98">
        <v>7.5800000000000006E-2</v>
      </c>
      <c r="J265" s="98">
        <v>7.7300000000000008E-2</v>
      </c>
      <c r="K265" s="98">
        <v>7.9899999999999999E-2</v>
      </c>
      <c r="L265" s="99"/>
    </row>
    <row r="266" spans="1:12" x14ac:dyDescent="0.25">
      <c r="A266" s="50">
        <v>27485</v>
      </c>
      <c r="B266" s="97"/>
      <c r="C266" s="100"/>
      <c r="D266" s="97"/>
      <c r="E266" s="98">
        <v>6.9000000000000006E-2</v>
      </c>
      <c r="F266" s="97"/>
      <c r="G266" s="98">
        <v>7.7600000000000002E-2</v>
      </c>
      <c r="H266" s="98">
        <v>7.9899999999999999E-2</v>
      </c>
      <c r="I266" s="98">
        <v>8.1000000000000003E-2</v>
      </c>
      <c r="J266" s="98">
        <v>8.2299999999999998E-2</v>
      </c>
      <c r="K266" s="98">
        <v>8.3599999999999994E-2</v>
      </c>
      <c r="L266" s="99"/>
    </row>
    <row r="267" spans="1:12" x14ac:dyDescent="0.25">
      <c r="A267" s="50">
        <v>27515</v>
      </c>
      <c r="B267" s="97"/>
      <c r="C267" s="100"/>
      <c r="D267" s="97"/>
      <c r="E267" s="98">
        <v>6.3899999999999998E-2</v>
      </c>
      <c r="F267" s="97"/>
      <c r="G267" s="98">
        <v>7.3899999999999993E-2</v>
      </c>
      <c r="H267" s="98">
        <v>7.7199999999999991E-2</v>
      </c>
      <c r="I267" s="98">
        <v>7.9000000000000001E-2</v>
      </c>
      <c r="J267" s="98">
        <v>8.0600000000000005E-2</v>
      </c>
      <c r="K267" s="98">
        <v>8.2200000000000009E-2</v>
      </c>
      <c r="L267" s="99"/>
    </row>
    <row r="268" spans="1:12" x14ac:dyDescent="0.25">
      <c r="A268" s="50">
        <v>27546</v>
      </c>
      <c r="B268" s="97"/>
      <c r="C268" s="100"/>
      <c r="D268" s="97"/>
      <c r="E268" s="98">
        <v>6.2899999999999998E-2</v>
      </c>
      <c r="F268" s="97"/>
      <c r="G268" s="98">
        <v>7.17E-2</v>
      </c>
      <c r="H268" s="98">
        <v>7.51E-2</v>
      </c>
      <c r="I268" s="98">
        <v>7.690000000000001E-2</v>
      </c>
      <c r="J268" s="98">
        <v>7.8600000000000003E-2</v>
      </c>
      <c r="K268" s="98">
        <v>8.0399999999999985E-2</v>
      </c>
      <c r="L268" s="99"/>
    </row>
    <row r="269" spans="1:12" x14ac:dyDescent="0.25">
      <c r="A269" s="50">
        <v>27576</v>
      </c>
      <c r="B269" s="97"/>
      <c r="C269" s="100"/>
      <c r="D269" s="97"/>
      <c r="E269" s="98">
        <v>7.1099999999999997E-2</v>
      </c>
      <c r="F269" s="97"/>
      <c r="G269" s="98">
        <v>7.7199999999999991E-2</v>
      </c>
      <c r="H269" s="98">
        <v>7.9199999999999993E-2</v>
      </c>
      <c r="I269" s="98">
        <v>7.9899999999999999E-2</v>
      </c>
      <c r="J269" s="98">
        <v>8.0600000000000005E-2</v>
      </c>
      <c r="K269" s="98">
        <v>8.1699999999999995E-2</v>
      </c>
      <c r="L269" s="99"/>
    </row>
    <row r="270" spans="1:12" x14ac:dyDescent="0.25">
      <c r="A270" s="50">
        <v>27607</v>
      </c>
      <c r="B270" s="97"/>
      <c r="C270" s="100"/>
      <c r="D270" s="97"/>
      <c r="E270" s="98">
        <v>7.6999999999999999E-2</v>
      </c>
      <c r="F270" s="97"/>
      <c r="G270" s="98">
        <v>8.1600000000000006E-2</v>
      </c>
      <c r="H270" s="98">
        <v>8.3299999999999999E-2</v>
      </c>
      <c r="I270" s="98">
        <v>8.3699999999999997E-2</v>
      </c>
      <c r="J270" s="98">
        <v>8.4000000000000005E-2</v>
      </c>
      <c r="K270" s="98">
        <v>8.5000000000000006E-2</v>
      </c>
      <c r="L270" s="99"/>
    </row>
    <row r="271" spans="1:12" x14ac:dyDescent="0.25">
      <c r="A271" s="50">
        <v>27638</v>
      </c>
      <c r="B271" s="97"/>
      <c r="C271" s="100"/>
      <c r="D271" s="97"/>
      <c r="E271" s="98">
        <v>7.7499999999999999E-2</v>
      </c>
      <c r="F271" s="97"/>
      <c r="G271" s="98">
        <v>8.2899999999999988E-2</v>
      </c>
      <c r="H271" s="98">
        <v>8.3699999999999997E-2</v>
      </c>
      <c r="I271" s="98">
        <v>8.3900000000000002E-2</v>
      </c>
      <c r="J271" s="98">
        <v>8.43E-2</v>
      </c>
      <c r="K271" s="98">
        <v>8.5699999999999998E-2</v>
      </c>
      <c r="L271" s="99"/>
    </row>
    <row r="272" spans="1:12" x14ac:dyDescent="0.25">
      <c r="A272" s="50">
        <v>27668</v>
      </c>
      <c r="B272" s="97"/>
      <c r="C272" s="100"/>
      <c r="D272" s="97"/>
      <c r="E272" s="98">
        <v>6.9500000000000006E-2</v>
      </c>
      <c r="F272" s="97"/>
      <c r="G272" s="98">
        <v>7.8100000000000003E-2</v>
      </c>
      <c r="H272" s="98">
        <v>7.9699999999999993E-2</v>
      </c>
      <c r="I272" s="98">
        <v>8.0600000000000005E-2</v>
      </c>
      <c r="J272" s="98">
        <v>8.14E-2</v>
      </c>
      <c r="K272" s="98">
        <v>8.3499999999999991E-2</v>
      </c>
      <c r="L272" s="99"/>
    </row>
    <row r="273" spans="1:12" x14ac:dyDescent="0.25">
      <c r="A273" s="50">
        <v>27699</v>
      </c>
      <c r="B273" s="97"/>
      <c r="C273" s="100"/>
      <c r="D273" s="97"/>
      <c r="E273" s="98">
        <v>6.4899999999999999E-2</v>
      </c>
      <c r="F273" s="97"/>
      <c r="G273" s="98">
        <v>7.46E-2</v>
      </c>
      <c r="H273" s="98">
        <v>7.8E-2</v>
      </c>
      <c r="I273" s="98">
        <v>7.980000000000001E-2</v>
      </c>
      <c r="J273" s="98">
        <v>8.0500000000000002E-2</v>
      </c>
      <c r="K273" s="98">
        <v>8.2799999999999999E-2</v>
      </c>
      <c r="L273" s="99"/>
    </row>
    <row r="274" spans="1:12" x14ac:dyDescent="0.25">
      <c r="A274" s="50">
        <v>27729</v>
      </c>
      <c r="B274" s="97"/>
      <c r="C274" s="100"/>
      <c r="D274" s="97"/>
      <c r="E274" s="98">
        <v>6.6000000000000003E-2</v>
      </c>
      <c r="F274" s="97"/>
      <c r="G274" s="98">
        <v>7.4299999999999991E-2</v>
      </c>
      <c r="H274" s="98">
        <v>7.7600000000000002E-2</v>
      </c>
      <c r="I274" s="98">
        <v>7.9299999999999995E-2</v>
      </c>
      <c r="J274" s="98">
        <v>0.08</v>
      </c>
      <c r="K274" s="98">
        <v>8.2299999999999998E-2</v>
      </c>
      <c r="L274" s="99"/>
    </row>
    <row r="275" spans="1:12" x14ac:dyDescent="0.25">
      <c r="A275" s="50">
        <v>27760</v>
      </c>
      <c r="B275" s="97"/>
      <c r="C275" s="100"/>
      <c r="D275" s="97"/>
      <c r="E275" s="98">
        <v>5.8099999999999999E-2</v>
      </c>
      <c r="F275" s="97"/>
      <c r="G275" s="98">
        <v>6.9900000000000004E-2</v>
      </c>
      <c r="H275" s="98">
        <v>7.46E-2</v>
      </c>
      <c r="I275" s="98">
        <v>7.6700000000000004E-2</v>
      </c>
      <c r="J275" s="98">
        <v>7.7399999999999997E-2</v>
      </c>
      <c r="K275" s="98">
        <v>8.0100000000000005E-2</v>
      </c>
      <c r="L275" s="99"/>
    </row>
    <row r="276" spans="1:12" x14ac:dyDescent="0.25">
      <c r="A276" s="50">
        <v>27791</v>
      </c>
      <c r="B276" s="97"/>
      <c r="C276" s="100"/>
      <c r="D276" s="97"/>
      <c r="E276" s="98">
        <v>5.91E-2</v>
      </c>
      <c r="F276" s="97"/>
      <c r="G276" s="98">
        <v>7.0599999999999996E-2</v>
      </c>
      <c r="H276" s="98">
        <v>7.4499999999999997E-2</v>
      </c>
      <c r="I276" s="98">
        <v>7.7199999999999991E-2</v>
      </c>
      <c r="J276" s="98">
        <v>7.7899999999999997E-2</v>
      </c>
      <c r="K276" s="98">
        <v>8.0299999999999996E-2</v>
      </c>
      <c r="L276" s="99"/>
    </row>
    <row r="277" spans="1:12" x14ac:dyDescent="0.25">
      <c r="A277" s="50">
        <v>27820</v>
      </c>
      <c r="B277" s="97"/>
      <c r="C277" s="100"/>
      <c r="D277" s="97"/>
      <c r="E277" s="98">
        <v>6.2100000000000002E-2</v>
      </c>
      <c r="F277" s="97"/>
      <c r="G277" s="98">
        <v>7.1300000000000002E-2</v>
      </c>
      <c r="H277" s="98">
        <v>7.4900000000000008E-2</v>
      </c>
      <c r="I277" s="98">
        <v>7.6499999999999999E-2</v>
      </c>
      <c r="J277" s="98">
        <v>7.7300000000000008E-2</v>
      </c>
      <c r="K277" s="98">
        <v>7.9699999999999993E-2</v>
      </c>
      <c r="L277" s="99"/>
    </row>
    <row r="278" spans="1:12" x14ac:dyDescent="0.25">
      <c r="A278" s="50">
        <v>27851</v>
      </c>
      <c r="B278" s="97"/>
      <c r="C278" s="100"/>
      <c r="D278" s="97"/>
      <c r="E278" s="98">
        <v>5.9200000000000003E-2</v>
      </c>
      <c r="F278" s="97"/>
      <c r="G278" s="98">
        <v>6.8400000000000002E-2</v>
      </c>
      <c r="H278" s="98">
        <v>7.2499999999999995E-2</v>
      </c>
      <c r="I278" s="98">
        <v>7.4400000000000008E-2</v>
      </c>
      <c r="J278" s="98">
        <v>7.5600000000000001E-2</v>
      </c>
      <c r="K278" s="98">
        <v>7.8600000000000003E-2</v>
      </c>
      <c r="L278" s="99"/>
    </row>
    <row r="279" spans="1:12" x14ac:dyDescent="0.25">
      <c r="A279" s="50">
        <v>27881</v>
      </c>
      <c r="B279" s="97"/>
      <c r="C279" s="100"/>
      <c r="D279" s="97"/>
      <c r="E279" s="98">
        <v>6.4000000000000001E-2</v>
      </c>
      <c r="F279" s="97"/>
      <c r="G279" s="98">
        <v>7.2700000000000001E-2</v>
      </c>
      <c r="H279" s="98">
        <v>7.5899999999999995E-2</v>
      </c>
      <c r="I279" s="98">
        <v>7.7699999999999991E-2</v>
      </c>
      <c r="J279" s="98">
        <v>7.9000000000000001E-2</v>
      </c>
      <c r="K279" s="98">
        <v>8.1300000000000011E-2</v>
      </c>
      <c r="L279" s="99"/>
    </row>
    <row r="280" spans="1:12" x14ac:dyDescent="0.25">
      <c r="A280" s="50">
        <v>27912</v>
      </c>
      <c r="B280" s="97"/>
      <c r="C280" s="100"/>
      <c r="D280" s="97"/>
      <c r="E280" s="98">
        <v>6.5199999999999994E-2</v>
      </c>
      <c r="F280" s="98">
        <v>7.0599999999999996E-2</v>
      </c>
      <c r="G280" s="98">
        <v>7.3099999999999998E-2</v>
      </c>
      <c r="H280" s="98">
        <v>7.6100000000000001E-2</v>
      </c>
      <c r="I280" s="98">
        <v>7.7499999999999999E-2</v>
      </c>
      <c r="J280" s="98">
        <v>7.8600000000000003E-2</v>
      </c>
      <c r="K280" s="98">
        <v>8.0299999999999996E-2</v>
      </c>
      <c r="L280" s="99"/>
    </row>
    <row r="281" spans="1:12" x14ac:dyDescent="0.25">
      <c r="A281" s="50">
        <v>27942</v>
      </c>
      <c r="B281" s="97"/>
      <c r="C281" s="100"/>
      <c r="D281" s="97"/>
      <c r="E281" s="98">
        <v>6.2E-2</v>
      </c>
      <c r="F281" s="98">
        <v>6.8499999999999991E-2</v>
      </c>
      <c r="G281" s="98">
        <v>7.1199999999999999E-2</v>
      </c>
      <c r="H281" s="98">
        <v>7.4900000000000008E-2</v>
      </c>
      <c r="I281" s="98">
        <v>7.6999999999999999E-2</v>
      </c>
      <c r="J281" s="98">
        <v>7.8299999999999995E-2</v>
      </c>
      <c r="K281" s="98">
        <v>0.08</v>
      </c>
      <c r="L281" s="99"/>
    </row>
    <row r="282" spans="1:12" x14ac:dyDescent="0.25">
      <c r="A282" s="50">
        <v>27973</v>
      </c>
      <c r="B282" s="97"/>
      <c r="C282" s="100"/>
      <c r="D282" s="97"/>
      <c r="E282" s="98">
        <v>0.06</v>
      </c>
      <c r="F282" s="98">
        <v>6.6299999999999998E-2</v>
      </c>
      <c r="G282" s="98">
        <v>6.8600000000000008E-2</v>
      </c>
      <c r="H282" s="98">
        <v>7.3099999999999998E-2</v>
      </c>
      <c r="I282" s="98">
        <v>7.5800000000000006E-2</v>
      </c>
      <c r="J282" s="98">
        <v>7.7699999999999991E-2</v>
      </c>
      <c r="K282" s="98">
        <v>7.9100000000000004E-2</v>
      </c>
      <c r="L282" s="99"/>
    </row>
    <row r="283" spans="1:12" x14ac:dyDescent="0.25">
      <c r="A283" s="50">
        <v>28004</v>
      </c>
      <c r="B283" s="97"/>
      <c r="C283" s="100"/>
      <c r="D283" s="97"/>
      <c r="E283" s="98">
        <v>5.8400000000000001E-2</v>
      </c>
      <c r="F283" s="98">
        <v>6.4199999999999993E-2</v>
      </c>
      <c r="G283" s="98">
        <v>6.6600000000000006E-2</v>
      </c>
      <c r="H283" s="98">
        <v>7.1300000000000002E-2</v>
      </c>
      <c r="I283" s="98">
        <v>7.4099999999999999E-2</v>
      </c>
      <c r="J283" s="98">
        <v>7.5899999999999995E-2</v>
      </c>
      <c r="K283" s="98">
        <v>7.7800000000000008E-2</v>
      </c>
      <c r="L283" s="99"/>
    </row>
    <row r="284" spans="1:12" x14ac:dyDescent="0.25">
      <c r="A284" s="50">
        <v>28034</v>
      </c>
      <c r="B284" s="97"/>
      <c r="C284" s="100"/>
      <c r="D284" s="97"/>
      <c r="E284" s="98">
        <v>5.5E-2</v>
      </c>
      <c r="F284" s="98">
        <v>5.9800000000000006E-2</v>
      </c>
      <c r="G284" s="98">
        <v>6.2400000000000004E-2</v>
      </c>
      <c r="H284" s="98">
        <v>6.7500000000000004E-2</v>
      </c>
      <c r="I284" s="98">
        <v>7.1599999999999997E-2</v>
      </c>
      <c r="J284" s="98">
        <v>7.4099999999999999E-2</v>
      </c>
      <c r="K284" s="98">
        <v>7.6999999999999999E-2</v>
      </c>
      <c r="L284" s="99"/>
    </row>
    <row r="285" spans="1:12" x14ac:dyDescent="0.25">
      <c r="A285" s="50">
        <v>28065</v>
      </c>
      <c r="B285" s="97"/>
      <c r="C285" s="100"/>
      <c r="D285" s="97"/>
      <c r="E285" s="98">
        <v>5.2900000000000003E-2</v>
      </c>
      <c r="F285" s="98">
        <v>5.8099999999999999E-2</v>
      </c>
      <c r="G285" s="98">
        <v>6.0899999999999996E-2</v>
      </c>
      <c r="H285" s="98">
        <v>6.5199999999999994E-2</v>
      </c>
      <c r="I285" s="98">
        <v>6.8600000000000008E-2</v>
      </c>
      <c r="J285" s="98">
        <v>7.2900000000000006E-2</v>
      </c>
      <c r="K285" s="98">
        <v>7.6399999999999996E-2</v>
      </c>
      <c r="L285" s="99"/>
    </row>
    <row r="286" spans="1:12" x14ac:dyDescent="0.25">
      <c r="A286" s="50">
        <v>28095</v>
      </c>
      <c r="B286" s="97"/>
      <c r="C286" s="100"/>
      <c r="D286" s="97"/>
      <c r="E286" s="98">
        <v>4.8899999999999999E-2</v>
      </c>
      <c r="F286" s="98">
        <v>5.3800000000000001E-2</v>
      </c>
      <c r="G286" s="98">
        <v>5.6799999999999996E-2</v>
      </c>
      <c r="H286" s="98">
        <v>6.0999999999999999E-2</v>
      </c>
      <c r="I286" s="98">
        <v>6.3700000000000007E-2</v>
      </c>
      <c r="J286" s="98">
        <v>6.8699999999999997E-2</v>
      </c>
      <c r="K286" s="98">
        <v>7.2999999999999995E-2</v>
      </c>
      <c r="L286" s="99"/>
    </row>
    <row r="287" spans="1:12" x14ac:dyDescent="0.25">
      <c r="A287" s="50">
        <v>28126</v>
      </c>
      <c r="B287" s="97"/>
      <c r="C287" s="100"/>
      <c r="D287" s="97"/>
      <c r="E287" s="98">
        <v>5.2900000000000003E-2</v>
      </c>
      <c r="F287" s="98">
        <v>5.9000000000000004E-2</v>
      </c>
      <c r="G287" s="98">
        <v>6.2199999999999998E-2</v>
      </c>
      <c r="H287" s="98">
        <v>6.5799999999999997E-2</v>
      </c>
      <c r="I287" s="98">
        <v>6.9199999999999998E-2</v>
      </c>
      <c r="J287" s="98">
        <v>7.2099999999999997E-2</v>
      </c>
      <c r="K287" s="98">
        <v>7.4800000000000005E-2</v>
      </c>
      <c r="L287" s="99"/>
    </row>
    <row r="288" spans="1:12" x14ac:dyDescent="0.25">
      <c r="A288" s="50">
        <v>28157</v>
      </c>
      <c r="B288" s="97"/>
      <c r="C288" s="100"/>
      <c r="D288" s="97"/>
      <c r="E288" s="98">
        <v>5.4699999999999999E-2</v>
      </c>
      <c r="F288" s="98">
        <v>6.0899999999999996E-2</v>
      </c>
      <c r="G288" s="98">
        <v>6.4399999999999999E-2</v>
      </c>
      <c r="H288" s="98">
        <v>6.83E-2</v>
      </c>
      <c r="I288" s="98">
        <v>7.1599999999999997E-2</v>
      </c>
      <c r="J288" s="98">
        <v>7.3899999999999993E-2</v>
      </c>
      <c r="K288" s="98">
        <v>7.6399999999999996E-2</v>
      </c>
      <c r="L288" s="98">
        <v>7.7499999999999999E-2</v>
      </c>
    </row>
    <row r="289" spans="1:12" x14ac:dyDescent="0.25">
      <c r="A289" s="50">
        <v>28185</v>
      </c>
      <c r="B289" s="97"/>
      <c r="C289" s="100"/>
      <c r="D289" s="97"/>
      <c r="E289" s="98">
        <v>5.5E-2</v>
      </c>
      <c r="F289" s="98">
        <v>6.0899999999999996E-2</v>
      </c>
      <c r="G289" s="98">
        <v>6.4699999999999994E-2</v>
      </c>
      <c r="H289" s="98">
        <v>6.93E-2</v>
      </c>
      <c r="I289" s="98">
        <v>7.2000000000000008E-2</v>
      </c>
      <c r="J289" s="98">
        <v>7.46E-2</v>
      </c>
      <c r="K289" s="98">
        <v>7.7300000000000008E-2</v>
      </c>
      <c r="L289" s="98">
        <v>7.8E-2</v>
      </c>
    </row>
    <row r="290" spans="1:12" x14ac:dyDescent="0.25">
      <c r="A290" s="50">
        <v>28216</v>
      </c>
      <c r="B290" s="97"/>
      <c r="C290" s="100"/>
      <c r="D290" s="97"/>
      <c r="E290" s="98">
        <v>5.4400000000000004E-2</v>
      </c>
      <c r="F290" s="98">
        <v>5.96E-2</v>
      </c>
      <c r="G290" s="98">
        <v>6.3099999999999989E-2</v>
      </c>
      <c r="H290" s="98">
        <v>6.7900000000000002E-2</v>
      </c>
      <c r="I290" s="98">
        <v>7.1099999999999997E-2</v>
      </c>
      <c r="J290" s="98">
        <v>7.3700000000000002E-2</v>
      </c>
      <c r="K290" s="98">
        <v>7.6700000000000004E-2</v>
      </c>
      <c r="L290" s="98">
        <v>7.7300000000000008E-2</v>
      </c>
    </row>
    <row r="291" spans="1:12" x14ac:dyDescent="0.25">
      <c r="A291" s="50">
        <v>28246</v>
      </c>
      <c r="B291" s="97"/>
      <c r="C291" s="100"/>
      <c r="D291" s="97"/>
      <c r="E291" s="98">
        <v>5.8400000000000001E-2</v>
      </c>
      <c r="F291" s="98">
        <v>6.25E-2</v>
      </c>
      <c r="G291" s="98">
        <v>6.5500000000000003E-2</v>
      </c>
      <c r="H291" s="98">
        <v>6.9400000000000003E-2</v>
      </c>
      <c r="I291" s="98">
        <v>7.2599999999999998E-2</v>
      </c>
      <c r="J291" s="98">
        <v>7.46E-2</v>
      </c>
      <c r="K291" s="98">
        <v>7.7399999999999997E-2</v>
      </c>
      <c r="L291" s="98">
        <v>7.8E-2</v>
      </c>
    </row>
    <row r="292" spans="1:12" x14ac:dyDescent="0.25">
      <c r="A292" s="50">
        <v>28277</v>
      </c>
      <c r="B292" s="97"/>
      <c r="C292" s="100"/>
      <c r="D292" s="97"/>
      <c r="E292" s="98">
        <v>5.7999999999999996E-2</v>
      </c>
      <c r="F292" s="98">
        <v>6.13E-2</v>
      </c>
      <c r="G292" s="98">
        <v>6.3899999999999998E-2</v>
      </c>
      <c r="H292" s="98">
        <v>6.7599999999999993E-2</v>
      </c>
      <c r="I292" s="98">
        <v>7.0499999999999993E-2</v>
      </c>
      <c r="J292" s="98">
        <v>7.2800000000000004E-2</v>
      </c>
      <c r="K292" s="98">
        <v>7.6399999999999996E-2</v>
      </c>
      <c r="L292" s="98">
        <v>7.6399999999999996E-2</v>
      </c>
    </row>
    <row r="293" spans="1:12" x14ac:dyDescent="0.25">
      <c r="A293" s="50">
        <v>28307</v>
      </c>
      <c r="B293" s="97"/>
      <c r="C293" s="100"/>
      <c r="D293" s="97"/>
      <c r="E293" s="98">
        <v>5.9400000000000001E-2</v>
      </c>
      <c r="F293" s="98">
        <v>6.2699999999999992E-2</v>
      </c>
      <c r="G293" s="98">
        <v>6.5099999999999991E-2</v>
      </c>
      <c r="H293" s="98">
        <v>6.8400000000000002E-2</v>
      </c>
      <c r="I293" s="98">
        <v>7.1199999999999999E-2</v>
      </c>
      <c r="J293" s="98">
        <v>7.3300000000000004E-2</v>
      </c>
      <c r="K293" s="98">
        <v>7.5999999999999998E-2</v>
      </c>
      <c r="L293" s="98">
        <v>7.6399999999999996E-2</v>
      </c>
    </row>
    <row r="294" spans="1:12" x14ac:dyDescent="0.25">
      <c r="A294" s="50">
        <v>28338</v>
      </c>
      <c r="B294" s="97"/>
      <c r="C294" s="100"/>
      <c r="D294" s="97"/>
      <c r="E294" s="98">
        <v>6.3700000000000007E-2</v>
      </c>
      <c r="F294" s="98">
        <v>6.6100000000000006E-2</v>
      </c>
      <c r="G294" s="98">
        <v>6.7900000000000002E-2</v>
      </c>
      <c r="H294" s="98">
        <v>7.0300000000000001E-2</v>
      </c>
      <c r="I294" s="98">
        <v>7.2400000000000006E-2</v>
      </c>
      <c r="J294" s="98">
        <v>7.400000000000001E-2</v>
      </c>
      <c r="K294" s="98">
        <v>7.6399999999999996E-2</v>
      </c>
      <c r="L294" s="98">
        <v>7.6799999999999993E-2</v>
      </c>
    </row>
    <row r="295" spans="1:12" x14ac:dyDescent="0.25">
      <c r="A295" s="50">
        <v>28369</v>
      </c>
      <c r="B295" s="97"/>
      <c r="C295" s="100"/>
      <c r="D295" s="97"/>
      <c r="E295" s="98">
        <v>6.5299999999999997E-2</v>
      </c>
      <c r="F295" s="98">
        <v>6.7099999999999993E-2</v>
      </c>
      <c r="G295" s="98">
        <v>6.8400000000000002E-2</v>
      </c>
      <c r="H295" s="98">
        <v>7.0400000000000004E-2</v>
      </c>
      <c r="I295" s="98">
        <v>7.2099999999999997E-2</v>
      </c>
      <c r="J295" s="98">
        <v>7.3399999999999993E-2</v>
      </c>
      <c r="K295" s="98">
        <v>7.5700000000000003E-2</v>
      </c>
      <c r="L295" s="98">
        <v>7.6399999999999996E-2</v>
      </c>
    </row>
    <row r="296" spans="1:12" x14ac:dyDescent="0.25">
      <c r="A296" s="50">
        <v>28399</v>
      </c>
      <c r="B296" s="97"/>
      <c r="C296" s="100"/>
      <c r="D296" s="97"/>
      <c r="E296" s="98">
        <v>6.9699999999999998E-2</v>
      </c>
      <c r="F296" s="98">
        <v>7.1099999999999997E-2</v>
      </c>
      <c r="G296" s="98">
        <v>7.1900000000000006E-2</v>
      </c>
      <c r="H296" s="98">
        <v>7.3200000000000001E-2</v>
      </c>
      <c r="I296" s="98">
        <v>7.4400000000000008E-2</v>
      </c>
      <c r="J296" s="98">
        <v>7.5199999999999989E-2</v>
      </c>
      <c r="K296" s="98">
        <v>7.7100000000000002E-2</v>
      </c>
      <c r="L296" s="98">
        <v>7.7699999999999991E-2</v>
      </c>
    </row>
    <row r="297" spans="1:12" x14ac:dyDescent="0.25">
      <c r="A297" s="50">
        <v>28430</v>
      </c>
      <c r="B297" s="97"/>
      <c r="C297" s="100"/>
      <c r="D297" s="97"/>
      <c r="E297" s="98">
        <v>6.9500000000000006E-2</v>
      </c>
      <c r="F297" s="98">
        <v>7.1399999999999991E-2</v>
      </c>
      <c r="G297" s="98">
        <v>7.22E-2</v>
      </c>
      <c r="H297" s="98">
        <v>7.3399999999999993E-2</v>
      </c>
      <c r="I297" s="98">
        <v>7.46E-2</v>
      </c>
      <c r="J297" s="98">
        <v>7.5800000000000006E-2</v>
      </c>
      <c r="K297" s="98">
        <v>7.7600000000000002E-2</v>
      </c>
      <c r="L297" s="98">
        <v>7.85E-2</v>
      </c>
    </row>
    <row r="298" spans="1:12" x14ac:dyDescent="0.25">
      <c r="A298" s="50">
        <v>28460</v>
      </c>
      <c r="B298" s="97"/>
      <c r="C298" s="100"/>
      <c r="D298" s="97"/>
      <c r="E298" s="98">
        <v>6.9599999999999995E-2</v>
      </c>
      <c r="F298" s="98">
        <v>7.1800000000000003E-2</v>
      </c>
      <c r="G298" s="98">
        <v>7.2999999999999995E-2</v>
      </c>
      <c r="H298" s="98">
        <v>7.4800000000000005E-2</v>
      </c>
      <c r="I298" s="98">
        <v>7.5899999999999995E-2</v>
      </c>
      <c r="J298" s="98">
        <v>7.690000000000001E-2</v>
      </c>
      <c r="K298" s="98">
        <v>7.8700000000000006E-2</v>
      </c>
      <c r="L298" s="98">
        <v>7.9399999999999998E-2</v>
      </c>
    </row>
    <row r="299" spans="1:12" x14ac:dyDescent="0.25">
      <c r="A299" s="50">
        <v>28491</v>
      </c>
      <c r="B299" s="97"/>
      <c r="C299" s="100"/>
      <c r="D299" s="97"/>
      <c r="E299" s="98">
        <v>7.2800000000000004E-2</v>
      </c>
      <c r="F299" s="98">
        <v>7.4900000000000008E-2</v>
      </c>
      <c r="G299" s="98">
        <v>7.6100000000000001E-2</v>
      </c>
      <c r="H299" s="98">
        <v>7.7699999999999991E-2</v>
      </c>
      <c r="I299" s="98">
        <v>7.8600000000000003E-2</v>
      </c>
      <c r="J299" s="98">
        <v>7.9600000000000004E-2</v>
      </c>
      <c r="K299" s="98">
        <v>8.14E-2</v>
      </c>
      <c r="L299" s="98">
        <v>8.1799999999999998E-2</v>
      </c>
    </row>
    <row r="300" spans="1:12" x14ac:dyDescent="0.25">
      <c r="A300" s="50">
        <v>28522</v>
      </c>
      <c r="B300" s="97"/>
      <c r="C300" s="100"/>
      <c r="D300" s="97"/>
      <c r="E300" s="98">
        <v>7.3399999999999993E-2</v>
      </c>
      <c r="F300" s="98">
        <v>7.5700000000000003E-2</v>
      </c>
      <c r="G300" s="98">
        <v>7.6700000000000004E-2</v>
      </c>
      <c r="H300" s="98">
        <v>7.8299999999999995E-2</v>
      </c>
      <c r="I300" s="98">
        <v>7.9399999999999998E-2</v>
      </c>
      <c r="J300" s="98">
        <v>8.0299999999999996E-2</v>
      </c>
      <c r="K300" s="98">
        <v>8.2200000000000009E-2</v>
      </c>
      <c r="L300" s="98">
        <v>8.2500000000000004E-2</v>
      </c>
    </row>
    <row r="301" spans="1:12" x14ac:dyDescent="0.25">
      <c r="A301" s="50">
        <v>28550</v>
      </c>
      <c r="B301" s="97"/>
      <c r="C301" s="100"/>
      <c r="D301" s="97"/>
      <c r="E301" s="98">
        <v>7.3099999999999998E-2</v>
      </c>
      <c r="F301" s="98">
        <v>7.5800000000000006E-2</v>
      </c>
      <c r="G301" s="98">
        <v>7.6999999999999999E-2</v>
      </c>
      <c r="H301" s="98">
        <v>7.8600000000000003E-2</v>
      </c>
      <c r="I301" s="98">
        <v>7.9500000000000001E-2</v>
      </c>
      <c r="J301" s="98">
        <v>8.0399999999999985E-2</v>
      </c>
      <c r="K301" s="98">
        <v>8.2100000000000006E-2</v>
      </c>
      <c r="L301" s="98">
        <v>8.2299999999999998E-2</v>
      </c>
    </row>
    <row r="302" spans="1:12" x14ac:dyDescent="0.25">
      <c r="A302" s="50">
        <v>28581</v>
      </c>
      <c r="B302" s="97"/>
      <c r="C302" s="100"/>
      <c r="D302" s="97"/>
      <c r="E302" s="98">
        <v>7.4499999999999997E-2</v>
      </c>
      <c r="F302" s="98">
        <v>7.7399999999999997E-2</v>
      </c>
      <c r="G302" s="98">
        <v>7.85E-2</v>
      </c>
      <c r="H302" s="98">
        <v>7.980000000000001E-2</v>
      </c>
      <c r="I302" s="98">
        <v>8.0600000000000005E-2</v>
      </c>
      <c r="J302" s="98">
        <v>8.1500000000000003E-2</v>
      </c>
      <c r="K302" s="98">
        <v>8.3199999999999996E-2</v>
      </c>
      <c r="L302" s="98">
        <v>8.3400000000000002E-2</v>
      </c>
    </row>
    <row r="303" spans="1:12" x14ac:dyDescent="0.25">
      <c r="A303" s="50">
        <v>28611</v>
      </c>
      <c r="B303" s="97"/>
      <c r="C303" s="100"/>
      <c r="D303" s="97"/>
      <c r="E303" s="98">
        <v>7.8200000000000006E-2</v>
      </c>
      <c r="F303" s="98">
        <v>8.0100000000000005E-2</v>
      </c>
      <c r="G303" s="98">
        <v>8.0700000000000008E-2</v>
      </c>
      <c r="H303" s="98">
        <v>8.1799999999999998E-2</v>
      </c>
      <c r="I303" s="98">
        <v>8.2500000000000004E-2</v>
      </c>
      <c r="J303" s="98">
        <v>8.3499999999999991E-2</v>
      </c>
      <c r="K303" s="98">
        <v>8.4399999999999989E-2</v>
      </c>
      <c r="L303" s="98">
        <v>8.43E-2</v>
      </c>
    </row>
    <row r="304" spans="1:12" x14ac:dyDescent="0.25">
      <c r="A304" s="50">
        <v>28642</v>
      </c>
      <c r="B304" s="97"/>
      <c r="C304" s="100"/>
      <c r="D304" s="97"/>
      <c r="E304" s="98">
        <v>8.09E-2</v>
      </c>
      <c r="F304" s="98">
        <v>8.2400000000000001E-2</v>
      </c>
      <c r="G304" s="98">
        <v>8.3000000000000004E-2</v>
      </c>
      <c r="H304" s="98">
        <v>8.3599999999999994E-2</v>
      </c>
      <c r="I304" s="98">
        <v>8.4000000000000005E-2</v>
      </c>
      <c r="J304" s="98">
        <v>8.4600000000000009E-2</v>
      </c>
      <c r="K304" s="98">
        <v>8.5299999999999987E-2</v>
      </c>
      <c r="L304" s="98">
        <v>8.5000000000000006E-2</v>
      </c>
    </row>
    <row r="305" spans="1:12" x14ac:dyDescent="0.25">
      <c r="A305" s="50">
        <v>28672</v>
      </c>
      <c r="B305" s="97"/>
      <c r="C305" s="100"/>
      <c r="D305" s="97"/>
      <c r="E305" s="98">
        <v>8.3900000000000002E-2</v>
      </c>
      <c r="F305" s="98">
        <v>8.4900000000000003E-2</v>
      </c>
      <c r="G305" s="98">
        <v>8.539999999999999E-2</v>
      </c>
      <c r="H305" s="98">
        <v>8.539999999999999E-2</v>
      </c>
      <c r="I305" s="98">
        <v>8.5500000000000007E-2</v>
      </c>
      <c r="J305" s="98">
        <v>8.6400000000000005E-2</v>
      </c>
      <c r="K305" s="98">
        <v>8.6899999999999991E-2</v>
      </c>
      <c r="L305" s="98">
        <v>8.6500000000000007E-2</v>
      </c>
    </row>
    <row r="306" spans="1:12" x14ac:dyDescent="0.25">
      <c r="A306" s="50">
        <v>28703</v>
      </c>
      <c r="B306" s="97"/>
      <c r="C306" s="100"/>
      <c r="D306" s="97"/>
      <c r="E306" s="98">
        <v>8.3100000000000007E-2</v>
      </c>
      <c r="F306" s="98">
        <v>8.3699999999999997E-2</v>
      </c>
      <c r="G306" s="98">
        <v>8.3299999999999999E-2</v>
      </c>
      <c r="H306" s="98">
        <v>8.3299999999999999E-2</v>
      </c>
      <c r="I306" s="98">
        <v>8.3800000000000013E-2</v>
      </c>
      <c r="J306" s="98">
        <v>8.4100000000000008E-2</v>
      </c>
      <c r="K306" s="98">
        <v>8.4499999999999992E-2</v>
      </c>
      <c r="L306" s="98">
        <v>8.4700000000000011E-2</v>
      </c>
    </row>
    <row r="307" spans="1:12" x14ac:dyDescent="0.25">
      <c r="A307" s="50">
        <v>28734</v>
      </c>
      <c r="B307" s="97"/>
      <c r="C307" s="100"/>
      <c r="D307" s="97"/>
      <c r="E307" s="98">
        <v>8.6400000000000005E-2</v>
      </c>
      <c r="F307" s="98">
        <v>8.5699999999999998E-2</v>
      </c>
      <c r="G307" s="98">
        <v>8.4100000000000008E-2</v>
      </c>
      <c r="H307" s="98">
        <v>8.43E-2</v>
      </c>
      <c r="I307" s="98">
        <v>8.4199999999999997E-2</v>
      </c>
      <c r="J307" s="98">
        <v>8.4199999999999997E-2</v>
      </c>
      <c r="K307" s="98">
        <v>8.4700000000000011E-2</v>
      </c>
      <c r="L307" s="98">
        <v>8.4700000000000011E-2</v>
      </c>
    </row>
    <row r="308" spans="1:12" x14ac:dyDescent="0.25">
      <c r="A308" s="50">
        <v>28764</v>
      </c>
      <c r="B308" s="97"/>
      <c r="C308" s="100"/>
      <c r="D308" s="97"/>
      <c r="E308" s="98">
        <v>9.1400000000000009E-2</v>
      </c>
      <c r="F308" s="98">
        <v>8.8499999999999995E-2</v>
      </c>
      <c r="G308" s="98">
        <v>8.6199999999999999E-2</v>
      </c>
      <c r="H308" s="98">
        <v>8.6099999999999996E-2</v>
      </c>
      <c r="I308" s="98">
        <v>8.6400000000000005E-2</v>
      </c>
      <c r="J308" s="98">
        <v>8.6400000000000005E-2</v>
      </c>
      <c r="K308" s="98">
        <v>8.6899999999999991E-2</v>
      </c>
      <c r="L308" s="98">
        <v>8.6699999999999999E-2</v>
      </c>
    </row>
    <row r="309" spans="1:12" x14ac:dyDescent="0.25">
      <c r="A309" s="50">
        <v>28795</v>
      </c>
      <c r="B309" s="97"/>
      <c r="C309" s="100"/>
      <c r="D309" s="97"/>
      <c r="E309" s="98">
        <v>0.10009999999999999</v>
      </c>
      <c r="F309" s="98">
        <v>9.4200000000000006E-2</v>
      </c>
      <c r="G309" s="98">
        <v>9.0399999999999994E-2</v>
      </c>
      <c r="H309" s="98">
        <v>8.8399999999999992E-2</v>
      </c>
      <c r="I309" s="98">
        <v>8.8000000000000009E-2</v>
      </c>
      <c r="J309" s="98">
        <v>8.8100000000000012E-2</v>
      </c>
      <c r="K309" s="98">
        <v>8.7499999999999994E-2</v>
      </c>
      <c r="L309" s="98">
        <v>8.7499999999999994E-2</v>
      </c>
    </row>
    <row r="310" spans="1:12" x14ac:dyDescent="0.25">
      <c r="A310" s="50">
        <v>28825</v>
      </c>
      <c r="B310" s="97"/>
      <c r="C310" s="100"/>
      <c r="D310" s="97"/>
      <c r="E310" s="98">
        <v>0.10300000000000001</v>
      </c>
      <c r="F310" s="98">
        <v>9.7200000000000009E-2</v>
      </c>
      <c r="G310" s="98">
        <v>9.3299999999999994E-2</v>
      </c>
      <c r="H310" s="98">
        <v>9.0800000000000006E-2</v>
      </c>
      <c r="I310" s="98">
        <v>9.0299999999999991E-2</v>
      </c>
      <c r="J310" s="98">
        <v>9.01E-2</v>
      </c>
      <c r="K310" s="98">
        <v>8.900000000000001E-2</v>
      </c>
      <c r="L310" s="98">
        <v>8.8800000000000004E-2</v>
      </c>
    </row>
    <row r="311" spans="1:12" x14ac:dyDescent="0.25">
      <c r="A311" s="50">
        <v>28856</v>
      </c>
      <c r="B311" s="97"/>
      <c r="C311" s="100"/>
      <c r="D311" s="97"/>
      <c r="E311" s="98">
        <v>0.1041</v>
      </c>
      <c r="F311" s="98">
        <v>9.8599999999999993E-2</v>
      </c>
      <c r="G311" s="98">
        <v>9.5000000000000001E-2</v>
      </c>
      <c r="H311" s="98">
        <v>9.1999999999999998E-2</v>
      </c>
      <c r="I311" s="98">
        <v>9.1400000000000009E-2</v>
      </c>
      <c r="J311" s="98">
        <v>9.0999999999999998E-2</v>
      </c>
      <c r="K311" s="98">
        <v>8.9800000000000005E-2</v>
      </c>
      <c r="L311" s="98">
        <v>8.9399999999999993E-2</v>
      </c>
    </row>
    <row r="312" spans="1:12" x14ac:dyDescent="0.25">
      <c r="A312" s="50">
        <v>28887</v>
      </c>
      <c r="B312" s="97"/>
      <c r="C312" s="100"/>
      <c r="D312" s="97"/>
      <c r="E312" s="98">
        <v>0.1024</v>
      </c>
      <c r="F312" s="98">
        <v>9.7200000000000009E-2</v>
      </c>
      <c r="G312" s="98">
        <v>9.2899999999999996E-2</v>
      </c>
      <c r="H312" s="98">
        <v>9.1300000000000006E-2</v>
      </c>
      <c r="I312" s="98">
        <v>9.11E-2</v>
      </c>
      <c r="J312" s="98">
        <v>9.0999999999999998E-2</v>
      </c>
      <c r="K312" s="98">
        <v>9.0299999999999991E-2</v>
      </c>
      <c r="L312" s="98">
        <v>0.09</v>
      </c>
    </row>
    <row r="313" spans="1:12" x14ac:dyDescent="0.25">
      <c r="A313" s="50">
        <v>28915</v>
      </c>
      <c r="B313" s="97"/>
      <c r="C313" s="100"/>
      <c r="D313" s="97"/>
      <c r="E313" s="98">
        <v>0.10249999999999999</v>
      </c>
      <c r="F313" s="98">
        <v>9.7899999999999987E-2</v>
      </c>
      <c r="G313" s="98">
        <v>9.3800000000000008E-2</v>
      </c>
      <c r="H313" s="98">
        <v>9.1999999999999998E-2</v>
      </c>
      <c r="I313" s="98">
        <v>9.1499999999999998E-2</v>
      </c>
      <c r="J313" s="98">
        <v>9.1199999999999989E-2</v>
      </c>
      <c r="K313" s="98">
        <v>9.0800000000000006E-2</v>
      </c>
      <c r="L313" s="98">
        <v>9.0299999999999991E-2</v>
      </c>
    </row>
    <row r="314" spans="1:12" x14ac:dyDescent="0.25">
      <c r="A314" s="50">
        <v>28946</v>
      </c>
      <c r="B314" s="97"/>
      <c r="C314" s="100"/>
      <c r="D314" s="97"/>
      <c r="E314" s="98">
        <v>0.1012</v>
      </c>
      <c r="F314" s="98">
        <v>9.7799999999999998E-2</v>
      </c>
      <c r="G314" s="98">
        <v>9.4299999999999995E-2</v>
      </c>
      <c r="H314" s="98">
        <v>9.2499999999999999E-2</v>
      </c>
      <c r="I314" s="98">
        <v>9.2100000000000015E-2</v>
      </c>
      <c r="J314" s="98">
        <v>9.1799999999999993E-2</v>
      </c>
      <c r="K314" s="98">
        <v>9.1199999999999989E-2</v>
      </c>
      <c r="L314" s="98">
        <v>9.0800000000000006E-2</v>
      </c>
    </row>
    <row r="315" spans="1:12" x14ac:dyDescent="0.25">
      <c r="A315" s="50">
        <v>28976</v>
      </c>
      <c r="B315" s="97"/>
      <c r="C315" s="100"/>
      <c r="D315" s="97"/>
      <c r="E315" s="98">
        <v>0.1012</v>
      </c>
      <c r="F315" s="98">
        <v>9.7799999999999998E-2</v>
      </c>
      <c r="G315" s="98">
        <v>9.4200000000000006E-2</v>
      </c>
      <c r="H315" s="98">
        <v>9.2399999999999996E-2</v>
      </c>
      <c r="I315" s="98">
        <v>9.2300000000000007E-2</v>
      </c>
      <c r="J315" s="98">
        <v>9.2499999999999999E-2</v>
      </c>
      <c r="K315" s="98">
        <v>9.2100000000000015E-2</v>
      </c>
      <c r="L315" s="98">
        <v>9.1899999999999996E-2</v>
      </c>
    </row>
    <row r="316" spans="1:12" x14ac:dyDescent="0.25">
      <c r="A316" s="50">
        <v>29007</v>
      </c>
      <c r="B316" s="97"/>
      <c r="C316" s="100"/>
      <c r="D316" s="97"/>
      <c r="E316" s="98">
        <v>9.5700000000000007E-2</v>
      </c>
      <c r="F316" s="98">
        <v>9.2200000000000004E-2</v>
      </c>
      <c r="G316" s="98">
        <v>8.9499999999999996E-2</v>
      </c>
      <c r="H316" s="98">
        <v>8.8499999999999995E-2</v>
      </c>
      <c r="I316" s="98">
        <v>8.8599999999999998E-2</v>
      </c>
      <c r="J316" s="98">
        <v>8.9099999999999999E-2</v>
      </c>
      <c r="K316" s="98">
        <v>8.9099999999999999E-2</v>
      </c>
      <c r="L316" s="98">
        <v>8.9200000000000002E-2</v>
      </c>
    </row>
    <row r="317" spans="1:12" x14ac:dyDescent="0.25">
      <c r="A317" s="50">
        <v>29037</v>
      </c>
      <c r="B317" s="97"/>
      <c r="C317" s="100"/>
      <c r="D317" s="97"/>
      <c r="E317" s="98">
        <v>9.64E-2</v>
      </c>
      <c r="F317" s="98">
        <v>9.1400000000000009E-2</v>
      </c>
      <c r="G317" s="98">
        <v>8.9399999999999993E-2</v>
      </c>
      <c r="H317" s="98">
        <v>8.900000000000001E-2</v>
      </c>
      <c r="I317" s="98">
        <v>8.9200000000000002E-2</v>
      </c>
      <c r="J317" s="98">
        <v>8.9499999999999996E-2</v>
      </c>
      <c r="K317" s="98">
        <v>8.9200000000000002E-2</v>
      </c>
      <c r="L317" s="98">
        <v>8.929999999999999E-2</v>
      </c>
    </row>
    <row r="318" spans="1:12" x14ac:dyDescent="0.25">
      <c r="A318" s="50">
        <v>29068</v>
      </c>
      <c r="B318" s="97"/>
      <c r="C318" s="100"/>
      <c r="D318" s="97"/>
      <c r="E318" s="98">
        <v>9.98E-2</v>
      </c>
      <c r="F318" s="98">
        <v>9.4600000000000004E-2</v>
      </c>
      <c r="G318" s="98">
        <v>9.1400000000000009E-2</v>
      </c>
      <c r="H318" s="98">
        <v>9.06E-2</v>
      </c>
      <c r="I318" s="98">
        <v>9.0500000000000011E-2</v>
      </c>
      <c r="J318" s="98">
        <v>9.0299999999999991E-2</v>
      </c>
      <c r="K318" s="98">
        <v>8.9700000000000002E-2</v>
      </c>
      <c r="L318" s="98">
        <v>8.9800000000000005E-2</v>
      </c>
    </row>
    <row r="319" spans="1:12" x14ac:dyDescent="0.25">
      <c r="A319" s="50">
        <v>29099</v>
      </c>
      <c r="B319" s="97"/>
      <c r="C319" s="100"/>
      <c r="D319" s="97"/>
      <c r="E319" s="98">
        <v>0.1084</v>
      </c>
      <c r="F319" s="98">
        <v>0.10060000000000001</v>
      </c>
      <c r="G319" s="98">
        <v>9.69E-2</v>
      </c>
      <c r="H319" s="98">
        <v>9.4100000000000003E-2</v>
      </c>
      <c r="I319" s="98">
        <v>9.3800000000000008E-2</v>
      </c>
      <c r="J319" s="98">
        <v>9.3299999999999994E-2</v>
      </c>
      <c r="K319" s="98">
        <v>9.2100000000000015E-2</v>
      </c>
      <c r="L319" s="98">
        <v>9.1700000000000004E-2</v>
      </c>
    </row>
    <row r="320" spans="1:12" x14ac:dyDescent="0.25">
      <c r="A320" s="50">
        <v>29129</v>
      </c>
      <c r="B320" s="97"/>
      <c r="C320" s="100"/>
      <c r="D320" s="97"/>
      <c r="E320" s="98">
        <v>0.1244</v>
      </c>
      <c r="F320" s="98">
        <v>0.1149</v>
      </c>
      <c r="G320" s="98">
        <v>0.10949999999999999</v>
      </c>
      <c r="H320" s="98">
        <v>0.10630000000000001</v>
      </c>
      <c r="I320" s="98">
        <v>0.1047</v>
      </c>
      <c r="J320" s="98">
        <v>0.10300000000000001</v>
      </c>
      <c r="K320" s="98">
        <v>9.9900000000000003E-2</v>
      </c>
      <c r="L320" s="98">
        <v>9.849999999999999E-2</v>
      </c>
    </row>
    <row r="321" spans="1:12" x14ac:dyDescent="0.25">
      <c r="A321" s="50">
        <v>29160</v>
      </c>
      <c r="B321" s="97"/>
      <c r="C321" s="100"/>
      <c r="D321" s="97"/>
      <c r="E321" s="98">
        <v>0.12390000000000001</v>
      </c>
      <c r="F321" s="98">
        <v>0.11810000000000001</v>
      </c>
      <c r="G321" s="98">
        <v>0.1118</v>
      </c>
      <c r="H321" s="98">
        <v>0.10929999999999999</v>
      </c>
      <c r="I321" s="98">
        <v>0.10800000000000001</v>
      </c>
      <c r="J321" s="98">
        <v>0.1065</v>
      </c>
      <c r="K321" s="98">
        <v>0.10369999999999999</v>
      </c>
      <c r="L321" s="98">
        <v>0.10300000000000001</v>
      </c>
    </row>
    <row r="322" spans="1:12" x14ac:dyDescent="0.25">
      <c r="A322" s="50">
        <v>29190</v>
      </c>
      <c r="B322" s="97"/>
      <c r="C322" s="100"/>
      <c r="D322" s="97"/>
      <c r="E322" s="98">
        <v>0.1198</v>
      </c>
      <c r="F322" s="98">
        <v>0.1139</v>
      </c>
      <c r="G322" s="98">
        <v>0.10710000000000001</v>
      </c>
      <c r="H322" s="98">
        <v>0.1042</v>
      </c>
      <c r="I322" s="98">
        <v>0.1042</v>
      </c>
      <c r="J322" s="98">
        <v>0.10390000000000001</v>
      </c>
      <c r="K322" s="98">
        <v>0.1018</v>
      </c>
      <c r="L322" s="98">
        <v>0.1012</v>
      </c>
    </row>
    <row r="323" spans="1:12" x14ac:dyDescent="0.25">
      <c r="A323" s="50">
        <v>29221</v>
      </c>
      <c r="B323" s="97"/>
      <c r="C323" s="100"/>
      <c r="D323" s="97"/>
      <c r="E323" s="98">
        <v>0.1206</v>
      </c>
      <c r="F323" s="98">
        <v>0.115</v>
      </c>
      <c r="G323" s="98">
        <v>0.10880000000000001</v>
      </c>
      <c r="H323" s="98">
        <v>0.1074</v>
      </c>
      <c r="I323" s="98">
        <v>0.10769999999999999</v>
      </c>
      <c r="J323" s="98">
        <v>0.10800000000000001</v>
      </c>
      <c r="K323" s="98">
        <v>0.1065</v>
      </c>
      <c r="L323" s="98">
        <v>0.106</v>
      </c>
    </row>
    <row r="324" spans="1:12" x14ac:dyDescent="0.25">
      <c r="A324" s="50">
        <v>29252</v>
      </c>
      <c r="B324" s="97"/>
      <c r="C324" s="100"/>
      <c r="D324" s="97"/>
      <c r="E324" s="98">
        <v>0.13919999999999999</v>
      </c>
      <c r="F324" s="98">
        <v>0.13419999999999999</v>
      </c>
      <c r="G324" s="98">
        <v>0.12839999999999999</v>
      </c>
      <c r="H324" s="98">
        <v>0.126</v>
      </c>
      <c r="I324" s="98">
        <v>0.12529999999999999</v>
      </c>
      <c r="J324" s="98">
        <v>0.1241</v>
      </c>
      <c r="K324" s="98">
        <v>0.12210000000000001</v>
      </c>
      <c r="L324" s="98">
        <v>0.12130000000000001</v>
      </c>
    </row>
    <row r="325" spans="1:12" x14ac:dyDescent="0.25">
      <c r="A325" s="50">
        <v>29281</v>
      </c>
      <c r="B325" s="97"/>
      <c r="C325" s="100"/>
      <c r="D325" s="97"/>
      <c r="E325" s="98">
        <v>0.15820000000000001</v>
      </c>
      <c r="F325" s="98">
        <v>0.14880000000000002</v>
      </c>
      <c r="G325" s="98">
        <v>0.14050000000000001</v>
      </c>
      <c r="H325" s="98">
        <v>0.13470000000000001</v>
      </c>
      <c r="I325" s="98">
        <v>0.13</v>
      </c>
      <c r="J325" s="98">
        <v>0.1275</v>
      </c>
      <c r="K325" s="98">
        <v>0.1249</v>
      </c>
      <c r="L325" s="98">
        <v>0.1234</v>
      </c>
    </row>
    <row r="326" spans="1:12" x14ac:dyDescent="0.25">
      <c r="A326" s="50">
        <v>29312</v>
      </c>
      <c r="B326" s="97"/>
      <c r="C326" s="100"/>
      <c r="D326" s="97"/>
      <c r="E326" s="98">
        <v>0.13300000000000001</v>
      </c>
      <c r="F326" s="98">
        <v>0.125</v>
      </c>
      <c r="G326" s="98">
        <v>0.1202</v>
      </c>
      <c r="H326" s="98">
        <v>0.11840000000000001</v>
      </c>
      <c r="I326" s="98">
        <v>0.1149</v>
      </c>
      <c r="J326" s="98">
        <v>0.11470000000000001</v>
      </c>
      <c r="K326" s="98">
        <v>0.1142</v>
      </c>
      <c r="L326" s="98">
        <v>0.114</v>
      </c>
    </row>
    <row r="327" spans="1:12" x14ac:dyDescent="0.25">
      <c r="A327" s="50">
        <v>29342</v>
      </c>
      <c r="B327" s="97"/>
      <c r="C327" s="100"/>
      <c r="D327" s="97"/>
      <c r="E327" s="98">
        <v>9.3900000000000011E-2</v>
      </c>
      <c r="F327" s="98">
        <v>9.4499999999999987E-2</v>
      </c>
      <c r="G327" s="98">
        <v>9.4399999999999998E-2</v>
      </c>
      <c r="H327" s="98">
        <v>9.9499999999999991E-2</v>
      </c>
      <c r="I327" s="98">
        <v>0.1009</v>
      </c>
      <c r="J327" s="98">
        <v>0.1018</v>
      </c>
      <c r="K327" s="98">
        <v>0.10439999999999999</v>
      </c>
      <c r="L327" s="98">
        <v>0.1036</v>
      </c>
    </row>
    <row r="328" spans="1:12" x14ac:dyDescent="0.25">
      <c r="A328" s="50">
        <v>29373</v>
      </c>
      <c r="B328" s="97"/>
      <c r="C328" s="100"/>
      <c r="D328" s="97"/>
      <c r="E328" s="98">
        <v>8.1600000000000006E-2</v>
      </c>
      <c r="F328" s="98">
        <v>8.7300000000000003E-2</v>
      </c>
      <c r="G328" s="98">
        <v>8.9099999999999999E-2</v>
      </c>
      <c r="H328" s="98">
        <v>9.2100000000000015E-2</v>
      </c>
      <c r="I328" s="98">
        <v>9.4499999999999987E-2</v>
      </c>
      <c r="J328" s="98">
        <v>9.7799999999999998E-2</v>
      </c>
      <c r="K328" s="98">
        <v>9.8900000000000002E-2</v>
      </c>
      <c r="L328" s="98">
        <v>9.8100000000000007E-2</v>
      </c>
    </row>
    <row r="329" spans="1:12" x14ac:dyDescent="0.25">
      <c r="A329" s="50">
        <v>29403</v>
      </c>
      <c r="B329" s="97"/>
      <c r="C329" s="100"/>
      <c r="D329" s="97"/>
      <c r="E329" s="98">
        <v>8.6500000000000007E-2</v>
      </c>
      <c r="F329" s="98">
        <v>9.0299999999999991E-2</v>
      </c>
      <c r="G329" s="98">
        <v>9.2699999999999991E-2</v>
      </c>
      <c r="H329" s="98">
        <v>9.5299999999999996E-2</v>
      </c>
      <c r="I329" s="98">
        <v>9.8400000000000001E-2</v>
      </c>
      <c r="J329" s="98">
        <v>0.10249999999999999</v>
      </c>
      <c r="K329" s="98">
        <v>0.1032</v>
      </c>
      <c r="L329" s="98">
        <v>0.1024</v>
      </c>
    </row>
    <row r="330" spans="1:12" x14ac:dyDescent="0.25">
      <c r="A330" s="50">
        <v>29434</v>
      </c>
      <c r="B330" s="97"/>
      <c r="C330" s="100"/>
      <c r="D330" s="97"/>
      <c r="E330" s="98">
        <v>0.1024</v>
      </c>
      <c r="F330" s="98">
        <v>0.10529999999999999</v>
      </c>
      <c r="G330" s="98">
        <v>0.10630000000000001</v>
      </c>
      <c r="H330" s="98">
        <v>0.1084</v>
      </c>
      <c r="I330" s="98">
        <v>0.10949999999999999</v>
      </c>
      <c r="J330" s="98">
        <v>0.111</v>
      </c>
      <c r="K330" s="98">
        <v>0.11070000000000001</v>
      </c>
      <c r="L330" s="98">
        <v>0.11</v>
      </c>
    </row>
    <row r="331" spans="1:12" x14ac:dyDescent="0.25">
      <c r="A331" s="50">
        <v>29465</v>
      </c>
      <c r="B331" s="97"/>
      <c r="C331" s="100"/>
      <c r="D331" s="97"/>
      <c r="E331" s="98">
        <v>0.1152</v>
      </c>
      <c r="F331" s="98">
        <v>0.1157</v>
      </c>
      <c r="G331" s="98">
        <v>0.1157</v>
      </c>
      <c r="H331" s="98">
        <v>0.1162</v>
      </c>
      <c r="I331" s="98">
        <v>0.1157</v>
      </c>
      <c r="J331" s="98">
        <v>0.11509999999999999</v>
      </c>
      <c r="K331" s="98">
        <v>0.11470000000000001</v>
      </c>
      <c r="L331" s="98">
        <v>0.1134</v>
      </c>
    </row>
    <row r="332" spans="1:12" x14ac:dyDescent="0.25">
      <c r="A332" s="50">
        <v>29495</v>
      </c>
      <c r="B332" s="97"/>
      <c r="C332" s="100"/>
      <c r="D332" s="97"/>
      <c r="E332" s="98">
        <v>0.1249</v>
      </c>
      <c r="F332" s="98">
        <v>0.12089999999999999</v>
      </c>
      <c r="G332" s="98">
        <v>0.1201</v>
      </c>
      <c r="H332" s="98">
        <v>0.1186</v>
      </c>
      <c r="I332" s="98">
        <v>0.11789999999999999</v>
      </c>
      <c r="J332" s="98">
        <v>0.11749999999999999</v>
      </c>
      <c r="K332" s="98">
        <v>0.11749999999999999</v>
      </c>
      <c r="L332" s="98">
        <v>0.1159</v>
      </c>
    </row>
    <row r="333" spans="1:12" x14ac:dyDescent="0.25">
      <c r="A333" s="50">
        <v>29526</v>
      </c>
      <c r="B333" s="97"/>
      <c r="C333" s="100"/>
      <c r="D333" s="97"/>
      <c r="E333" s="98">
        <v>0.14150000000000001</v>
      </c>
      <c r="F333" s="98">
        <v>0.1351</v>
      </c>
      <c r="G333" s="98">
        <v>0.1331</v>
      </c>
      <c r="H333" s="98">
        <v>0.1283</v>
      </c>
      <c r="I333" s="98">
        <v>0.12710000000000002</v>
      </c>
      <c r="J333" s="98">
        <v>0.1268</v>
      </c>
      <c r="K333" s="98">
        <v>0.1244</v>
      </c>
      <c r="L333" s="98">
        <v>0.12369999999999999</v>
      </c>
    </row>
    <row r="334" spans="1:12" x14ac:dyDescent="0.25">
      <c r="A334" s="50">
        <v>29556</v>
      </c>
      <c r="B334" s="97"/>
      <c r="C334" s="100"/>
      <c r="D334" s="97"/>
      <c r="E334" s="98">
        <v>0.14880000000000002</v>
      </c>
      <c r="F334" s="98">
        <v>0.14080000000000001</v>
      </c>
      <c r="G334" s="98">
        <v>0.13650000000000001</v>
      </c>
      <c r="H334" s="98">
        <v>0.13250000000000001</v>
      </c>
      <c r="I334" s="98">
        <v>0.13</v>
      </c>
      <c r="J334" s="98">
        <v>0.12839999999999999</v>
      </c>
      <c r="K334" s="98">
        <v>0.1249</v>
      </c>
      <c r="L334" s="98">
        <v>0.124</v>
      </c>
    </row>
    <row r="335" spans="1:12" x14ac:dyDescent="0.25">
      <c r="A335" s="50">
        <v>29587</v>
      </c>
      <c r="B335" s="97"/>
      <c r="C335" s="100"/>
      <c r="D335" s="97"/>
      <c r="E335" s="98">
        <v>0.14080000000000001</v>
      </c>
      <c r="F335" s="98">
        <v>0.1326</v>
      </c>
      <c r="G335" s="98">
        <v>0.13009999999999999</v>
      </c>
      <c r="H335" s="98">
        <v>0.12770000000000001</v>
      </c>
      <c r="I335" s="98">
        <v>0.12659999999999999</v>
      </c>
      <c r="J335" s="98">
        <v>0.12570000000000001</v>
      </c>
      <c r="K335" s="98">
        <v>0.1229</v>
      </c>
      <c r="L335" s="98">
        <v>0.12140000000000001</v>
      </c>
    </row>
    <row r="336" spans="1:12" x14ac:dyDescent="0.25">
      <c r="A336" s="50">
        <v>29618</v>
      </c>
      <c r="B336" s="97"/>
      <c r="C336" s="100"/>
      <c r="D336" s="97"/>
      <c r="E336" s="98">
        <v>0.1457</v>
      </c>
      <c r="F336" s="98">
        <v>0.13919999999999999</v>
      </c>
      <c r="G336" s="98">
        <v>0.13650000000000001</v>
      </c>
      <c r="H336" s="98">
        <v>0.1341</v>
      </c>
      <c r="I336" s="98">
        <v>0.1328</v>
      </c>
      <c r="J336" s="98">
        <v>0.13189999999999999</v>
      </c>
      <c r="K336" s="98">
        <v>0.1298</v>
      </c>
      <c r="L336" s="98">
        <v>0.128</v>
      </c>
    </row>
    <row r="337" spans="1:12" x14ac:dyDescent="0.25">
      <c r="A337" s="50">
        <v>29646</v>
      </c>
      <c r="B337" s="97"/>
      <c r="C337" s="100"/>
      <c r="D337" s="97"/>
      <c r="E337" s="98">
        <v>0.1371</v>
      </c>
      <c r="F337" s="98">
        <v>0.13570000000000002</v>
      </c>
      <c r="G337" s="98">
        <v>0.1351</v>
      </c>
      <c r="H337" s="98">
        <v>0.1341</v>
      </c>
      <c r="I337" s="98">
        <v>0.13239999999999999</v>
      </c>
      <c r="J337" s="98">
        <v>0.13119999999999998</v>
      </c>
      <c r="K337" s="98">
        <v>0.12939999999999999</v>
      </c>
      <c r="L337" s="98">
        <v>0.12689999999999999</v>
      </c>
    </row>
    <row r="338" spans="1:12" x14ac:dyDescent="0.25">
      <c r="A338" s="50">
        <v>29677</v>
      </c>
      <c r="B338" s="97"/>
      <c r="C338" s="100"/>
      <c r="D338" s="97"/>
      <c r="E338" s="98">
        <v>0.14319999999999999</v>
      </c>
      <c r="F338" s="98">
        <v>0.14150000000000001</v>
      </c>
      <c r="G338" s="98">
        <v>0.1409</v>
      </c>
      <c r="H338" s="98">
        <v>0.1399</v>
      </c>
      <c r="I338" s="98">
        <v>0.13849999999999998</v>
      </c>
      <c r="J338" s="98">
        <v>0.1368</v>
      </c>
      <c r="K338" s="98">
        <v>0.1346</v>
      </c>
      <c r="L338" s="98">
        <v>0.13200000000000001</v>
      </c>
    </row>
    <row r="339" spans="1:12" x14ac:dyDescent="0.25">
      <c r="A339" s="50">
        <v>29707</v>
      </c>
      <c r="B339" s="97"/>
      <c r="C339" s="100"/>
      <c r="D339" s="97"/>
      <c r="E339" s="98">
        <v>0.16200000000000001</v>
      </c>
      <c r="F339" s="98">
        <v>0.15460000000000002</v>
      </c>
      <c r="G339" s="98">
        <v>0.15079999999999999</v>
      </c>
      <c r="H339" s="98">
        <v>0.14630000000000001</v>
      </c>
      <c r="I339" s="98">
        <v>0.14300000000000002</v>
      </c>
      <c r="J339" s="98">
        <v>0.14099999999999999</v>
      </c>
      <c r="K339" s="98">
        <v>0.13819999999999999</v>
      </c>
      <c r="L339" s="98">
        <v>0.13600000000000001</v>
      </c>
    </row>
    <row r="340" spans="1:12" x14ac:dyDescent="0.25">
      <c r="A340" s="50">
        <v>29738</v>
      </c>
      <c r="B340" s="97"/>
      <c r="C340" s="100"/>
      <c r="D340" s="97"/>
      <c r="E340" s="98">
        <v>0.14859999999999998</v>
      </c>
      <c r="F340" s="98">
        <v>0.14510000000000001</v>
      </c>
      <c r="G340" s="98">
        <v>0.1429</v>
      </c>
      <c r="H340" s="98">
        <v>0.13949999999999999</v>
      </c>
      <c r="I340" s="98">
        <v>0.13669999999999999</v>
      </c>
      <c r="J340" s="98">
        <v>0.13470000000000001</v>
      </c>
      <c r="K340" s="98">
        <v>0.13200000000000001</v>
      </c>
      <c r="L340" s="98">
        <v>0.12960000000000002</v>
      </c>
    </row>
    <row r="341" spans="1:12" x14ac:dyDescent="0.25">
      <c r="A341" s="50">
        <v>29768</v>
      </c>
      <c r="B341" s="97"/>
      <c r="C341" s="100"/>
      <c r="D341" s="97"/>
      <c r="E341" s="98">
        <v>0.15720000000000001</v>
      </c>
      <c r="F341" s="98">
        <v>0.1535</v>
      </c>
      <c r="G341" s="98">
        <v>0.1515</v>
      </c>
      <c r="H341" s="98">
        <v>0.1479</v>
      </c>
      <c r="I341" s="98">
        <v>0.1449</v>
      </c>
      <c r="J341" s="98">
        <v>0.14279999999999998</v>
      </c>
      <c r="K341" s="98">
        <v>0.13919999999999999</v>
      </c>
      <c r="L341" s="98">
        <v>0.13589999999999999</v>
      </c>
    </row>
    <row r="342" spans="1:12" x14ac:dyDescent="0.25">
      <c r="A342" s="50">
        <v>29799</v>
      </c>
      <c r="B342" s="97"/>
      <c r="C342" s="100"/>
      <c r="D342" s="97"/>
      <c r="E342" s="98">
        <v>0.16719999999999999</v>
      </c>
      <c r="F342" s="98">
        <v>0.1628</v>
      </c>
      <c r="G342" s="98">
        <v>0.16</v>
      </c>
      <c r="H342" s="98">
        <v>0.15560000000000002</v>
      </c>
      <c r="I342" s="98">
        <v>0.1522</v>
      </c>
      <c r="J342" s="98">
        <v>0.14940000000000001</v>
      </c>
      <c r="K342" s="98">
        <v>0.1452</v>
      </c>
      <c r="L342" s="98">
        <v>0.14169999999999999</v>
      </c>
    </row>
    <row r="343" spans="1:12" x14ac:dyDescent="0.25">
      <c r="A343" s="50">
        <v>29830</v>
      </c>
      <c r="B343" s="97"/>
      <c r="C343" s="100"/>
      <c r="D343" s="97"/>
      <c r="E343" s="98">
        <v>0.16519999999999999</v>
      </c>
      <c r="F343" s="98">
        <v>0.1646</v>
      </c>
      <c r="G343" s="98">
        <v>0.16219999999999998</v>
      </c>
      <c r="H343" s="98">
        <v>0.1593</v>
      </c>
      <c r="I343" s="98">
        <v>0.1565</v>
      </c>
      <c r="J343" s="98">
        <v>0.1532</v>
      </c>
      <c r="K343" s="98">
        <v>0.1507</v>
      </c>
      <c r="L343" s="98">
        <v>0.1467</v>
      </c>
    </row>
    <row r="344" spans="1:12" x14ac:dyDescent="0.25">
      <c r="A344" s="50">
        <v>29860</v>
      </c>
      <c r="B344" s="97"/>
      <c r="C344" s="100"/>
      <c r="D344" s="97"/>
      <c r="E344" s="98">
        <v>0.15380000000000002</v>
      </c>
      <c r="F344" s="98">
        <v>0.15539999999999998</v>
      </c>
      <c r="G344" s="98">
        <v>0.155</v>
      </c>
      <c r="H344" s="98">
        <v>0.15410000000000001</v>
      </c>
      <c r="I344" s="98">
        <v>0.15329999999999999</v>
      </c>
      <c r="J344" s="98">
        <v>0.1515</v>
      </c>
      <c r="K344" s="98">
        <v>0.15130000000000002</v>
      </c>
      <c r="L344" s="98">
        <v>0.14679999999999999</v>
      </c>
    </row>
    <row r="345" spans="1:12" x14ac:dyDescent="0.25">
      <c r="A345" s="50">
        <v>29891</v>
      </c>
      <c r="B345" s="97"/>
      <c r="C345" s="100"/>
      <c r="D345" s="97"/>
      <c r="E345" s="98">
        <v>0.1241</v>
      </c>
      <c r="F345" s="98">
        <v>0.1288</v>
      </c>
      <c r="G345" s="98">
        <v>0.13109999999999999</v>
      </c>
      <c r="H345" s="98">
        <v>0.1338</v>
      </c>
      <c r="I345" s="98">
        <v>0.13419999999999999</v>
      </c>
      <c r="J345" s="98">
        <v>0.13390000000000002</v>
      </c>
      <c r="K345" s="98">
        <v>0.1356</v>
      </c>
      <c r="L345" s="98">
        <v>0.13350000000000001</v>
      </c>
    </row>
    <row r="346" spans="1:12" x14ac:dyDescent="0.25">
      <c r="A346" s="50">
        <v>29921</v>
      </c>
      <c r="B346" s="97"/>
      <c r="C346" s="100"/>
      <c r="D346" s="97"/>
      <c r="E346" s="98">
        <v>0.1285</v>
      </c>
      <c r="F346" s="98">
        <v>0.13289999999999999</v>
      </c>
      <c r="G346" s="98">
        <v>0.1366</v>
      </c>
      <c r="H346" s="98">
        <v>0.13600000000000001</v>
      </c>
      <c r="I346" s="98">
        <v>0.13619999999999999</v>
      </c>
      <c r="J346" s="98">
        <v>0.13720000000000002</v>
      </c>
      <c r="K346" s="98">
        <v>0.13730000000000001</v>
      </c>
      <c r="L346" s="98">
        <v>0.13449999999999998</v>
      </c>
    </row>
    <row r="347" spans="1:12" x14ac:dyDescent="0.25">
      <c r="A347" s="50">
        <v>29952</v>
      </c>
      <c r="B347" s="97"/>
      <c r="C347" s="98">
        <v>0.12920000000000001</v>
      </c>
      <c r="D347" s="98">
        <v>0.13900000000000001</v>
      </c>
      <c r="E347" s="98">
        <v>0.14319999999999999</v>
      </c>
      <c r="F347" s="98">
        <v>0.1457</v>
      </c>
      <c r="G347" s="98">
        <v>0.1464</v>
      </c>
      <c r="H347" s="98">
        <v>0.14649999999999999</v>
      </c>
      <c r="I347" s="98">
        <v>0.1467</v>
      </c>
      <c r="J347" s="98">
        <v>0.1459</v>
      </c>
      <c r="K347" s="98">
        <v>0.1457</v>
      </c>
      <c r="L347" s="98">
        <v>0.14219999999999999</v>
      </c>
    </row>
    <row r="348" spans="1:12" x14ac:dyDescent="0.25">
      <c r="A348" s="50">
        <v>29983</v>
      </c>
      <c r="B348" s="97"/>
      <c r="C348" s="98">
        <v>0.14279999999999998</v>
      </c>
      <c r="D348" s="98">
        <v>0.14810000000000001</v>
      </c>
      <c r="E348" s="98">
        <v>0.14730000000000001</v>
      </c>
      <c r="F348" s="98">
        <v>0.1482</v>
      </c>
      <c r="G348" s="98">
        <v>0.14730000000000001</v>
      </c>
      <c r="H348" s="98">
        <v>0.1454</v>
      </c>
      <c r="I348" s="98">
        <v>0.14460000000000001</v>
      </c>
      <c r="J348" s="98">
        <v>0.14429999999999998</v>
      </c>
      <c r="K348" s="98">
        <v>0.14480000000000001</v>
      </c>
      <c r="L348" s="98">
        <v>0.14219999999999999</v>
      </c>
    </row>
    <row r="349" spans="1:12" x14ac:dyDescent="0.25">
      <c r="A349" s="50">
        <v>30011</v>
      </c>
      <c r="B349" s="97"/>
      <c r="C349" s="98">
        <v>0.1331</v>
      </c>
      <c r="D349" s="98">
        <v>0.13830000000000001</v>
      </c>
      <c r="E349" s="98">
        <v>0.13949999999999999</v>
      </c>
      <c r="F349" s="98">
        <v>0.1419</v>
      </c>
      <c r="G349" s="98">
        <v>0.14130000000000001</v>
      </c>
      <c r="H349" s="98">
        <v>0.13980000000000001</v>
      </c>
      <c r="I349" s="98">
        <v>0.13930000000000001</v>
      </c>
      <c r="J349" s="98">
        <v>0.1386</v>
      </c>
      <c r="K349" s="98">
        <v>0.13750000000000001</v>
      </c>
      <c r="L349" s="98">
        <v>0.1353</v>
      </c>
    </row>
    <row r="350" spans="1:12" x14ac:dyDescent="0.25">
      <c r="A350" s="50">
        <v>30042</v>
      </c>
      <c r="B350" s="97"/>
      <c r="C350" s="98">
        <v>0.13339999999999999</v>
      </c>
      <c r="D350" s="98">
        <v>0.13869999999999999</v>
      </c>
      <c r="E350" s="98">
        <v>0.13980000000000001</v>
      </c>
      <c r="F350" s="98">
        <v>0.14199999999999999</v>
      </c>
      <c r="G350" s="98">
        <v>0.14180000000000001</v>
      </c>
      <c r="H350" s="98">
        <v>0.14000000000000001</v>
      </c>
      <c r="I350" s="98">
        <v>0.1394</v>
      </c>
      <c r="J350" s="98">
        <v>0.13869999999999999</v>
      </c>
      <c r="K350" s="98">
        <v>0.13570000000000002</v>
      </c>
      <c r="L350" s="98">
        <v>0.13369999999999999</v>
      </c>
    </row>
    <row r="351" spans="1:12" x14ac:dyDescent="0.25">
      <c r="A351" s="50">
        <v>30072</v>
      </c>
      <c r="B351" s="97"/>
      <c r="C351" s="98">
        <v>0.12710000000000002</v>
      </c>
      <c r="D351" s="98">
        <v>0.1313</v>
      </c>
      <c r="E351" s="98">
        <v>0.13339999999999999</v>
      </c>
      <c r="F351" s="98">
        <v>0.13780000000000001</v>
      </c>
      <c r="G351" s="98">
        <v>0.13769999999999999</v>
      </c>
      <c r="H351" s="98">
        <v>0.13750000000000001</v>
      </c>
      <c r="I351" s="98">
        <v>0.13739999999999999</v>
      </c>
      <c r="J351" s="98">
        <v>0.13619999999999999</v>
      </c>
      <c r="K351" s="98">
        <v>0.1346</v>
      </c>
      <c r="L351" s="98">
        <v>0.13239999999999999</v>
      </c>
    </row>
    <row r="352" spans="1:12" x14ac:dyDescent="0.25">
      <c r="A352" s="50">
        <v>30103</v>
      </c>
      <c r="B352" s="97"/>
      <c r="C352" s="98">
        <v>0.1308</v>
      </c>
      <c r="D352" s="98">
        <v>0.1376</v>
      </c>
      <c r="E352" s="98">
        <v>0.14069999999999999</v>
      </c>
      <c r="F352" s="98">
        <v>0.1447</v>
      </c>
      <c r="G352" s="98">
        <v>0.14480000000000001</v>
      </c>
      <c r="H352" s="98">
        <v>0.14429999999999998</v>
      </c>
      <c r="I352" s="98">
        <v>0.1447</v>
      </c>
      <c r="J352" s="98">
        <v>0.14300000000000002</v>
      </c>
      <c r="K352" s="98">
        <v>0.14180000000000001</v>
      </c>
      <c r="L352" s="98">
        <v>0.13919999999999999</v>
      </c>
    </row>
    <row r="353" spans="1:12" x14ac:dyDescent="0.25">
      <c r="A353" s="50">
        <v>30133</v>
      </c>
      <c r="B353" s="97"/>
      <c r="C353" s="98">
        <v>0.1186</v>
      </c>
      <c r="D353" s="98">
        <v>0.128</v>
      </c>
      <c r="E353" s="98">
        <v>0.13239999999999999</v>
      </c>
      <c r="F353" s="98">
        <v>0.13800000000000001</v>
      </c>
      <c r="G353" s="98">
        <v>0.14000000000000001</v>
      </c>
      <c r="H353" s="98">
        <v>0.14069999999999999</v>
      </c>
      <c r="I353" s="98">
        <v>0.14069999999999999</v>
      </c>
      <c r="J353" s="98">
        <v>0.13949999999999999</v>
      </c>
      <c r="K353" s="98">
        <v>0.1376</v>
      </c>
      <c r="L353" s="98">
        <v>0.13550000000000001</v>
      </c>
    </row>
    <row r="354" spans="1:12" x14ac:dyDescent="0.25">
      <c r="A354" s="50">
        <v>30164</v>
      </c>
      <c r="B354" s="97"/>
      <c r="C354" s="98">
        <v>0.09</v>
      </c>
      <c r="D354" s="98">
        <v>0.1051</v>
      </c>
      <c r="E354" s="98">
        <v>0.1143</v>
      </c>
      <c r="F354" s="98">
        <v>0.1232</v>
      </c>
      <c r="G354" s="98">
        <v>0.12619999999999998</v>
      </c>
      <c r="H354" s="98">
        <v>0.13</v>
      </c>
      <c r="I354" s="98">
        <v>0.13140000000000002</v>
      </c>
      <c r="J354" s="98">
        <v>0.13059999999999999</v>
      </c>
      <c r="K354" s="98">
        <v>0.12909999999999999</v>
      </c>
      <c r="L354" s="98">
        <v>0.12770000000000001</v>
      </c>
    </row>
    <row r="355" spans="1:12" x14ac:dyDescent="0.25">
      <c r="A355" s="50">
        <v>30195</v>
      </c>
      <c r="B355" s="97"/>
      <c r="C355" s="98">
        <v>8.1900000000000001E-2</v>
      </c>
      <c r="D355" s="98">
        <v>9.8299999999999998E-2</v>
      </c>
      <c r="E355" s="98">
        <v>0.1085</v>
      </c>
      <c r="F355" s="98">
        <v>0.11779999999999999</v>
      </c>
      <c r="G355" s="98">
        <v>0.12029999999999999</v>
      </c>
      <c r="H355" s="98">
        <v>0.1225</v>
      </c>
      <c r="I355" s="98">
        <v>0.12359999999999999</v>
      </c>
      <c r="J355" s="98">
        <v>0.1234</v>
      </c>
      <c r="K355" s="98">
        <v>0.1216</v>
      </c>
      <c r="L355" s="98">
        <v>0.1207</v>
      </c>
    </row>
    <row r="356" spans="1:12" x14ac:dyDescent="0.25">
      <c r="A356" s="50">
        <v>30225</v>
      </c>
      <c r="B356" s="97"/>
      <c r="C356" s="98">
        <v>7.9699999999999993E-2</v>
      </c>
      <c r="D356" s="98">
        <v>8.6300000000000002E-2</v>
      </c>
      <c r="E356" s="98">
        <v>9.3200000000000005E-2</v>
      </c>
      <c r="F356" s="98">
        <v>0.10189999999999999</v>
      </c>
      <c r="G356" s="98">
        <v>0.10619999999999999</v>
      </c>
      <c r="H356" s="98">
        <v>0.10800000000000001</v>
      </c>
      <c r="I356" s="98">
        <v>0.10880000000000001</v>
      </c>
      <c r="J356" s="98">
        <v>0.1091</v>
      </c>
      <c r="K356" s="98">
        <v>0.10970000000000001</v>
      </c>
      <c r="L356" s="98">
        <v>0.11169999999999999</v>
      </c>
    </row>
    <row r="357" spans="1:12" x14ac:dyDescent="0.25">
      <c r="A357" s="50">
        <v>30256</v>
      </c>
      <c r="B357" s="97"/>
      <c r="C357" s="98">
        <v>8.3499999999999991E-2</v>
      </c>
      <c r="D357" s="98">
        <v>8.8000000000000009E-2</v>
      </c>
      <c r="E357" s="98">
        <v>9.1600000000000001E-2</v>
      </c>
      <c r="F357" s="98">
        <v>9.8000000000000004E-2</v>
      </c>
      <c r="G357" s="98">
        <v>9.98E-2</v>
      </c>
      <c r="H357" s="98">
        <v>0.1038</v>
      </c>
      <c r="I357" s="98">
        <v>0.10529999999999999</v>
      </c>
      <c r="J357" s="98">
        <v>0.10550000000000001</v>
      </c>
      <c r="K357" s="98">
        <v>0.1057</v>
      </c>
      <c r="L357" s="98">
        <v>0.10539999999999999</v>
      </c>
    </row>
    <row r="358" spans="1:12" x14ac:dyDescent="0.25">
      <c r="A358" s="50">
        <v>30286</v>
      </c>
      <c r="B358" s="97"/>
      <c r="C358" s="98">
        <v>8.199999999999999E-2</v>
      </c>
      <c r="D358" s="98">
        <v>8.5900000000000004E-2</v>
      </c>
      <c r="E358" s="98">
        <v>8.9099999999999999E-2</v>
      </c>
      <c r="F358" s="98">
        <v>9.6600000000000005E-2</v>
      </c>
      <c r="G358" s="98">
        <v>9.8800000000000013E-2</v>
      </c>
      <c r="H358" s="98">
        <v>0.10220000000000001</v>
      </c>
      <c r="I358" s="98">
        <v>0.10490000000000001</v>
      </c>
      <c r="J358" s="98">
        <v>0.10539999999999999</v>
      </c>
      <c r="K358" s="98">
        <v>0.10619999999999999</v>
      </c>
      <c r="L358" s="98">
        <v>0.10539999999999999</v>
      </c>
    </row>
    <row r="359" spans="1:12" x14ac:dyDescent="0.25">
      <c r="A359" s="50">
        <v>30317</v>
      </c>
      <c r="B359" s="97"/>
      <c r="C359" s="98">
        <v>8.1199999999999994E-2</v>
      </c>
      <c r="D359" s="98">
        <v>8.3299999999999999E-2</v>
      </c>
      <c r="E359" s="98">
        <v>8.6199999999999999E-2</v>
      </c>
      <c r="F359" s="98">
        <v>9.3299999999999994E-2</v>
      </c>
      <c r="G359" s="98">
        <v>9.64E-2</v>
      </c>
      <c r="H359" s="98">
        <v>0.1003</v>
      </c>
      <c r="I359" s="98">
        <v>0.1036</v>
      </c>
      <c r="J359" s="98">
        <v>0.10460000000000001</v>
      </c>
      <c r="K359" s="98">
        <v>0.10779999999999999</v>
      </c>
      <c r="L359" s="98">
        <v>0.10630000000000001</v>
      </c>
    </row>
    <row r="360" spans="1:12" x14ac:dyDescent="0.25">
      <c r="A360" s="50">
        <v>30348</v>
      </c>
      <c r="B360" s="97"/>
      <c r="C360" s="98">
        <v>8.3900000000000002E-2</v>
      </c>
      <c r="D360" s="98">
        <v>8.6500000000000007E-2</v>
      </c>
      <c r="E360" s="98">
        <v>8.9200000000000002E-2</v>
      </c>
      <c r="F360" s="98">
        <v>9.64E-2</v>
      </c>
      <c r="G360" s="98">
        <v>9.9100000000000008E-2</v>
      </c>
      <c r="H360" s="98">
        <v>0.1026</v>
      </c>
      <c r="I360" s="98">
        <v>0.1056</v>
      </c>
      <c r="J360" s="98">
        <v>0.1072</v>
      </c>
      <c r="K360" s="98">
        <v>0.1103</v>
      </c>
      <c r="L360" s="98">
        <v>0.10880000000000001</v>
      </c>
    </row>
    <row r="361" spans="1:12" x14ac:dyDescent="0.25">
      <c r="A361" s="50">
        <v>30376</v>
      </c>
      <c r="B361" s="97"/>
      <c r="C361" s="98">
        <v>8.6599999999999996E-2</v>
      </c>
      <c r="D361" s="98">
        <v>8.8599999999999998E-2</v>
      </c>
      <c r="E361" s="98">
        <v>9.0399999999999994E-2</v>
      </c>
      <c r="F361" s="98">
        <v>9.6600000000000005E-2</v>
      </c>
      <c r="G361" s="98">
        <v>9.8400000000000001E-2</v>
      </c>
      <c r="H361" s="98">
        <v>0.1008</v>
      </c>
      <c r="I361" s="98">
        <v>0.10310000000000001</v>
      </c>
      <c r="J361" s="98">
        <v>0.1051</v>
      </c>
      <c r="K361" s="98">
        <v>0.10800000000000001</v>
      </c>
      <c r="L361" s="98">
        <v>0.10630000000000001</v>
      </c>
    </row>
    <row r="362" spans="1:12" x14ac:dyDescent="0.25">
      <c r="A362" s="50">
        <v>30407</v>
      </c>
      <c r="B362" s="97"/>
      <c r="C362" s="98">
        <v>8.5099999999999995E-2</v>
      </c>
      <c r="D362" s="98">
        <v>8.7799999999999989E-2</v>
      </c>
      <c r="E362" s="98">
        <v>8.9800000000000005E-2</v>
      </c>
      <c r="F362" s="98">
        <v>9.5700000000000007E-2</v>
      </c>
      <c r="G362" s="98">
        <v>9.7599999999999992E-2</v>
      </c>
      <c r="H362" s="98">
        <v>0.1002</v>
      </c>
      <c r="I362" s="98">
        <v>0.10289999999999999</v>
      </c>
      <c r="J362" s="98">
        <v>0.10400000000000001</v>
      </c>
      <c r="K362" s="98">
        <v>0.10630000000000001</v>
      </c>
      <c r="L362" s="98">
        <v>0.1048</v>
      </c>
    </row>
    <row r="363" spans="1:12" x14ac:dyDescent="0.25">
      <c r="A363" s="50">
        <v>30437</v>
      </c>
      <c r="B363" s="97"/>
      <c r="C363" s="98">
        <v>8.5000000000000006E-2</v>
      </c>
      <c r="D363" s="98">
        <v>8.6999999999999994E-2</v>
      </c>
      <c r="E363" s="98">
        <v>8.900000000000001E-2</v>
      </c>
      <c r="F363" s="98">
        <v>9.4899999999999998E-2</v>
      </c>
      <c r="G363" s="98">
        <v>9.6600000000000005E-2</v>
      </c>
      <c r="H363" s="98">
        <v>0.1003</v>
      </c>
      <c r="I363" s="98">
        <v>0.10300000000000001</v>
      </c>
      <c r="J363" s="98">
        <v>0.1038</v>
      </c>
      <c r="K363" s="98">
        <v>0.1067</v>
      </c>
      <c r="L363" s="98">
        <v>0.10529999999999999</v>
      </c>
    </row>
    <row r="364" spans="1:12" x14ac:dyDescent="0.25">
      <c r="A364" s="50">
        <v>30468</v>
      </c>
      <c r="B364" s="97"/>
      <c r="C364" s="98">
        <v>9.1400000000000009E-2</v>
      </c>
      <c r="D364" s="98">
        <v>9.4399999999999998E-2</v>
      </c>
      <c r="E364" s="98">
        <v>9.6600000000000005E-2</v>
      </c>
      <c r="F364" s="98">
        <v>0.1018</v>
      </c>
      <c r="G364" s="98">
        <v>0.1032</v>
      </c>
      <c r="H364" s="98">
        <v>0.10630000000000001</v>
      </c>
      <c r="I364" s="98">
        <v>0.10830000000000001</v>
      </c>
      <c r="J364" s="98">
        <v>0.1085</v>
      </c>
      <c r="K364" s="98">
        <v>0.11119999999999999</v>
      </c>
      <c r="L364" s="98">
        <v>0.10929999999999999</v>
      </c>
    </row>
    <row r="365" spans="1:12" x14ac:dyDescent="0.25">
      <c r="A365" s="50">
        <v>30498</v>
      </c>
      <c r="B365" s="97"/>
      <c r="C365" s="98">
        <v>9.4499999999999987E-2</v>
      </c>
      <c r="D365" s="98">
        <v>9.849999999999999E-2</v>
      </c>
      <c r="E365" s="98">
        <v>0.10199999999999999</v>
      </c>
      <c r="F365" s="98">
        <v>0.1069</v>
      </c>
      <c r="G365" s="98">
        <v>0.109</v>
      </c>
      <c r="H365" s="98">
        <v>0.11210000000000001</v>
      </c>
      <c r="I365" s="98">
        <v>0.11349999999999999</v>
      </c>
      <c r="J365" s="98">
        <v>0.11380000000000001</v>
      </c>
      <c r="K365" s="98">
        <v>0.1159</v>
      </c>
      <c r="L365" s="98">
        <v>0.114</v>
      </c>
    </row>
    <row r="366" spans="1:12" x14ac:dyDescent="0.25">
      <c r="A366" s="50">
        <v>30529</v>
      </c>
      <c r="B366" s="97"/>
      <c r="C366" s="98">
        <v>9.74E-2</v>
      </c>
      <c r="D366" s="98">
        <v>0.1016</v>
      </c>
      <c r="E366" s="98">
        <v>0.10529999999999999</v>
      </c>
      <c r="F366" s="98">
        <v>0.11070000000000001</v>
      </c>
      <c r="G366" s="98">
        <v>0.113</v>
      </c>
      <c r="H366" s="98">
        <v>0.11630000000000001</v>
      </c>
      <c r="I366" s="98">
        <v>0.1177</v>
      </c>
      <c r="J366" s="98">
        <v>0.11849999999999999</v>
      </c>
      <c r="K366" s="98">
        <v>0.11960000000000001</v>
      </c>
      <c r="L366" s="98">
        <v>0.1182</v>
      </c>
    </row>
    <row r="367" spans="1:12" x14ac:dyDescent="0.25">
      <c r="A367" s="50">
        <v>30560</v>
      </c>
      <c r="B367" s="97"/>
      <c r="C367" s="98">
        <v>9.3599999999999989E-2</v>
      </c>
      <c r="D367" s="98">
        <v>9.7299999999999998E-2</v>
      </c>
      <c r="E367" s="98">
        <v>0.1016</v>
      </c>
      <c r="F367" s="98">
        <v>0.1079</v>
      </c>
      <c r="G367" s="98">
        <v>0.11070000000000001</v>
      </c>
      <c r="H367" s="98">
        <v>0.1143</v>
      </c>
      <c r="I367" s="98">
        <v>0.11609999999999999</v>
      </c>
      <c r="J367" s="98">
        <v>0.11650000000000001</v>
      </c>
      <c r="K367" s="98">
        <v>0.1182</v>
      </c>
      <c r="L367" s="98">
        <v>0.11630000000000001</v>
      </c>
    </row>
    <row r="368" spans="1:12" x14ac:dyDescent="0.25">
      <c r="A368" s="50">
        <v>30590</v>
      </c>
      <c r="B368" s="97"/>
      <c r="C368" s="98">
        <v>8.9900000000000008E-2</v>
      </c>
      <c r="D368" s="98">
        <v>9.3900000000000011E-2</v>
      </c>
      <c r="E368" s="98">
        <v>9.8100000000000007E-2</v>
      </c>
      <c r="F368" s="98">
        <v>0.1057</v>
      </c>
      <c r="G368" s="98">
        <v>0.10869999999999999</v>
      </c>
      <c r="H368" s="98">
        <v>0.1128</v>
      </c>
      <c r="I368" s="98">
        <v>0.11470000000000001</v>
      </c>
      <c r="J368" s="98">
        <v>0.11539999999999999</v>
      </c>
      <c r="K368" s="98">
        <v>0.1177</v>
      </c>
      <c r="L368" s="98">
        <v>0.1158</v>
      </c>
    </row>
    <row r="369" spans="1:12" x14ac:dyDescent="0.25">
      <c r="A369" s="50">
        <v>30621</v>
      </c>
      <c r="B369" s="97"/>
      <c r="C369" s="98">
        <v>9.11E-2</v>
      </c>
      <c r="D369" s="98">
        <v>9.4800000000000009E-2</v>
      </c>
      <c r="E369" s="98">
        <v>9.9399999999999988E-2</v>
      </c>
      <c r="F369" s="98">
        <v>0.1066</v>
      </c>
      <c r="G369" s="98">
        <v>0.1096</v>
      </c>
      <c r="H369" s="98">
        <v>0.11410000000000001</v>
      </c>
      <c r="I369" s="98">
        <v>0.11609999999999999</v>
      </c>
      <c r="J369" s="98">
        <v>0.11689999999999999</v>
      </c>
      <c r="K369" s="98">
        <v>0.1192</v>
      </c>
      <c r="L369" s="98">
        <v>0.11749999999999999</v>
      </c>
    </row>
    <row r="370" spans="1:12" x14ac:dyDescent="0.25">
      <c r="A370" s="50">
        <v>30651</v>
      </c>
      <c r="B370" s="97"/>
      <c r="C370" s="98">
        <v>9.3599999999999989E-2</v>
      </c>
      <c r="D370" s="98">
        <v>9.7599999999999992E-2</v>
      </c>
      <c r="E370" s="98">
        <v>0.1011</v>
      </c>
      <c r="F370" s="98">
        <v>0.1084</v>
      </c>
      <c r="G370" s="98">
        <v>0.11130000000000001</v>
      </c>
      <c r="H370" s="98">
        <v>0.11539999999999999</v>
      </c>
      <c r="I370" s="98">
        <v>0.11779999999999999</v>
      </c>
      <c r="J370" s="98">
        <v>0.1183</v>
      </c>
      <c r="K370" s="98">
        <v>0.1202</v>
      </c>
      <c r="L370" s="98">
        <v>0.1188</v>
      </c>
    </row>
    <row r="371" spans="1:12" x14ac:dyDescent="0.25">
      <c r="A371" s="50">
        <v>30682</v>
      </c>
      <c r="B371" s="97"/>
      <c r="C371" s="98">
        <v>9.2600000000000002E-2</v>
      </c>
      <c r="D371" s="98">
        <v>9.5600000000000004E-2</v>
      </c>
      <c r="E371" s="98">
        <v>9.9000000000000005E-2</v>
      </c>
      <c r="F371" s="98">
        <v>0.10640000000000001</v>
      </c>
      <c r="G371" s="98">
        <v>0.10929999999999999</v>
      </c>
      <c r="H371" s="98">
        <v>0.1137</v>
      </c>
      <c r="I371" s="98">
        <v>0.1158</v>
      </c>
      <c r="J371" s="98">
        <v>0.1167</v>
      </c>
      <c r="K371" s="98">
        <v>0.1182</v>
      </c>
      <c r="L371" s="98">
        <v>0.11749999999999999</v>
      </c>
    </row>
    <row r="372" spans="1:12" x14ac:dyDescent="0.25">
      <c r="A372" s="50">
        <v>30713</v>
      </c>
      <c r="B372" s="97"/>
      <c r="C372" s="98">
        <v>9.4600000000000004E-2</v>
      </c>
      <c r="D372" s="98">
        <v>9.7699999999999995E-2</v>
      </c>
      <c r="E372" s="98">
        <v>0.10039999999999999</v>
      </c>
      <c r="F372" s="98">
        <v>0.1079</v>
      </c>
      <c r="G372" s="98">
        <v>0.1105</v>
      </c>
      <c r="H372" s="98">
        <v>0.11539999999999999</v>
      </c>
      <c r="I372" s="98">
        <v>0.11749999999999999</v>
      </c>
      <c r="J372" s="98">
        <v>0.11840000000000001</v>
      </c>
      <c r="K372" s="98">
        <v>0.12</v>
      </c>
      <c r="L372" s="98">
        <v>0.1195</v>
      </c>
    </row>
    <row r="373" spans="1:12" x14ac:dyDescent="0.25">
      <c r="A373" s="50">
        <v>30742</v>
      </c>
      <c r="B373" s="97"/>
      <c r="C373" s="98">
        <v>9.8900000000000002E-2</v>
      </c>
      <c r="D373" s="98">
        <v>0.1027</v>
      </c>
      <c r="E373" s="98">
        <v>0.10589999999999999</v>
      </c>
      <c r="F373" s="98">
        <v>0.11310000000000001</v>
      </c>
      <c r="G373" s="98">
        <v>0.1159</v>
      </c>
      <c r="H373" s="98">
        <v>0.1202</v>
      </c>
      <c r="I373" s="98">
        <v>0.1225</v>
      </c>
      <c r="J373" s="98">
        <v>0.1232</v>
      </c>
      <c r="K373" s="98">
        <v>0.1245</v>
      </c>
      <c r="L373" s="98">
        <v>0.12380000000000001</v>
      </c>
    </row>
    <row r="374" spans="1:12" x14ac:dyDescent="0.25">
      <c r="A374" s="50">
        <v>30773</v>
      </c>
      <c r="B374" s="97"/>
      <c r="C374" s="98">
        <v>0.1007</v>
      </c>
      <c r="D374" s="98">
        <v>0.1047</v>
      </c>
      <c r="E374" s="98">
        <v>0.109</v>
      </c>
      <c r="F374" s="98">
        <v>0.11689999999999999</v>
      </c>
      <c r="G374" s="98">
        <v>0.1198</v>
      </c>
      <c r="H374" s="98">
        <v>0.12369999999999999</v>
      </c>
      <c r="I374" s="98">
        <v>0.12560000000000002</v>
      </c>
      <c r="J374" s="98">
        <v>0.1263</v>
      </c>
      <c r="K374" s="98">
        <v>0.1265</v>
      </c>
      <c r="L374" s="98">
        <v>0.1265</v>
      </c>
    </row>
    <row r="375" spans="1:12" x14ac:dyDescent="0.25">
      <c r="A375" s="50">
        <v>30803</v>
      </c>
      <c r="B375" s="97"/>
      <c r="C375" s="98">
        <v>0.10220000000000001</v>
      </c>
      <c r="D375" s="98">
        <v>0.11019999999999999</v>
      </c>
      <c r="E375" s="98">
        <v>0.1166</v>
      </c>
      <c r="F375" s="98">
        <v>0.12470000000000001</v>
      </c>
      <c r="G375" s="98">
        <v>0.1275</v>
      </c>
      <c r="H375" s="98">
        <v>0.13170000000000001</v>
      </c>
      <c r="I375" s="98">
        <v>0.13339999999999999</v>
      </c>
      <c r="J375" s="98">
        <v>0.1341</v>
      </c>
      <c r="K375" s="98">
        <v>0.1343</v>
      </c>
      <c r="L375" s="98">
        <v>0.1343</v>
      </c>
    </row>
    <row r="376" spans="1:12" x14ac:dyDescent="0.25">
      <c r="A376" s="50">
        <v>30834</v>
      </c>
      <c r="B376" s="97"/>
      <c r="C376" s="98">
        <v>0.1026</v>
      </c>
      <c r="D376" s="98">
        <v>0.1124</v>
      </c>
      <c r="E376" s="98">
        <v>0.1208</v>
      </c>
      <c r="F376" s="98">
        <v>0.12909999999999999</v>
      </c>
      <c r="G376" s="98">
        <v>0.1318</v>
      </c>
      <c r="H376" s="98">
        <v>0.1348</v>
      </c>
      <c r="I376" s="98">
        <v>0.1356</v>
      </c>
      <c r="J376" s="98">
        <v>0.1356</v>
      </c>
      <c r="K376" s="98">
        <v>0.13539999999999999</v>
      </c>
      <c r="L376" s="98">
        <v>0.13439999999999999</v>
      </c>
    </row>
    <row r="377" spans="1:12" x14ac:dyDescent="0.25">
      <c r="A377" s="50">
        <v>30864</v>
      </c>
      <c r="B377" s="97"/>
      <c r="C377" s="98">
        <v>0.10529999999999999</v>
      </c>
      <c r="D377" s="98">
        <v>0.11269999999999999</v>
      </c>
      <c r="E377" s="98">
        <v>0.12029999999999999</v>
      </c>
      <c r="F377" s="98">
        <v>0.1288</v>
      </c>
      <c r="G377" s="98">
        <v>0.1308</v>
      </c>
      <c r="H377" s="98">
        <v>0.13269999999999998</v>
      </c>
      <c r="I377" s="98">
        <v>0.13350000000000001</v>
      </c>
      <c r="J377" s="98">
        <v>0.1336</v>
      </c>
      <c r="K377" s="98">
        <v>0.1336</v>
      </c>
      <c r="L377" s="98">
        <v>0.1321</v>
      </c>
    </row>
    <row r="378" spans="1:12" x14ac:dyDescent="0.25">
      <c r="A378" s="50">
        <v>30895</v>
      </c>
      <c r="B378" s="97"/>
      <c r="C378" s="98">
        <v>0.109</v>
      </c>
      <c r="D378" s="98">
        <v>0.1137</v>
      </c>
      <c r="E378" s="98">
        <v>0.1182</v>
      </c>
      <c r="F378" s="98">
        <v>0.12429999999999999</v>
      </c>
      <c r="G378" s="98">
        <v>0.125</v>
      </c>
      <c r="H378" s="98">
        <v>0.1268</v>
      </c>
      <c r="I378" s="98">
        <v>0.1275</v>
      </c>
      <c r="J378" s="98">
        <v>0.12720000000000001</v>
      </c>
      <c r="K378" s="98">
        <v>0.12710000000000002</v>
      </c>
      <c r="L378" s="98">
        <v>0.12539999999999998</v>
      </c>
    </row>
    <row r="379" spans="1:12" x14ac:dyDescent="0.25">
      <c r="A379" s="50">
        <v>30926</v>
      </c>
      <c r="B379" s="97"/>
      <c r="C379" s="98">
        <v>0.10800000000000001</v>
      </c>
      <c r="D379" s="98">
        <v>0.1119</v>
      </c>
      <c r="E379" s="98">
        <v>0.1158</v>
      </c>
      <c r="F379" s="98">
        <v>0.122</v>
      </c>
      <c r="G379" s="98">
        <v>0.1234</v>
      </c>
      <c r="H379" s="98">
        <v>0.12529999999999999</v>
      </c>
      <c r="I379" s="98">
        <v>0.126</v>
      </c>
      <c r="J379" s="98">
        <v>0.12520000000000001</v>
      </c>
      <c r="K379" s="98">
        <v>0.1242</v>
      </c>
      <c r="L379" s="98">
        <v>0.1229</v>
      </c>
    </row>
    <row r="380" spans="1:12" x14ac:dyDescent="0.25">
      <c r="A380" s="50">
        <v>30956</v>
      </c>
      <c r="B380" s="97"/>
      <c r="C380" s="98">
        <v>0.1012</v>
      </c>
      <c r="D380" s="98">
        <v>0.1052</v>
      </c>
      <c r="E380" s="98">
        <v>0.109</v>
      </c>
      <c r="F380" s="98">
        <v>0.11599999999999999</v>
      </c>
      <c r="G380" s="98">
        <v>0.11849999999999999</v>
      </c>
      <c r="H380" s="98">
        <v>0.1206</v>
      </c>
      <c r="I380" s="98">
        <v>0.1216</v>
      </c>
      <c r="J380" s="98">
        <v>0.1216</v>
      </c>
      <c r="K380" s="98">
        <v>0.12039999999999999</v>
      </c>
      <c r="L380" s="98">
        <v>0.1198</v>
      </c>
    </row>
    <row r="381" spans="1:12" x14ac:dyDescent="0.25">
      <c r="A381" s="50">
        <v>30987</v>
      </c>
      <c r="B381" s="97"/>
      <c r="C381" s="98">
        <v>8.9200000000000002E-2</v>
      </c>
      <c r="D381" s="98">
        <v>9.3399999999999997E-2</v>
      </c>
      <c r="E381" s="98">
        <v>9.820000000000001E-2</v>
      </c>
      <c r="F381" s="98">
        <v>0.1065</v>
      </c>
      <c r="G381" s="98">
        <v>0.109</v>
      </c>
      <c r="H381" s="98">
        <v>0.1133</v>
      </c>
      <c r="I381" s="98">
        <v>0.1149</v>
      </c>
      <c r="J381" s="98">
        <v>0.1157</v>
      </c>
      <c r="K381" s="98">
        <v>0.1166</v>
      </c>
      <c r="L381" s="98">
        <v>0.11560000000000001</v>
      </c>
    </row>
    <row r="382" spans="1:12" x14ac:dyDescent="0.25">
      <c r="A382" s="50">
        <v>31017</v>
      </c>
      <c r="B382" s="97"/>
      <c r="C382" s="98">
        <v>8.3400000000000002E-2</v>
      </c>
      <c r="D382" s="98">
        <v>8.7599999999999997E-2</v>
      </c>
      <c r="E382" s="98">
        <v>9.3299999999999994E-2</v>
      </c>
      <c r="F382" s="98">
        <v>0.1018</v>
      </c>
      <c r="G382" s="98">
        <v>0.1056</v>
      </c>
      <c r="H382" s="98">
        <v>0.11070000000000001</v>
      </c>
      <c r="I382" s="98">
        <v>0.11449999999999999</v>
      </c>
      <c r="J382" s="98">
        <v>0.115</v>
      </c>
      <c r="K382" s="98">
        <v>0.1164</v>
      </c>
      <c r="L382" s="98">
        <v>0.1152</v>
      </c>
    </row>
    <row r="383" spans="1:12" x14ac:dyDescent="0.25">
      <c r="A383" s="50">
        <v>31048</v>
      </c>
      <c r="B383" s="97"/>
      <c r="C383" s="98">
        <v>8.0199999999999994E-2</v>
      </c>
      <c r="D383" s="98">
        <v>8.4499999999999992E-2</v>
      </c>
      <c r="E383" s="98">
        <v>9.0200000000000002E-2</v>
      </c>
      <c r="F383" s="98">
        <v>9.9299999999999999E-2</v>
      </c>
      <c r="G383" s="98">
        <v>0.1043</v>
      </c>
      <c r="H383" s="98">
        <v>0.10929999999999999</v>
      </c>
      <c r="I383" s="98">
        <v>0.11269999999999999</v>
      </c>
      <c r="J383" s="98">
        <v>0.11380000000000001</v>
      </c>
      <c r="K383" s="98">
        <v>0.1158</v>
      </c>
      <c r="L383" s="98">
        <v>0.11449999999999999</v>
      </c>
    </row>
    <row r="384" spans="1:12" x14ac:dyDescent="0.25">
      <c r="A384" s="50">
        <v>31079</v>
      </c>
      <c r="B384" s="97"/>
      <c r="C384" s="98">
        <v>8.5600000000000009E-2</v>
      </c>
      <c r="D384" s="98">
        <v>8.8699999999999987E-2</v>
      </c>
      <c r="E384" s="98">
        <v>9.2899999999999996E-2</v>
      </c>
      <c r="F384" s="98">
        <v>0.1017</v>
      </c>
      <c r="G384" s="98">
        <v>0.10550000000000001</v>
      </c>
      <c r="H384" s="98">
        <v>0.11130000000000001</v>
      </c>
      <c r="I384" s="98">
        <v>0.1144</v>
      </c>
      <c r="J384" s="98">
        <v>0.11509999999999999</v>
      </c>
      <c r="K384" s="98">
        <v>0.11699999999999999</v>
      </c>
      <c r="L384" s="98">
        <v>0.11470000000000001</v>
      </c>
    </row>
    <row r="385" spans="1:12" x14ac:dyDescent="0.25">
      <c r="A385" s="50">
        <v>31107</v>
      </c>
      <c r="B385" s="97"/>
      <c r="C385" s="98">
        <v>8.8300000000000003E-2</v>
      </c>
      <c r="D385" s="98">
        <v>9.4499999999999987E-2</v>
      </c>
      <c r="E385" s="98">
        <v>9.8599999999999993E-2</v>
      </c>
      <c r="F385" s="98">
        <v>0.10710000000000001</v>
      </c>
      <c r="G385" s="98">
        <v>0.1105</v>
      </c>
      <c r="H385" s="98">
        <v>0.1152</v>
      </c>
      <c r="I385" s="98">
        <v>0.1182</v>
      </c>
      <c r="J385" s="98">
        <v>0.1186</v>
      </c>
      <c r="K385" s="98">
        <v>0.1206</v>
      </c>
      <c r="L385" s="98">
        <v>0.11810000000000001</v>
      </c>
    </row>
    <row r="386" spans="1:12" x14ac:dyDescent="0.25">
      <c r="A386" s="50">
        <v>31138</v>
      </c>
      <c r="B386" s="97"/>
      <c r="C386" s="98">
        <v>8.2200000000000009E-2</v>
      </c>
      <c r="D386" s="98">
        <v>8.7100000000000011E-2</v>
      </c>
      <c r="E386" s="98">
        <v>9.1400000000000009E-2</v>
      </c>
      <c r="F386" s="98">
        <v>0.1009</v>
      </c>
      <c r="G386" s="98">
        <v>0.10490000000000001</v>
      </c>
      <c r="H386" s="98">
        <v>0.1101</v>
      </c>
      <c r="I386" s="98">
        <v>0.1134</v>
      </c>
      <c r="J386" s="98">
        <v>0.1143</v>
      </c>
      <c r="K386" s="98">
        <v>0.11689999999999999</v>
      </c>
      <c r="L386" s="98">
        <v>0.11470000000000001</v>
      </c>
    </row>
    <row r="387" spans="1:12" x14ac:dyDescent="0.25">
      <c r="A387" s="50">
        <v>31168</v>
      </c>
      <c r="B387" s="97"/>
      <c r="C387" s="98">
        <v>7.7300000000000008E-2</v>
      </c>
      <c r="D387" s="98">
        <v>8.0700000000000008E-2</v>
      </c>
      <c r="E387" s="98">
        <v>8.4600000000000009E-2</v>
      </c>
      <c r="F387" s="98">
        <v>9.3900000000000011E-2</v>
      </c>
      <c r="G387" s="98">
        <v>9.7500000000000003E-2</v>
      </c>
      <c r="H387" s="98">
        <v>0.10339999999999999</v>
      </c>
      <c r="I387" s="98">
        <v>0.1072</v>
      </c>
      <c r="J387" s="98">
        <v>0.1085</v>
      </c>
      <c r="K387" s="98">
        <v>0.1119</v>
      </c>
      <c r="L387" s="98">
        <v>0.1105</v>
      </c>
    </row>
    <row r="388" spans="1:12" x14ac:dyDescent="0.25">
      <c r="A388" s="50">
        <v>31199</v>
      </c>
      <c r="B388" s="97"/>
      <c r="C388" s="98">
        <v>7.1800000000000003E-2</v>
      </c>
      <c r="D388" s="98">
        <v>7.46E-2</v>
      </c>
      <c r="E388" s="98">
        <v>7.8E-2</v>
      </c>
      <c r="F388" s="98">
        <v>8.6899999999999991E-2</v>
      </c>
      <c r="G388" s="98">
        <v>9.0500000000000011E-2</v>
      </c>
      <c r="H388" s="98">
        <v>9.6000000000000002E-2</v>
      </c>
      <c r="I388" s="98">
        <v>0.1008</v>
      </c>
      <c r="J388" s="98">
        <v>0.1016</v>
      </c>
      <c r="K388" s="98">
        <v>0.1057</v>
      </c>
      <c r="L388" s="98">
        <v>0.1045</v>
      </c>
    </row>
    <row r="389" spans="1:12" x14ac:dyDescent="0.25">
      <c r="A389" s="50">
        <v>31229</v>
      </c>
      <c r="B389" s="97"/>
      <c r="C389" s="98">
        <v>7.3200000000000001E-2</v>
      </c>
      <c r="D389" s="98">
        <v>7.5700000000000003E-2</v>
      </c>
      <c r="E389" s="98">
        <v>7.8600000000000003E-2</v>
      </c>
      <c r="F389" s="98">
        <v>8.77E-2</v>
      </c>
      <c r="G389" s="98">
        <v>9.1799999999999993E-2</v>
      </c>
      <c r="H389" s="98">
        <v>9.6999999999999989E-2</v>
      </c>
      <c r="I389" s="98">
        <v>0.1016</v>
      </c>
      <c r="J389" s="98">
        <v>0.10310000000000001</v>
      </c>
      <c r="K389" s="98">
        <v>0.10679999999999999</v>
      </c>
      <c r="L389" s="98">
        <v>0.105</v>
      </c>
    </row>
    <row r="390" spans="1:12" x14ac:dyDescent="0.25">
      <c r="A390" s="50">
        <v>31260</v>
      </c>
      <c r="B390" s="97"/>
      <c r="C390" s="98">
        <v>7.3700000000000002E-2</v>
      </c>
      <c r="D390" s="98">
        <v>7.7100000000000002E-2</v>
      </c>
      <c r="E390" s="98">
        <v>8.0500000000000002E-2</v>
      </c>
      <c r="F390" s="98">
        <v>8.9399999999999993E-2</v>
      </c>
      <c r="G390" s="98">
        <v>9.3100000000000002E-2</v>
      </c>
      <c r="H390" s="98">
        <v>9.8100000000000007E-2</v>
      </c>
      <c r="I390" s="98">
        <v>0.10199999999999999</v>
      </c>
      <c r="J390" s="98">
        <v>0.1033</v>
      </c>
      <c r="K390" s="98">
        <v>0.10730000000000001</v>
      </c>
      <c r="L390" s="98">
        <v>0.1056</v>
      </c>
    </row>
    <row r="391" spans="1:12" x14ac:dyDescent="0.25">
      <c r="A391" s="50">
        <v>31291</v>
      </c>
      <c r="B391" s="97"/>
      <c r="C391" s="98">
        <v>7.3300000000000004E-2</v>
      </c>
      <c r="D391" s="98">
        <v>7.6399999999999996E-2</v>
      </c>
      <c r="E391" s="98">
        <v>8.0700000000000008E-2</v>
      </c>
      <c r="F391" s="98">
        <v>8.9800000000000005E-2</v>
      </c>
      <c r="G391" s="98">
        <v>9.3699999999999992E-2</v>
      </c>
      <c r="H391" s="98">
        <v>9.8100000000000007E-2</v>
      </c>
      <c r="I391" s="98">
        <v>0.1024</v>
      </c>
      <c r="J391" s="98">
        <v>0.10369999999999999</v>
      </c>
      <c r="K391" s="98">
        <v>0.10800000000000001</v>
      </c>
      <c r="L391" s="98">
        <v>0.1061</v>
      </c>
    </row>
    <row r="392" spans="1:12" x14ac:dyDescent="0.25">
      <c r="A392" s="50">
        <v>31321</v>
      </c>
      <c r="B392" s="97"/>
      <c r="C392" s="98">
        <v>7.400000000000001E-2</v>
      </c>
      <c r="D392" s="98">
        <v>7.7100000000000002E-2</v>
      </c>
      <c r="E392" s="98">
        <v>8.0100000000000005E-2</v>
      </c>
      <c r="F392" s="98">
        <v>8.8599999999999998E-2</v>
      </c>
      <c r="G392" s="98">
        <v>9.2499999999999999E-2</v>
      </c>
      <c r="H392" s="98">
        <v>9.69E-2</v>
      </c>
      <c r="I392" s="98">
        <v>0.1011</v>
      </c>
      <c r="J392" s="98">
        <v>0.1024</v>
      </c>
      <c r="K392" s="98">
        <v>0.1067</v>
      </c>
      <c r="L392" s="98">
        <v>0.105</v>
      </c>
    </row>
    <row r="393" spans="1:12" x14ac:dyDescent="0.25">
      <c r="A393" s="50">
        <v>31352</v>
      </c>
      <c r="B393" s="97"/>
      <c r="C393" s="98">
        <v>7.4800000000000005E-2</v>
      </c>
      <c r="D393" s="98">
        <v>7.6799999999999993E-2</v>
      </c>
      <c r="E393" s="98">
        <v>7.8799999999999995E-2</v>
      </c>
      <c r="F393" s="98">
        <v>8.5800000000000001E-2</v>
      </c>
      <c r="G393" s="98">
        <v>8.8800000000000004E-2</v>
      </c>
      <c r="H393" s="98">
        <v>9.2799999999999994E-2</v>
      </c>
      <c r="I393" s="98">
        <v>9.6199999999999994E-2</v>
      </c>
      <c r="J393" s="98">
        <v>9.7799999999999998E-2</v>
      </c>
      <c r="K393" s="98">
        <v>0.1024</v>
      </c>
      <c r="L393" s="98">
        <v>0.10060000000000001</v>
      </c>
    </row>
    <row r="394" spans="1:12" x14ac:dyDescent="0.25">
      <c r="A394" s="50">
        <v>31382</v>
      </c>
      <c r="B394" s="97"/>
      <c r="C394" s="98">
        <v>7.3300000000000004E-2</v>
      </c>
      <c r="D394" s="98">
        <v>7.4999999999999997E-2</v>
      </c>
      <c r="E394" s="98">
        <v>7.6700000000000004E-2</v>
      </c>
      <c r="F394" s="98">
        <v>8.1500000000000003E-2</v>
      </c>
      <c r="G394" s="98">
        <v>8.4000000000000005E-2</v>
      </c>
      <c r="H394" s="98">
        <v>8.7300000000000003E-2</v>
      </c>
      <c r="I394" s="98">
        <v>9.11E-2</v>
      </c>
      <c r="J394" s="98">
        <v>9.2600000000000002E-2</v>
      </c>
      <c r="K394" s="98">
        <v>9.7500000000000003E-2</v>
      </c>
      <c r="L394" s="98">
        <v>9.5399999999999985E-2</v>
      </c>
    </row>
    <row r="395" spans="1:12" x14ac:dyDescent="0.25">
      <c r="A395" s="50">
        <v>31413</v>
      </c>
      <c r="B395" s="97"/>
      <c r="C395" s="98">
        <v>7.2999999999999995E-2</v>
      </c>
      <c r="D395" s="98">
        <v>7.5300000000000006E-2</v>
      </c>
      <c r="E395" s="98">
        <v>7.7300000000000008E-2</v>
      </c>
      <c r="F395" s="98">
        <v>8.14E-2</v>
      </c>
      <c r="G395" s="98">
        <v>8.4100000000000008E-2</v>
      </c>
      <c r="H395" s="98">
        <v>8.6800000000000002E-2</v>
      </c>
      <c r="I395" s="98">
        <v>9.0299999999999991E-2</v>
      </c>
      <c r="J395" s="98">
        <v>9.1899999999999996E-2</v>
      </c>
      <c r="K395" s="98">
        <v>9.5899999999999999E-2</v>
      </c>
      <c r="L395" s="98">
        <v>9.4E-2</v>
      </c>
    </row>
    <row r="396" spans="1:12" x14ac:dyDescent="0.25">
      <c r="A396" s="50">
        <v>31444</v>
      </c>
      <c r="B396" s="97"/>
      <c r="C396" s="98">
        <v>7.2900000000000006E-2</v>
      </c>
      <c r="D396" s="98">
        <v>7.4700000000000003E-2</v>
      </c>
      <c r="E396" s="98">
        <v>7.6100000000000001E-2</v>
      </c>
      <c r="F396" s="98">
        <v>7.9699999999999993E-2</v>
      </c>
      <c r="G396" s="98">
        <v>8.1000000000000003E-2</v>
      </c>
      <c r="H396" s="98">
        <v>8.3400000000000002E-2</v>
      </c>
      <c r="I396" s="98">
        <v>8.5800000000000001E-2</v>
      </c>
      <c r="J396" s="98">
        <v>8.6999999999999994E-2</v>
      </c>
      <c r="K396" s="98">
        <v>9.0800000000000006E-2</v>
      </c>
      <c r="L396" s="98">
        <v>8.929999999999999E-2</v>
      </c>
    </row>
    <row r="397" spans="1:12" x14ac:dyDescent="0.25">
      <c r="A397" s="50">
        <v>31472</v>
      </c>
      <c r="B397" s="97"/>
      <c r="C397" s="98">
        <v>6.7599999999999993E-2</v>
      </c>
      <c r="D397" s="98">
        <v>6.8900000000000003E-2</v>
      </c>
      <c r="E397" s="98">
        <v>7.0300000000000001E-2</v>
      </c>
      <c r="F397" s="98">
        <v>7.2099999999999997E-2</v>
      </c>
      <c r="G397" s="98">
        <v>7.2999999999999995E-2</v>
      </c>
      <c r="H397" s="98">
        <v>7.46E-2</v>
      </c>
      <c r="I397" s="98">
        <v>7.6700000000000004E-2</v>
      </c>
      <c r="J397" s="98">
        <v>7.7800000000000008E-2</v>
      </c>
      <c r="K397" s="98">
        <v>8.09E-2</v>
      </c>
      <c r="L397" s="98">
        <v>7.9600000000000004E-2</v>
      </c>
    </row>
    <row r="398" spans="1:12" x14ac:dyDescent="0.25">
      <c r="A398" s="50">
        <v>31503</v>
      </c>
      <c r="B398" s="97"/>
      <c r="C398" s="98">
        <v>6.2400000000000004E-2</v>
      </c>
      <c r="D398" s="98">
        <v>6.3600000000000004E-2</v>
      </c>
      <c r="E398" s="98">
        <v>6.4399999999999999E-2</v>
      </c>
      <c r="F398" s="98">
        <v>6.7000000000000004E-2</v>
      </c>
      <c r="G398" s="98">
        <v>6.8600000000000008E-2</v>
      </c>
      <c r="H398" s="98">
        <v>7.0499999999999993E-2</v>
      </c>
      <c r="I398" s="98">
        <v>7.1599999999999997E-2</v>
      </c>
      <c r="J398" s="98">
        <v>7.2999999999999995E-2</v>
      </c>
      <c r="K398" s="98">
        <v>7.4999999999999997E-2</v>
      </c>
      <c r="L398" s="98">
        <v>7.3899999999999993E-2</v>
      </c>
    </row>
    <row r="399" spans="1:12" x14ac:dyDescent="0.25">
      <c r="A399" s="50">
        <v>31533</v>
      </c>
      <c r="B399" s="97"/>
      <c r="C399" s="98">
        <v>6.3299999999999995E-2</v>
      </c>
      <c r="D399" s="98">
        <v>6.4699999999999994E-2</v>
      </c>
      <c r="E399" s="98">
        <v>6.6500000000000004E-2</v>
      </c>
      <c r="F399" s="98">
        <v>7.0699999999999999E-2</v>
      </c>
      <c r="G399" s="98">
        <v>7.2700000000000001E-2</v>
      </c>
      <c r="H399" s="98">
        <v>7.5199999999999989E-2</v>
      </c>
      <c r="I399" s="98">
        <v>7.6499999999999999E-2</v>
      </c>
      <c r="J399" s="98">
        <v>7.7100000000000002E-2</v>
      </c>
      <c r="K399" s="98">
        <v>7.8100000000000003E-2</v>
      </c>
      <c r="L399" s="98">
        <v>7.5199999999999989E-2</v>
      </c>
    </row>
    <row r="400" spans="1:12" x14ac:dyDescent="0.25">
      <c r="A400" s="50">
        <v>31564</v>
      </c>
      <c r="B400" s="97"/>
      <c r="C400" s="98">
        <v>6.4000000000000001E-2</v>
      </c>
      <c r="D400" s="98">
        <v>6.5599999999999992E-2</v>
      </c>
      <c r="E400" s="98">
        <v>6.7299999999999999E-2</v>
      </c>
      <c r="F400" s="98">
        <v>7.1800000000000003E-2</v>
      </c>
      <c r="G400" s="98">
        <v>7.4099999999999999E-2</v>
      </c>
      <c r="H400" s="98">
        <v>7.6399999999999996E-2</v>
      </c>
      <c r="I400" s="98">
        <v>7.7499999999999999E-2</v>
      </c>
      <c r="J400" s="98">
        <v>7.8E-2</v>
      </c>
      <c r="K400" s="98">
        <v>7.690000000000001E-2</v>
      </c>
      <c r="L400" s="98">
        <v>7.5700000000000003E-2</v>
      </c>
    </row>
    <row r="401" spans="1:12" x14ac:dyDescent="0.25">
      <c r="A401" s="50">
        <v>31594</v>
      </c>
      <c r="B401" s="97"/>
      <c r="C401" s="98">
        <v>0.06</v>
      </c>
      <c r="D401" s="98">
        <v>6.1200000000000004E-2</v>
      </c>
      <c r="E401" s="98">
        <v>6.2699999999999992E-2</v>
      </c>
      <c r="F401" s="98">
        <v>6.6699999999999995E-2</v>
      </c>
      <c r="G401" s="98">
        <v>6.8600000000000008E-2</v>
      </c>
      <c r="H401" s="98">
        <v>7.0599999999999996E-2</v>
      </c>
      <c r="I401" s="98">
        <v>7.22E-2</v>
      </c>
      <c r="J401" s="98">
        <v>7.2999999999999995E-2</v>
      </c>
      <c r="K401" s="98">
        <v>7.2900000000000006E-2</v>
      </c>
      <c r="L401" s="98">
        <v>7.2700000000000001E-2</v>
      </c>
    </row>
    <row r="402" spans="1:12" x14ac:dyDescent="0.25">
      <c r="A402" s="50">
        <v>31625</v>
      </c>
      <c r="B402" s="97"/>
      <c r="C402" s="98">
        <v>5.6900000000000006E-2</v>
      </c>
      <c r="D402" s="98">
        <v>5.79E-2</v>
      </c>
      <c r="E402" s="98">
        <v>5.9299999999999999E-2</v>
      </c>
      <c r="F402" s="98">
        <v>6.3299999999999995E-2</v>
      </c>
      <c r="G402" s="98">
        <v>6.4899999999999999E-2</v>
      </c>
      <c r="H402" s="98">
        <v>6.8000000000000005E-2</v>
      </c>
      <c r="I402" s="98">
        <v>7.0099999999999996E-2</v>
      </c>
      <c r="J402" s="98">
        <v>7.17E-2</v>
      </c>
      <c r="K402" s="98">
        <v>7.2800000000000004E-2</v>
      </c>
      <c r="L402" s="98">
        <v>7.3300000000000004E-2</v>
      </c>
    </row>
    <row r="403" spans="1:12" x14ac:dyDescent="0.25">
      <c r="A403" s="50">
        <v>31656</v>
      </c>
      <c r="B403" s="97"/>
      <c r="C403" s="98">
        <v>5.3499999999999999E-2</v>
      </c>
      <c r="D403" s="98">
        <v>5.57E-2</v>
      </c>
      <c r="E403" s="98">
        <v>5.7699999999999994E-2</v>
      </c>
      <c r="F403" s="98">
        <v>6.3500000000000001E-2</v>
      </c>
      <c r="G403" s="98">
        <v>6.6199999999999995E-2</v>
      </c>
      <c r="H403" s="98">
        <v>6.9199999999999998E-2</v>
      </c>
      <c r="I403" s="98">
        <v>7.2800000000000004E-2</v>
      </c>
      <c r="J403" s="98">
        <v>7.4499999999999997E-2</v>
      </c>
      <c r="K403" s="98">
        <v>7.5600000000000001E-2</v>
      </c>
      <c r="L403" s="98">
        <v>7.6200000000000004E-2</v>
      </c>
    </row>
    <row r="404" spans="1:12" x14ac:dyDescent="0.25">
      <c r="A404" s="50">
        <v>31686</v>
      </c>
      <c r="B404" s="97"/>
      <c r="C404" s="98">
        <v>5.3200000000000004E-2</v>
      </c>
      <c r="D404" s="98">
        <v>5.4800000000000001E-2</v>
      </c>
      <c r="E404" s="98">
        <v>5.7200000000000001E-2</v>
      </c>
      <c r="F404" s="98">
        <v>6.2800000000000009E-2</v>
      </c>
      <c r="G404" s="98">
        <v>6.5599999999999992E-2</v>
      </c>
      <c r="H404" s="98">
        <v>6.83E-2</v>
      </c>
      <c r="I404" s="98">
        <v>7.2400000000000006E-2</v>
      </c>
      <c r="J404" s="98">
        <v>7.4299999999999991E-2</v>
      </c>
      <c r="K404" s="98">
        <v>7.6100000000000001E-2</v>
      </c>
      <c r="L404" s="98">
        <v>7.6999999999999999E-2</v>
      </c>
    </row>
    <row r="405" spans="1:12" x14ac:dyDescent="0.25">
      <c r="A405" s="50">
        <v>31717</v>
      </c>
      <c r="B405" s="97"/>
      <c r="C405" s="98">
        <v>5.5E-2</v>
      </c>
      <c r="D405" s="98">
        <v>5.6399999999999999E-2</v>
      </c>
      <c r="E405" s="98">
        <v>5.7999999999999996E-2</v>
      </c>
      <c r="F405" s="98">
        <v>6.2800000000000009E-2</v>
      </c>
      <c r="G405" s="98">
        <v>6.4600000000000005E-2</v>
      </c>
      <c r="H405" s="98">
        <v>6.7599999999999993E-2</v>
      </c>
      <c r="I405" s="98">
        <v>7.0800000000000002E-2</v>
      </c>
      <c r="J405" s="98">
        <v>7.2499999999999995E-2</v>
      </c>
      <c r="K405" s="98">
        <v>7.4200000000000002E-2</v>
      </c>
      <c r="L405" s="98">
        <v>7.5199999999999989E-2</v>
      </c>
    </row>
    <row r="406" spans="1:12" x14ac:dyDescent="0.25">
      <c r="A406" s="50">
        <v>31747</v>
      </c>
      <c r="B406" s="97"/>
      <c r="C406" s="98">
        <v>5.6799999999999996E-2</v>
      </c>
      <c r="D406" s="98">
        <v>5.7800000000000004E-2</v>
      </c>
      <c r="E406" s="98">
        <v>5.8700000000000002E-2</v>
      </c>
      <c r="F406" s="98">
        <v>6.2699999999999992E-2</v>
      </c>
      <c r="G406" s="98">
        <v>6.4299999999999996E-2</v>
      </c>
      <c r="H406" s="98">
        <v>6.6699999999999995E-2</v>
      </c>
      <c r="I406" s="98">
        <v>6.9699999999999998E-2</v>
      </c>
      <c r="J406" s="98">
        <v>7.1099999999999997E-2</v>
      </c>
      <c r="K406" s="98">
        <v>7.2800000000000004E-2</v>
      </c>
      <c r="L406" s="98">
        <v>7.3700000000000002E-2</v>
      </c>
    </row>
    <row r="407" spans="1:12" x14ac:dyDescent="0.25">
      <c r="A407" s="50">
        <v>31778</v>
      </c>
      <c r="B407" s="97"/>
      <c r="C407" s="98">
        <v>5.5800000000000002E-2</v>
      </c>
      <c r="D407" s="98">
        <v>5.67E-2</v>
      </c>
      <c r="E407" s="98">
        <v>5.7800000000000004E-2</v>
      </c>
      <c r="F407" s="98">
        <v>6.2300000000000001E-2</v>
      </c>
      <c r="G407" s="98">
        <v>6.4100000000000004E-2</v>
      </c>
      <c r="H407" s="98">
        <v>6.6400000000000001E-2</v>
      </c>
      <c r="I407" s="98">
        <v>6.9199999999999998E-2</v>
      </c>
      <c r="J407" s="98">
        <v>7.0800000000000002E-2</v>
      </c>
      <c r="K407" s="98"/>
      <c r="L407" s="98">
        <v>7.3899999999999993E-2</v>
      </c>
    </row>
    <row r="408" spans="1:12" x14ac:dyDescent="0.25">
      <c r="A408" s="50">
        <v>31809</v>
      </c>
      <c r="B408" s="97"/>
      <c r="C408" s="98">
        <v>5.7500000000000002E-2</v>
      </c>
      <c r="D408" s="98">
        <v>5.8299999999999998E-2</v>
      </c>
      <c r="E408" s="98">
        <v>5.96E-2</v>
      </c>
      <c r="F408" s="98">
        <v>6.4000000000000001E-2</v>
      </c>
      <c r="G408" s="98">
        <v>6.5599999999999992E-2</v>
      </c>
      <c r="H408" s="98">
        <v>6.7900000000000002E-2</v>
      </c>
      <c r="I408" s="98">
        <v>7.0599999999999996E-2</v>
      </c>
      <c r="J408" s="98">
        <v>7.2499999999999995E-2</v>
      </c>
      <c r="K408" s="98"/>
      <c r="L408" s="98">
        <v>7.5399999999999995E-2</v>
      </c>
    </row>
    <row r="409" spans="1:12" x14ac:dyDescent="0.25">
      <c r="A409" s="50">
        <v>31837</v>
      </c>
      <c r="B409" s="97"/>
      <c r="C409" s="98">
        <v>5.7699999999999994E-2</v>
      </c>
      <c r="D409" s="98">
        <v>5.8600000000000006E-2</v>
      </c>
      <c r="E409" s="98">
        <v>6.0299999999999999E-2</v>
      </c>
      <c r="F409" s="98">
        <v>6.4199999999999993E-2</v>
      </c>
      <c r="G409" s="98">
        <v>6.5799999999999997E-2</v>
      </c>
      <c r="H409" s="98">
        <v>6.7900000000000002E-2</v>
      </c>
      <c r="I409" s="98">
        <v>7.0599999999999996E-2</v>
      </c>
      <c r="J409" s="98">
        <v>7.2499999999999995E-2</v>
      </c>
      <c r="K409" s="98"/>
      <c r="L409" s="98">
        <v>7.5499999999999998E-2</v>
      </c>
    </row>
    <row r="410" spans="1:12" x14ac:dyDescent="0.25">
      <c r="A410" s="50">
        <v>31868</v>
      </c>
      <c r="B410" s="97"/>
      <c r="C410" s="98">
        <v>5.8200000000000002E-2</v>
      </c>
      <c r="D410" s="98">
        <v>6.1900000000000004E-2</v>
      </c>
      <c r="E410" s="98">
        <v>6.5000000000000002E-2</v>
      </c>
      <c r="F410" s="98">
        <v>7.0199999999999999E-2</v>
      </c>
      <c r="G410" s="98">
        <v>7.3200000000000001E-2</v>
      </c>
      <c r="H410" s="98">
        <v>7.5700000000000003E-2</v>
      </c>
      <c r="I410" s="98">
        <v>7.8299999999999995E-2</v>
      </c>
      <c r="J410" s="98">
        <v>8.0199999999999994E-2</v>
      </c>
      <c r="K410" s="98"/>
      <c r="L410" s="98">
        <v>8.2500000000000004E-2</v>
      </c>
    </row>
    <row r="411" spans="1:12" x14ac:dyDescent="0.25">
      <c r="A411" s="50">
        <v>31898</v>
      </c>
      <c r="B411" s="97"/>
      <c r="C411" s="98">
        <v>5.8499999999999996E-2</v>
      </c>
      <c r="D411" s="98">
        <v>6.3500000000000001E-2</v>
      </c>
      <c r="E411" s="98">
        <v>7.0000000000000007E-2</v>
      </c>
      <c r="F411" s="98">
        <v>7.7600000000000002E-2</v>
      </c>
      <c r="G411" s="98">
        <v>8.0199999999999994E-2</v>
      </c>
      <c r="H411" s="98">
        <v>8.2599999999999993E-2</v>
      </c>
      <c r="I411" s="98">
        <v>8.4700000000000011E-2</v>
      </c>
      <c r="J411" s="98">
        <v>8.6099999999999996E-2</v>
      </c>
      <c r="K411" s="98"/>
      <c r="L411" s="98">
        <v>8.7799999999999989E-2</v>
      </c>
    </row>
    <row r="412" spans="1:12" x14ac:dyDescent="0.25">
      <c r="A412" s="50">
        <v>31929</v>
      </c>
      <c r="B412" s="97"/>
      <c r="C412" s="98">
        <v>5.8499999999999996E-2</v>
      </c>
      <c r="D412" s="98">
        <v>6.2800000000000009E-2</v>
      </c>
      <c r="E412" s="98">
        <v>6.8000000000000005E-2</v>
      </c>
      <c r="F412" s="98">
        <v>7.5700000000000003E-2</v>
      </c>
      <c r="G412" s="98">
        <v>7.8200000000000006E-2</v>
      </c>
      <c r="H412" s="98">
        <v>8.0199999999999994E-2</v>
      </c>
      <c r="I412" s="98">
        <v>8.2699999999999996E-2</v>
      </c>
      <c r="J412" s="98">
        <v>8.4000000000000005E-2</v>
      </c>
      <c r="K412" s="98"/>
      <c r="L412" s="98">
        <v>8.5699999999999998E-2</v>
      </c>
    </row>
    <row r="413" spans="1:12" x14ac:dyDescent="0.25">
      <c r="A413" s="50">
        <v>31959</v>
      </c>
      <c r="B413" s="97"/>
      <c r="C413" s="98">
        <v>5.8799999999999998E-2</v>
      </c>
      <c r="D413" s="98">
        <v>6.0499999999999998E-2</v>
      </c>
      <c r="E413" s="98">
        <v>6.6799999999999998E-2</v>
      </c>
      <c r="F413" s="98">
        <v>7.4400000000000008E-2</v>
      </c>
      <c r="G413" s="98">
        <v>7.7399999999999997E-2</v>
      </c>
      <c r="H413" s="98">
        <v>8.0100000000000005E-2</v>
      </c>
      <c r="I413" s="98">
        <v>8.2699999999999996E-2</v>
      </c>
      <c r="J413" s="98">
        <v>8.4499999999999992E-2</v>
      </c>
      <c r="K413" s="98"/>
      <c r="L413" s="98">
        <v>8.6400000000000005E-2</v>
      </c>
    </row>
    <row r="414" spans="1:12" x14ac:dyDescent="0.25">
      <c r="A414" s="50">
        <v>31990</v>
      </c>
      <c r="B414" s="97"/>
      <c r="C414" s="98">
        <v>6.2300000000000001E-2</v>
      </c>
      <c r="D414" s="98">
        <v>6.4600000000000005E-2</v>
      </c>
      <c r="E414" s="98">
        <v>7.0300000000000001E-2</v>
      </c>
      <c r="F414" s="98">
        <v>7.7499999999999999E-2</v>
      </c>
      <c r="G414" s="98">
        <v>8.0299999999999996E-2</v>
      </c>
      <c r="H414" s="98">
        <v>8.3199999999999996E-2</v>
      </c>
      <c r="I414" s="98">
        <v>8.5900000000000004E-2</v>
      </c>
      <c r="J414" s="98">
        <v>8.7599999999999997E-2</v>
      </c>
      <c r="K414" s="98"/>
      <c r="L414" s="98">
        <v>8.9700000000000002E-2</v>
      </c>
    </row>
    <row r="415" spans="1:12" x14ac:dyDescent="0.25">
      <c r="A415" s="50">
        <v>32021</v>
      </c>
      <c r="B415" s="97"/>
      <c r="C415" s="98">
        <v>6.6199999999999995E-2</v>
      </c>
      <c r="D415" s="98">
        <v>6.9900000000000004E-2</v>
      </c>
      <c r="E415" s="98">
        <v>7.6700000000000004E-2</v>
      </c>
      <c r="F415" s="98">
        <v>8.3400000000000002E-2</v>
      </c>
      <c r="G415" s="98">
        <v>8.6699999999999999E-2</v>
      </c>
      <c r="H415" s="98">
        <v>8.9399999999999993E-2</v>
      </c>
      <c r="I415" s="98">
        <v>9.2600000000000002E-2</v>
      </c>
      <c r="J415" s="98">
        <v>9.4200000000000006E-2</v>
      </c>
      <c r="K415" s="98"/>
      <c r="L415" s="98">
        <v>9.5899999999999999E-2</v>
      </c>
    </row>
    <row r="416" spans="1:12" x14ac:dyDescent="0.25">
      <c r="A416" s="50">
        <v>32051</v>
      </c>
      <c r="B416" s="97"/>
      <c r="C416" s="98">
        <v>6.3500000000000001E-2</v>
      </c>
      <c r="D416" s="98">
        <v>7.0400000000000004E-2</v>
      </c>
      <c r="E416" s="98">
        <v>7.5899999999999995E-2</v>
      </c>
      <c r="F416" s="98">
        <v>8.4000000000000005E-2</v>
      </c>
      <c r="G416" s="98">
        <v>8.7499999999999994E-2</v>
      </c>
      <c r="H416" s="98">
        <v>9.0800000000000006E-2</v>
      </c>
      <c r="I416" s="98">
        <v>9.3699999999999992E-2</v>
      </c>
      <c r="J416" s="98">
        <v>9.5199999999999993E-2</v>
      </c>
      <c r="K416" s="98"/>
      <c r="L416" s="98">
        <v>9.6099999999999991E-2</v>
      </c>
    </row>
    <row r="417" spans="1:12" x14ac:dyDescent="0.25">
      <c r="A417" s="50">
        <v>32082</v>
      </c>
      <c r="B417" s="97"/>
      <c r="C417" s="98">
        <v>5.8899999999999994E-2</v>
      </c>
      <c r="D417" s="98">
        <v>6.5000000000000002E-2</v>
      </c>
      <c r="E417" s="98">
        <v>6.9599999999999995E-2</v>
      </c>
      <c r="F417" s="98">
        <v>7.690000000000001E-2</v>
      </c>
      <c r="G417" s="98">
        <v>7.9899999999999999E-2</v>
      </c>
      <c r="H417" s="98">
        <v>8.3499999999999991E-2</v>
      </c>
      <c r="I417" s="98">
        <v>8.6899999999999991E-2</v>
      </c>
      <c r="J417" s="98">
        <v>8.8599999999999998E-2</v>
      </c>
      <c r="K417" s="98"/>
      <c r="L417" s="98">
        <v>8.9499999999999996E-2</v>
      </c>
    </row>
    <row r="418" spans="1:12" x14ac:dyDescent="0.25">
      <c r="A418" s="50">
        <v>32112</v>
      </c>
      <c r="B418" s="97"/>
      <c r="C418" s="98">
        <v>5.96E-2</v>
      </c>
      <c r="D418" s="98">
        <v>6.6799999999999998E-2</v>
      </c>
      <c r="E418" s="98">
        <v>7.17E-2</v>
      </c>
      <c r="F418" s="98">
        <v>7.8600000000000003E-2</v>
      </c>
      <c r="G418" s="98">
        <v>8.1300000000000011E-2</v>
      </c>
      <c r="H418" s="98">
        <v>8.4499999999999992E-2</v>
      </c>
      <c r="I418" s="98">
        <v>8.8200000000000001E-2</v>
      </c>
      <c r="J418" s="98">
        <v>8.9900000000000008E-2</v>
      </c>
      <c r="K418" s="98"/>
      <c r="L418" s="98">
        <v>9.1199999999999989E-2</v>
      </c>
    </row>
    <row r="419" spans="1:12" x14ac:dyDescent="0.25">
      <c r="A419" s="50">
        <v>32143</v>
      </c>
      <c r="B419" s="97"/>
      <c r="C419" s="98">
        <v>0.06</v>
      </c>
      <c r="D419" s="98">
        <v>6.5599999999999992E-2</v>
      </c>
      <c r="E419" s="98">
        <v>6.9900000000000004E-2</v>
      </c>
      <c r="F419" s="98">
        <v>7.6299999999999993E-2</v>
      </c>
      <c r="G419" s="98">
        <v>7.8700000000000006E-2</v>
      </c>
      <c r="H419" s="98">
        <v>8.1799999999999998E-2</v>
      </c>
      <c r="I419" s="98">
        <v>8.48E-2</v>
      </c>
      <c r="J419" s="98">
        <v>8.6699999999999999E-2</v>
      </c>
      <c r="K419" s="98"/>
      <c r="L419" s="98">
        <v>8.8300000000000003E-2</v>
      </c>
    </row>
    <row r="420" spans="1:12" x14ac:dyDescent="0.25">
      <c r="A420" s="50">
        <v>32174</v>
      </c>
      <c r="B420" s="97"/>
      <c r="C420" s="98">
        <v>5.8400000000000001E-2</v>
      </c>
      <c r="D420" s="98">
        <v>6.2100000000000002E-2</v>
      </c>
      <c r="E420" s="98">
        <v>6.6400000000000001E-2</v>
      </c>
      <c r="F420" s="98">
        <v>7.1800000000000003E-2</v>
      </c>
      <c r="G420" s="98">
        <v>7.3800000000000004E-2</v>
      </c>
      <c r="H420" s="98">
        <v>7.7100000000000002E-2</v>
      </c>
      <c r="I420" s="98">
        <v>8.0199999999999994E-2</v>
      </c>
      <c r="J420" s="98">
        <v>8.2100000000000006E-2</v>
      </c>
      <c r="K420" s="98"/>
      <c r="L420" s="98">
        <v>8.43E-2</v>
      </c>
    </row>
    <row r="421" spans="1:12" x14ac:dyDescent="0.25">
      <c r="A421" s="50">
        <v>32203</v>
      </c>
      <c r="B421" s="97"/>
      <c r="C421" s="98">
        <v>5.8700000000000002E-2</v>
      </c>
      <c r="D421" s="98">
        <v>6.1799999999999994E-2</v>
      </c>
      <c r="E421" s="98">
        <v>6.7099999999999993E-2</v>
      </c>
      <c r="F421" s="98">
        <v>7.2700000000000001E-2</v>
      </c>
      <c r="G421" s="98">
        <v>7.4999999999999997E-2</v>
      </c>
      <c r="H421" s="98">
        <v>7.8299999999999995E-2</v>
      </c>
      <c r="I421" s="98">
        <v>8.1900000000000001E-2</v>
      </c>
      <c r="J421" s="98">
        <v>8.3699999999999997E-2</v>
      </c>
      <c r="K421" s="98"/>
      <c r="L421" s="98">
        <v>8.6300000000000002E-2</v>
      </c>
    </row>
    <row r="422" spans="1:12" x14ac:dyDescent="0.25">
      <c r="A422" s="50">
        <v>32234</v>
      </c>
      <c r="B422" s="97"/>
      <c r="C422" s="98">
        <v>6.08E-2</v>
      </c>
      <c r="D422" s="98">
        <v>6.5000000000000002E-2</v>
      </c>
      <c r="E422" s="98">
        <v>7.0099999999999996E-2</v>
      </c>
      <c r="F422" s="98">
        <v>7.5899999999999995E-2</v>
      </c>
      <c r="G422" s="98">
        <v>7.8299999999999995E-2</v>
      </c>
      <c r="H422" s="98">
        <v>8.1900000000000001E-2</v>
      </c>
      <c r="I422" s="98">
        <v>8.5199999999999998E-2</v>
      </c>
      <c r="J422" s="98">
        <v>8.72E-2</v>
      </c>
      <c r="K422" s="98"/>
      <c r="L422" s="98">
        <v>8.9499999999999996E-2</v>
      </c>
    </row>
    <row r="423" spans="1:12" x14ac:dyDescent="0.25">
      <c r="A423" s="50">
        <v>32264</v>
      </c>
      <c r="B423" s="97"/>
      <c r="C423" s="98">
        <v>6.4500000000000002E-2</v>
      </c>
      <c r="D423" s="98">
        <v>6.8900000000000003E-2</v>
      </c>
      <c r="E423" s="98">
        <v>7.400000000000001E-2</v>
      </c>
      <c r="F423" s="98">
        <v>0.08</v>
      </c>
      <c r="G423" s="98">
        <v>8.2400000000000001E-2</v>
      </c>
      <c r="H423" s="98">
        <v>8.5800000000000001E-2</v>
      </c>
      <c r="I423" s="98">
        <v>8.8900000000000007E-2</v>
      </c>
      <c r="J423" s="98">
        <v>9.0899999999999995E-2</v>
      </c>
      <c r="K423" s="98"/>
      <c r="L423" s="98">
        <v>9.2300000000000007E-2</v>
      </c>
    </row>
    <row r="424" spans="1:12" x14ac:dyDescent="0.25">
      <c r="A424" s="50">
        <v>32295</v>
      </c>
      <c r="B424" s="97"/>
      <c r="C424" s="98">
        <v>6.6600000000000006E-2</v>
      </c>
      <c r="D424" s="98">
        <v>7.0400000000000004E-2</v>
      </c>
      <c r="E424" s="98">
        <v>7.4900000000000008E-2</v>
      </c>
      <c r="F424" s="98">
        <v>8.0299999999999996E-2</v>
      </c>
      <c r="G424" s="98">
        <v>8.2200000000000009E-2</v>
      </c>
      <c r="H424" s="98">
        <v>8.4900000000000003E-2</v>
      </c>
      <c r="I424" s="98">
        <v>8.7799999999999989E-2</v>
      </c>
      <c r="J424" s="98">
        <v>8.9200000000000002E-2</v>
      </c>
      <c r="K424" s="98"/>
      <c r="L424" s="98">
        <v>0.09</v>
      </c>
    </row>
    <row r="425" spans="1:12" x14ac:dyDescent="0.25">
      <c r="A425" s="50">
        <v>32325</v>
      </c>
      <c r="B425" s="97"/>
      <c r="C425" s="98">
        <v>6.9500000000000006E-2</v>
      </c>
      <c r="D425" s="98">
        <v>7.3499999999999996E-2</v>
      </c>
      <c r="E425" s="98">
        <v>7.7499999999999999E-2</v>
      </c>
      <c r="F425" s="98">
        <v>8.2799999999999999E-2</v>
      </c>
      <c r="G425" s="98">
        <v>8.4399999999999989E-2</v>
      </c>
      <c r="H425" s="98">
        <v>8.6599999999999996E-2</v>
      </c>
      <c r="I425" s="98">
        <v>8.9099999999999999E-2</v>
      </c>
      <c r="J425" s="98">
        <v>9.06E-2</v>
      </c>
      <c r="K425" s="98"/>
      <c r="L425" s="98">
        <v>9.1400000000000009E-2</v>
      </c>
    </row>
    <row r="426" spans="1:12" x14ac:dyDescent="0.25">
      <c r="A426" s="50">
        <v>32356</v>
      </c>
      <c r="B426" s="97"/>
      <c r="C426" s="98">
        <v>7.2999999999999995E-2</v>
      </c>
      <c r="D426" s="98">
        <v>7.7899999999999997E-2</v>
      </c>
      <c r="E426" s="98">
        <v>8.1699999999999995E-2</v>
      </c>
      <c r="F426" s="98">
        <v>8.6300000000000002E-2</v>
      </c>
      <c r="G426" s="98">
        <v>8.77E-2</v>
      </c>
      <c r="H426" s="98">
        <v>8.9399999999999993E-2</v>
      </c>
      <c r="I426" s="98">
        <v>9.1300000000000006E-2</v>
      </c>
      <c r="J426" s="98">
        <v>9.2600000000000002E-2</v>
      </c>
      <c r="K426" s="98"/>
      <c r="L426" s="98">
        <v>9.3200000000000005E-2</v>
      </c>
    </row>
    <row r="427" spans="1:12" x14ac:dyDescent="0.25">
      <c r="A427" s="50">
        <v>32387</v>
      </c>
      <c r="B427" s="97"/>
      <c r="C427" s="98">
        <v>7.4800000000000005E-2</v>
      </c>
      <c r="D427" s="98">
        <v>7.8200000000000006E-2</v>
      </c>
      <c r="E427" s="98">
        <v>8.09E-2</v>
      </c>
      <c r="F427" s="98">
        <v>8.4600000000000009E-2</v>
      </c>
      <c r="G427" s="98">
        <v>8.5699999999999998E-2</v>
      </c>
      <c r="H427" s="98">
        <v>8.6899999999999991E-2</v>
      </c>
      <c r="I427" s="98">
        <v>8.8699999999999987E-2</v>
      </c>
      <c r="J427" s="98">
        <v>8.9800000000000005E-2</v>
      </c>
      <c r="K427" s="98"/>
      <c r="L427" s="98">
        <v>9.06E-2</v>
      </c>
    </row>
    <row r="428" spans="1:12" x14ac:dyDescent="0.25">
      <c r="A428" s="50">
        <v>32417</v>
      </c>
      <c r="B428" s="97"/>
      <c r="C428" s="98">
        <v>7.5999999999999998E-2</v>
      </c>
      <c r="D428" s="98">
        <v>7.9000000000000001E-2</v>
      </c>
      <c r="E428" s="98">
        <v>8.1099999999999992E-2</v>
      </c>
      <c r="F428" s="98">
        <v>8.3499999999999991E-2</v>
      </c>
      <c r="G428" s="98">
        <v>8.43E-2</v>
      </c>
      <c r="H428" s="98">
        <v>8.5099999999999995E-2</v>
      </c>
      <c r="I428" s="98">
        <v>8.6899999999999991E-2</v>
      </c>
      <c r="J428" s="98">
        <v>8.8000000000000009E-2</v>
      </c>
      <c r="K428" s="98"/>
      <c r="L428" s="98">
        <v>8.8900000000000007E-2</v>
      </c>
    </row>
    <row r="429" spans="1:12" x14ac:dyDescent="0.25">
      <c r="A429" s="50">
        <v>32448</v>
      </c>
      <c r="B429" s="97"/>
      <c r="C429" s="98">
        <v>8.0299999999999996E-2</v>
      </c>
      <c r="D429" s="98">
        <v>8.3000000000000004E-2</v>
      </c>
      <c r="E429" s="98">
        <v>8.48E-2</v>
      </c>
      <c r="F429" s="98">
        <v>8.6699999999999999E-2</v>
      </c>
      <c r="G429" s="98">
        <v>8.72E-2</v>
      </c>
      <c r="H429" s="98">
        <v>8.7899999999999992E-2</v>
      </c>
      <c r="I429" s="98">
        <v>8.8900000000000007E-2</v>
      </c>
      <c r="J429" s="98">
        <v>8.9600000000000013E-2</v>
      </c>
      <c r="K429" s="98"/>
      <c r="L429" s="98">
        <v>9.0200000000000002E-2</v>
      </c>
    </row>
    <row r="430" spans="1:12" x14ac:dyDescent="0.25">
      <c r="A430" s="50">
        <v>32478</v>
      </c>
      <c r="B430" s="97"/>
      <c r="C430" s="98">
        <v>8.3499999999999991E-2</v>
      </c>
      <c r="D430" s="98">
        <v>8.6999999999999994E-2</v>
      </c>
      <c r="E430" s="98">
        <v>8.9900000000000008E-2</v>
      </c>
      <c r="F430" s="98">
        <v>9.0899999999999995E-2</v>
      </c>
      <c r="G430" s="98">
        <v>9.11E-2</v>
      </c>
      <c r="H430" s="98">
        <v>9.0899999999999995E-2</v>
      </c>
      <c r="I430" s="98">
        <v>9.1300000000000006E-2</v>
      </c>
      <c r="J430" s="98">
        <v>9.11E-2</v>
      </c>
      <c r="K430" s="98"/>
      <c r="L430" s="98">
        <v>9.01E-2</v>
      </c>
    </row>
    <row r="431" spans="1:12" x14ac:dyDescent="0.25">
      <c r="A431" s="50">
        <v>32509</v>
      </c>
      <c r="B431" s="97"/>
      <c r="C431" s="98">
        <v>8.5600000000000009E-2</v>
      </c>
      <c r="D431" s="98">
        <v>8.8499999999999995E-2</v>
      </c>
      <c r="E431" s="98">
        <v>9.0500000000000011E-2</v>
      </c>
      <c r="F431" s="98">
        <v>9.1799999999999993E-2</v>
      </c>
      <c r="G431" s="98">
        <v>9.1999999999999998E-2</v>
      </c>
      <c r="H431" s="98">
        <v>9.1499999999999998E-2</v>
      </c>
      <c r="I431" s="98">
        <v>9.1400000000000009E-2</v>
      </c>
      <c r="J431" s="98">
        <v>9.0899999999999995E-2</v>
      </c>
      <c r="K431" s="98"/>
      <c r="L431" s="98">
        <v>8.929999999999999E-2</v>
      </c>
    </row>
    <row r="432" spans="1:12" x14ac:dyDescent="0.25">
      <c r="A432" s="50">
        <v>32540</v>
      </c>
      <c r="B432" s="97"/>
      <c r="C432" s="98">
        <v>8.8399999999999992E-2</v>
      </c>
      <c r="D432" s="98">
        <v>9.0500000000000011E-2</v>
      </c>
      <c r="E432" s="98">
        <v>9.2499999999999999E-2</v>
      </c>
      <c r="F432" s="98">
        <v>9.3699999999999992E-2</v>
      </c>
      <c r="G432" s="98">
        <v>9.3200000000000005E-2</v>
      </c>
      <c r="H432" s="98">
        <v>9.2699999999999991E-2</v>
      </c>
      <c r="I432" s="98">
        <v>9.2300000000000007E-2</v>
      </c>
      <c r="J432" s="98">
        <v>9.1700000000000004E-2</v>
      </c>
      <c r="K432" s="98"/>
      <c r="L432" s="98">
        <v>9.01E-2</v>
      </c>
    </row>
    <row r="433" spans="1:12" x14ac:dyDescent="0.25">
      <c r="A433" s="50">
        <v>32568</v>
      </c>
      <c r="B433" s="97"/>
      <c r="C433" s="98">
        <v>9.1400000000000009E-2</v>
      </c>
      <c r="D433" s="98">
        <v>9.3900000000000011E-2</v>
      </c>
      <c r="E433" s="98">
        <v>9.5700000000000007E-2</v>
      </c>
      <c r="F433" s="98">
        <v>9.6799999999999997E-2</v>
      </c>
      <c r="G433" s="98">
        <v>9.6099999999999991E-2</v>
      </c>
      <c r="H433" s="98">
        <v>9.5100000000000004E-2</v>
      </c>
      <c r="I433" s="98">
        <v>9.4299999999999995E-2</v>
      </c>
      <c r="J433" s="98">
        <v>9.3599999999999989E-2</v>
      </c>
      <c r="K433" s="98"/>
      <c r="L433" s="98">
        <v>9.1700000000000004E-2</v>
      </c>
    </row>
    <row r="434" spans="1:12" x14ac:dyDescent="0.25">
      <c r="A434" s="50">
        <v>32599</v>
      </c>
      <c r="B434" s="97"/>
      <c r="C434" s="98">
        <v>8.9600000000000013E-2</v>
      </c>
      <c r="D434" s="98">
        <v>9.1700000000000004E-2</v>
      </c>
      <c r="E434" s="98">
        <v>9.3599999999999989E-2</v>
      </c>
      <c r="F434" s="98">
        <v>9.4499999999999987E-2</v>
      </c>
      <c r="G434" s="98">
        <v>9.4E-2</v>
      </c>
      <c r="H434" s="98">
        <v>9.3000000000000013E-2</v>
      </c>
      <c r="I434" s="98">
        <v>9.2399999999999996E-2</v>
      </c>
      <c r="J434" s="98">
        <v>9.1799999999999993E-2</v>
      </c>
      <c r="K434" s="98"/>
      <c r="L434" s="98">
        <v>9.0299999999999991E-2</v>
      </c>
    </row>
    <row r="435" spans="1:12" x14ac:dyDescent="0.25">
      <c r="A435" s="50">
        <v>32629</v>
      </c>
      <c r="B435" s="97"/>
      <c r="C435" s="98">
        <v>8.7400000000000005E-2</v>
      </c>
      <c r="D435" s="98">
        <v>8.9099999999999999E-2</v>
      </c>
      <c r="E435" s="98">
        <v>8.9800000000000005E-2</v>
      </c>
      <c r="F435" s="98">
        <v>9.0200000000000002E-2</v>
      </c>
      <c r="G435" s="98">
        <v>8.9800000000000005E-2</v>
      </c>
      <c r="H435" s="98">
        <v>8.9099999999999999E-2</v>
      </c>
      <c r="I435" s="98">
        <v>8.8800000000000004E-2</v>
      </c>
      <c r="J435" s="98">
        <v>8.8599999999999998E-2</v>
      </c>
      <c r="K435" s="98"/>
      <c r="L435" s="98">
        <v>8.8300000000000003E-2</v>
      </c>
    </row>
    <row r="436" spans="1:12" x14ac:dyDescent="0.25">
      <c r="A436" s="50">
        <v>32660</v>
      </c>
      <c r="B436" s="97"/>
      <c r="C436" s="98">
        <v>8.43E-2</v>
      </c>
      <c r="D436" s="98">
        <v>8.3800000000000013E-2</v>
      </c>
      <c r="E436" s="98">
        <v>8.4399999999999989E-2</v>
      </c>
      <c r="F436" s="98">
        <v>8.4100000000000008E-2</v>
      </c>
      <c r="G436" s="98">
        <v>8.3699999999999997E-2</v>
      </c>
      <c r="H436" s="98">
        <v>8.2899999999999988E-2</v>
      </c>
      <c r="I436" s="98">
        <v>8.3100000000000007E-2</v>
      </c>
      <c r="J436" s="98">
        <v>8.2799999999999999E-2</v>
      </c>
      <c r="K436" s="98"/>
      <c r="L436" s="98">
        <v>8.2699999999999996E-2</v>
      </c>
    </row>
    <row r="437" spans="1:12" x14ac:dyDescent="0.25">
      <c r="A437" s="50">
        <v>32690</v>
      </c>
      <c r="B437" s="97"/>
      <c r="C437" s="98">
        <v>8.1500000000000003E-2</v>
      </c>
      <c r="D437" s="98">
        <v>8.0100000000000005E-2</v>
      </c>
      <c r="E437" s="98">
        <v>7.8899999999999998E-2</v>
      </c>
      <c r="F437" s="98">
        <v>7.8200000000000006E-2</v>
      </c>
      <c r="G437" s="98">
        <v>7.8299999999999995E-2</v>
      </c>
      <c r="H437" s="98">
        <v>7.8299999999999995E-2</v>
      </c>
      <c r="I437" s="98">
        <v>7.9399999999999998E-2</v>
      </c>
      <c r="J437" s="98">
        <v>8.0199999999999994E-2</v>
      </c>
      <c r="K437" s="98"/>
      <c r="L437" s="98">
        <v>8.0799999999999997E-2</v>
      </c>
    </row>
    <row r="438" spans="1:12" x14ac:dyDescent="0.25">
      <c r="A438" s="50">
        <v>32721</v>
      </c>
      <c r="B438" s="97"/>
      <c r="C438" s="98">
        <v>8.1699999999999995E-2</v>
      </c>
      <c r="D438" s="98">
        <v>8.1699999999999995E-2</v>
      </c>
      <c r="E438" s="98">
        <v>8.1799999999999998E-2</v>
      </c>
      <c r="F438" s="98">
        <v>8.14E-2</v>
      </c>
      <c r="G438" s="98">
        <v>8.1300000000000011E-2</v>
      </c>
      <c r="H438" s="98">
        <v>8.09E-2</v>
      </c>
      <c r="I438" s="98">
        <v>8.1099999999999992E-2</v>
      </c>
      <c r="J438" s="98">
        <v>8.1099999999999992E-2</v>
      </c>
      <c r="K438" s="98"/>
      <c r="L438" s="98">
        <v>8.1199999999999994E-2</v>
      </c>
    </row>
    <row r="439" spans="1:12" x14ac:dyDescent="0.25">
      <c r="A439" s="50">
        <v>32752</v>
      </c>
      <c r="B439" s="97"/>
      <c r="C439" s="98">
        <v>8.0100000000000005E-2</v>
      </c>
      <c r="D439" s="98">
        <v>8.1600000000000006E-2</v>
      </c>
      <c r="E439" s="98">
        <v>8.2200000000000009E-2</v>
      </c>
      <c r="F439" s="98">
        <v>8.2799999999999999E-2</v>
      </c>
      <c r="G439" s="98">
        <v>8.2599999999999993E-2</v>
      </c>
      <c r="H439" s="98">
        <v>8.1699999999999995E-2</v>
      </c>
      <c r="I439" s="98">
        <v>8.2299999999999998E-2</v>
      </c>
      <c r="J439" s="98">
        <v>8.1900000000000001E-2</v>
      </c>
      <c r="K439" s="98"/>
      <c r="L439" s="98">
        <v>8.1500000000000003E-2</v>
      </c>
    </row>
    <row r="440" spans="1:12" x14ac:dyDescent="0.25">
      <c r="A440" s="50">
        <v>32782</v>
      </c>
      <c r="B440" s="97"/>
      <c r="C440" s="98">
        <v>7.9000000000000001E-2</v>
      </c>
      <c r="D440" s="98">
        <v>8.0299999999999996E-2</v>
      </c>
      <c r="E440" s="98">
        <v>7.9899999999999999E-2</v>
      </c>
      <c r="F440" s="98">
        <v>7.980000000000001E-2</v>
      </c>
      <c r="G440" s="98">
        <v>8.0199999999999994E-2</v>
      </c>
      <c r="H440" s="98">
        <v>7.9699999999999993E-2</v>
      </c>
      <c r="I440" s="98">
        <v>8.0299999999999996E-2</v>
      </c>
      <c r="J440" s="98">
        <v>8.0100000000000005E-2</v>
      </c>
      <c r="K440" s="98"/>
      <c r="L440" s="98">
        <v>0.08</v>
      </c>
    </row>
    <row r="441" spans="1:12" x14ac:dyDescent="0.25">
      <c r="A441" s="50">
        <v>32813</v>
      </c>
      <c r="B441" s="97"/>
      <c r="C441" s="98">
        <v>7.9399999999999998E-2</v>
      </c>
      <c r="D441" s="98">
        <v>7.8899999999999998E-2</v>
      </c>
      <c r="E441" s="98">
        <v>7.7699999999999991E-2</v>
      </c>
      <c r="F441" s="98">
        <v>7.8E-2</v>
      </c>
      <c r="G441" s="98">
        <v>7.8E-2</v>
      </c>
      <c r="H441" s="98">
        <v>7.8100000000000003E-2</v>
      </c>
      <c r="I441" s="98">
        <v>7.8600000000000003E-2</v>
      </c>
      <c r="J441" s="98">
        <v>7.8700000000000006E-2</v>
      </c>
      <c r="K441" s="98"/>
      <c r="L441" s="98">
        <v>7.9000000000000001E-2</v>
      </c>
    </row>
    <row r="442" spans="1:12" x14ac:dyDescent="0.25">
      <c r="A442" s="50">
        <v>32843</v>
      </c>
      <c r="B442" s="97"/>
      <c r="C442" s="98">
        <v>7.8799999999999995E-2</v>
      </c>
      <c r="D442" s="98">
        <v>7.8100000000000003E-2</v>
      </c>
      <c r="E442" s="98">
        <v>7.7199999999999991E-2</v>
      </c>
      <c r="F442" s="98">
        <v>7.7800000000000008E-2</v>
      </c>
      <c r="G442" s="98">
        <v>7.7699999999999991E-2</v>
      </c>
      <c r="H442" s="98">
        <v>7.7499999999999999E-2</v>
      </c>
      <c r="I442" s="98">
        <v>7.85E-2</v>
      </c>
      <c r="J442" s="98">
        <v>7.8399999999999997E-2</v>
      </c>
      <c r="K442" s="98"/>
      <c r="L442" s="98">
        <v>7.9000000000000001E-2</v>
      </c>
    </row>
    <row r="443" spans="1:12" x14ac:dyDescent="0.25">
      <c r="A443" s="50">
        <v>32874</v>
      </c>
      <c r="B443" s="97"/>
      <c r="C443" s="98">
        <v>7.9000000000000001E-2</v>
      </c>
      <c r="D443" s="98">
        <v>7.9600000000000004E-2</v>
      </c>
      <c r="E443" s="98">
        <v>7.9199999999999993E-2</v>
      </c>
      <c r="F443" s="98">
        <v>8.09E-2</v>
      </c>
      <c r="G443" s="98">
        <v>8.1300000000000011E-2</v>
      </c>
      <c r="H443" s="98">
        <v>8.1199999999999994E-2</v>
      </c>
      <c r="I443" s="98">
        <v>8.199999999999999E-2</v>
      </c>
      <c r="J443" s="98">
        <v>8.2100000000000006E-2</v>
      </c>
      <c r="K443" s="98"/>
      <c r="L443" s="98">
        <v>8.2599999999999993E-2</v>
      </c>
    </row>
    <row r="444" spans="1:12" x14ac:dyDescent="0.25">
      <c r="A444" s="50">
        <v>32905</v>
      </c>
      <c r="B444" s="97"/>
      <c r="C444" s="98">
        <v>0.08</v>
      </c>
      <c r="D444" s="98">
        <v>8.1199999999999994E-2</v>
      </c>
      <c r="E444" s="98">
        <v>8.1099999999999992E-2</v>
      </c>
      <c r="F444" s="98">
        <v>8.3699999999999997E-2</v>
      </c>
      <c r="G444" s="98">
        <v>8.3900000000000002E-2</v>
      </c>
      <c r="H444" s="98">
        <v>8.4199999999999997E-2</v>
      </c>
      <c r="I444" s="98">
        <v>8.48E-2</v>
      </c>
      <c r="J444" s="98">
        <v>8.4700000000000011E-2</v>
      </c>
      <c r="K444" s="98"/>
      <c r="L444" s="98">
        <v>8.5000000000000006E-2</v>
      </c>
    </row>
    <row r="445" spans="1:12" x14ac:dyDescent="0.25">
      <c r="A445" s="50">
        <v>32933</v>
      </c>
      <c r="B445" s="97"/>
      <c r="C445" s="98">
        <v>8.1699999999999995E-2</v>
      </c>
      <c r="D445" s="98">
        <v>8.2799999999999999E-2</v>
      </c>
      <c r="E445" s="98">
        <v>8.3499999999999991E-2</v>
      </c>
      <c r="F445" s="98">
        <v>8.6300000000000002E-2</v>
      </c>
      <c r="G445" s="98">
        <v>8.6300000000000002E-2</v>
      </c>
      <c r="H445" s="98">
        <v>8.5999999999999993E-2</v>
      </c>
      <c r="I445" s="98">
        <v>8.6500000000000007E-2</v>
      </c>
      <c r="J445" s="98">
        <v>8.5900000000000004E-2</v>
      </c>
      <c r="K445" s="98"/>
      <c r="L445" s="98">
        <v>8.5600000000000009E-2</v>
      </c>
    </row>
    <row r="446" spans="1:12" x14ac:dyDescent="0.25">
      <c r="A446" s="50">
        <v>32964</v>
      </c>
      <c r="B446" s="97"/>
      <c r="C446" s="98">
        <v>8.0399999999999985E-2</v>
      </c>
      <c r="D446" s="98">
        <v>8.2699999999999996E-2</v>
      </c>
      <c r="E446" s="98">
        <v>8.4000000000000005E-2</v>
      </c>
      <c r="F446" s="98">
        <v>8.72E-2</v>
      </c>
      <c r="G446" s="98">
        <v>8.7799999999999989E-2</v>
      </c>
      <c r="H446" s="98">
        <v>8.77E-2</v>
      </c>
      <c r="I446" s="98">
        <v>8.8100000000000012E-2</v>
      </c>
      <c r="J446" s="98">
        <v>8.7899999999999992E-2</v>
      </c>
      <c r="K446" s="98"/>
      <c r="L446" s="98">
        <v>8.7599999999999997E-2</v>
      </c>
    </row>
    <row r="447" spans="1:12" x14ac:dyDescent="0.25">
      <c r="A447" s="50">
        <v>32994</v>
      </c>
      <c r="B447" s="97"/>
      <c r="C447" s="98">
        <v>8.0100000000000005E-2</v>
      </c>
      <c r="D447" s="98">
        <v>8.1900000000000001E-2</v>
      </c>
      <c r="E447" s="98">
        <v>8.3199999999999996E-2</v>
      </c>
      <c r="F447" s="98">
        <v>8.6400000000000005E-2</v>
      </c>
      <c r="G447" s="98">
        <v>8.6899999999999991E-2</v>
      </c>
      <c r="H447" s="98">
        <v>8.7400000000000005E-2</v>
      </c>
      <c r="I447" s="98">
        <v>8.7799999999999989E-2</v>
      </c>
      <c r="J447" s="98">
        <v>8.7599999999999997E-2</v>
      </c>
      <c r="K447" s="98"/>
      <c r="L447" s="98">
        <v>8.7300000000000003E-2</v>
      </c>
    </row>
    <row r="448" spans="1:12" x14ac:dyDescent="0.25">
      <c r="A448" s="50">
        <v>33025</v>
      </c>
      <c r="B448" s="97"/>
      <c r="C448" s="98">
        <v>7.9899999999999999E-2</v>
      </c>
      <c r="D448" s="98">
        <v>8.0500000000000002E-2</v>
      </c>
      <c r="E448" s="98">
        <v>8.1000000000000003E-2</v>
      </c>
      <c r="F448" s="98">
        <v>8.3499999999999991E-2</v>
      </c>
      <c r="G448" s="98">
        <v>8.4000000000000005E-2</v>
      </c>
      <c r="H448" s="98">
        <v>8.43E-2</v>
      </c>
      <c r="I448" s="98">
        <v>8.5199999999999998E-2</v>
      </c>
      <c r="J448" s="98">
        <v>8.48E-2</v>
      </c>
      <c r="K448" s="98"/>
      <c r="L448" s="98">
        <v>8.4600000000000009E-2</v>
      </c>
    </row>
    <row r="449" spans="1:12" x14ac:dyDescent="0.25">
      <c r="A449" s="50">
        <v>33055</v>
      </c>
      <c r="B449" s="97"/>
      <c r="C449" s="98">
        <v>7.8700000000000006E-2</v>
      </c>
      <c r="D449" s="98">
        <v>7.9199999999999993E-2</v>
      </c>
      <c r="E449" s="98">
        <v>7.9399999999999998E-2</v>
      </c>
      <c r="F449" s="98">
        <v>8.1600000000000006E-2</v>
      </c>
      <c r="G449" s="98">
        <v>8.2599999999999993E-2</v>
      </c>
      <c r="H449" s="98">
        <v>8.3299999999999999E-2</v>
      </c>
      <c r="I449" s="98">
        <v>8.4600000000000009E-2</v>
      </c>
      <c r="J449" s="98">
        <v>8.4700000000000011E-2</v>
      </c>
      <c r="K449" s="98"/>
      <c r="L449" s="98">
        <v>8.5000000000000006E-2</v>
      </c>
    </row>
    <row r="450" spans="1:12" x14ac:dyDescent="0.25">
      <c r="A450" s="50">
        <v>33086</v>
      </c>
      <c r="B450" s="97"/>
      <c r="C450" s="98">
        <v>7.690000000000001E-2</v>
      </c>
      <c r="D450" s="98">
        <v>7.7699999999999991E-2</v>
      </c>
      <c r="E450" s="98">
        <v>7.7800000000000008E-2</v>
      </c>
      <c r="F450" s="98">
        <v>8.0600000000000005E-2</v>
      </c>
      <c r="G450" s="98">
        <v>8.2200000000000009E-2</v>
      </c>
      <c r="H450" s="98">
        <v>8.4399999999999989E-2</v>
      </c>
      <c r="I450" s="98">
        <v>8.6400000000000005E-2</v>
      </c>
      <c r="J450" s="98">
        <v>8.7499999999999994E-2</v>
      </c>
      <c r="K450" s="98"/>
      <c r="L450" s="98">
        <v>8.8599999999999998E-2</v>
      </c>
    </row>
    <row r="451" spans="1:12" x14ac:dyDescent="0.25">
      <c r="A451" s="50">
        <v>33117</v>
      </c>
      <c r="B451" s="97"/>
      <c r="C451" s="98">
        <v>7.5999999999999998E-2</v>
      </c>
      <c r="D451" s="98">
        <v>7.6999999999999999E-2</v>
      </c>
      <c r="E451" s="98">
        <v>7.7600000000000002E-2</v>
      </c>
      <c r="F451" s="98">
        <v>8.0799999999999997E-2</v>
      </c>
      <c r="G451" s="98">
        <v>8.2699999999999996E-2</v>
      </c>
      <c r="H451" s="98">
        <v>8.5099999999999995E-2</v>
      </c>
      <c r="I451" s="98">
        <v>8.7899999999999992E-2</v>
      </c>
      <c r="J451" s="98">
        <v>8.8900000000000007E-2</v>
      </c>
      <c r="K451" s="98"/>
      <c r="L451" s="98">
        <v>9.0299999999999991E-2</v>
      </c>
    </row>
    <row r="452" spans="1:12" x14ac:dyDescent="0.25">
      <c r="A452" s="50">
        <v>33147</v>
      </c>
      <c r="B452" s="97"/>
      <c r="C452" s="98">
        <v>7.400000000000001E-2</v>
      </c>
      <c r="D452" s="98">
        <v>7.5300000000000006E-2</v>
      </c>
      <c r="E452" s="98">
        <v>7.5499999999999998E-2</v>
      </c>
      <c r="F452" s="98">
        <v>7.8799999999999995E-2</v>
      </c>
      <c r="G452" s="98">
        <v>8.0700000000000008E-2</v>
      </c>
      <c r="H452" s="98">
        <v>8.3299999999999999E-2</v>
      </c>
      <c r="I452" s="98">
        <v>8.5900000000000004E-2</v>
      </c>
      <c r="J452" s="98">
        <v>8.72E-2</v>
      </c>
      <c r="K452" s="98"/>
      <c r="L452" s="98">
        <v>8.8599999999999998E-2</v>
      </c>
    </row>
    <row r="453" spans="1:12" x14ac:dyDescent="0.25">
      <c r="A453" s="50">
        <v>33178</v>
      </c>
      <c r="B453" s="97"/>
      <c r="C453" s="98">
        <v>7.2900000000000006E-2</v>
      </c>
      <c r="D453" s="98">
        <v>7.3899999999999993E-2</v>
      </c>
      <c r="E453" s="98">
        <v>7.3099999999999998E-2</v>
      </c>
      <c r="F453" s="98">
        <v>7.5999999999999998E-2</v>
      </c>
      <c r="G453" s="98">
        <v>7.7399999999999997E-2</v>
      </c>
      <c r="H453" s="98">
        <v>8.0199999999999994E-2</v>
      </c>
      <c r="I453" s="98">
        <v>8.2799999999999999E-2</v>
      </c>
      <c r="J453" s="98">
        <v>8.3900000000000002E-2</v>
      </c>
      <c r="K453" s="98"/>
      <c r="L453" s="98">
        <v>8.539999999999999E-2</v>
      </c>
    </row>
    <row r="454" spans="1:12" x14ac:dyDescent="0.25">
      <c r="A454" s="50">
        <v>33208</v>
      </c>
      <c r="B454" s="97"/>
      <c r="C454" s="98">
        <v>6.9500000000000006E-2</v>
      </c>
      <c r="D454" s="98">
        <v>7.0300000000000001E-2</v>
      </c>
      <c r="E454" s="98">
        <v>7.0499999999999993E-2</v>
      </c>
      <c r="F454" s="98">
        <v>7.3099999999999998E-2</v>
      </c>
      <c r="G454" s="98">
        <v>7.4700000000000003E-2</v>
      </c>
      <c r="H454" s="98">
        <v>7.7300000000000008E-2</v>
      </c>
      <c r="I454" s="98">
        <v>0.08</v>
      </c>
      <c r="J454" s="98">
        <v>8.0799999999999997E-2</v>
      </c>
      <c r="K454" s="98"/>
      <c r="L454" s="98">
        <v>8.2400000000000001E-2</v>
      </c>
    </row>
    <row r="455" spans="1:12" x14ac:dyDescent="0.25">
      <c r="A455" s="50">
        <v>33239</v>
      </c>
      <c r="B455" s="97"/>
      <c r="C455" s="98">
        <v>6.4100000000000004E-2</v>
      </c>
      <c r="D455" s="98">
        <v>6.5799999999999997E-2</v>
      </c>
      <c r="E455" s="98">
        <v>6.6400000000000001E-2</v>
      </c>
      <c r="F455" s="98">
        <v>7.1300000000000002E-2</v>
      </c>
      <c r="G455" s="98">
        <v>7.3800000000000004E-2</v>
      </c>
      <c r="H455" s="98">
        <v>7.6999999999999999E-2</v>
      </c>
      <c r="I455" s="98">
        <v>7.9699999999999993E-2</v>
      </c>
      <c r="J455" s="98">
        <v>8.09E-2</v>
      </c>
      <c r="K455" s="98"/>
      <c r="L455" s="98">
        <v>8.2699999999999996E-2</v>
      </c>
    </row>
    <row r="456" spans="1:12" x14ac:dyDescent="0.25">
      <c r="A456" s="50">
        <v>33270</v>
      </c>
      <c r="B456" s="97"/>
      <c r="C456" s="98">
        <v>6.1200000000000004E-2</v>
      </c>
      <c r="D456" s="98">
        <v>6.1900000000000004E-2</v>
      </c>
      <c r="E456" s="98">
        <v>6.2699999999999992E-2</v>
      </c>
      <c r="F456" s="98">
        <v>6.8699999999999997E-2</v>
      </c>
      <c r="G456" s="98">
        <v>7.0800000000000002E-2</v>
      </c>
      <c r="H456" s="98">
        <v>7.4700000000000003E-2</v>
      </c>
      <c r="I456" s="98">
        <v>7.7300000000000008E-2</v>
      </c>
      <c r="J456" s="98">
        <v>7.85E-2</v>
      </c>
      <c r="K456" s="98"/>
      <c r="L456" s="98">
        <v>8.0299999999999996E-2</v>
      </c>
    </row>
    <row r="457" spans="1:12" x14ac:dyDescent="0.25">
      <c r="A457" s="50">
        <v>33298</v>
      </c>
      <c r="B457" s="97"/>
      <c r="C457" s="98">
        <v>6.0899999999999996E-2</v>
      </c>
      <c r="D457" s="98">
        <v>6.2E-2</v>
      </c>
      <c r="E457" s="98">
        <v>6.4000000000000001E-2</v>
      </c>
      <c r="F457" s="98">
        <v>7.0999999999999994E-2</v>
      </c>
      <c r="G457" s="98">
        <v>7.3499999999999996E-2</v>
      </c>
      <c r="H457" s="98">
        <v>7.7699999999999991E-2</v>
      </c>
      <c r="I457" s="98">
        <v>0.08</v>
      </c>
      <c r="J457" s="98">
        <v>8.1099999999999992E-2</v>
      </c>
      <c r="K457" s="98"/>
      <c r="L457" s="98">
        <v>8.2899999999999988E-2</v>
      </c>
    </row>
    <row r="458" spans="1:12" x14ac:dyDescent="0.25">
      <c r="A458" s="50">
        <v>33329</v>
      </c>
      <c r="B458" s="97"/>
      <c r="C458" s="98">
        <v>5.8299999999999998E-2</v>
      </c>
      <c r="D458" s="98">
        <v>5.9800000000000006E-2</v>
      </c>
      <c r="E458" s="98">
        <v>6.2400000000000004E-2</v>
      </c>
      <c r="F458" s="98">
        <v>6.9500000000000006E-2</v>
      </c>
      <c r="G458" s="98">
        <v>7.2300000000000003E-2</v>
      </c>
      <c r="H458" s="98">
        <v>7.6999999999999999E-2</v>
      </c>
      <c r="I458" s="98">
        <v>7.9199999999999993E-2</v>
      </c>
      <c r="J458" s="98">
        <v>8.0399999999999985E-2</v>
      </c>
      <c r="K458" s="98"/>
      <c r="L458" s="98">
        <v>8.2100000000000006E-2</v>
      </c>
    </row>
    <row r="459" spans="1:12" x14ac:dyDescent="0.25">
      <c r="A459" s="50">
        <v>33359</v>
      </c>
      <c r="B459" s="97"/>
      <c r="C459" s="98">
        <v>5.6299999999999996E-2</v>
      </c>
      <c r="D459" s="98">
        <v>5.8700000000000002E-2</v>
      </c>
      <c r="E459" s="98">
        <v>6.13E-2</v>
      </c>
      <c r="F459" s="98">
        <v>6.7799999999999999E-2</v>
      </c>
      <c r="G459" s="98">
        <v>7.1199999999999999E-2</v>
      </c>
      <c r="H459" s="98">
        <v>7.6999999999999999E-2</v>
      </c>
      <c r="I459" s="98">
        <v>7.9399999999999998E-2</v>
      </c>
      <c r="J459" s="98">
        <v>8.0700000000000008E-2</v>
      </c>
      <c r="K459" s="98"/>
      <c r="L459" s="98">
        <v>8.2699999999999996E-2</v>
      </c>
    </row>
    <row r="460" spans="1:12" x14ac:dyDescent="0.25">
      <c r="A460" s="50">
        <v>33390</v>
      </c>
      <c r="B460" s="97"/>
      <c r="C460" s="98">
        <v>5.7500000000000002E-2</v>
      </c>
      <c r="D460" s="98">
        <v>6.0199999999999997E-2</v>
      </c>
      <c r="E460" s="98">
        <v>6.3600000000000004E-2</v>
      </c>
      <c r="F460" s="98">
        <v>6.9599999999999995E-2</v>
      </c>
      <c r="G460" s="98">
        <v>7.3899999999999993E-2</v>
      </c>
      <c r="H460" s="98">
        <v>7.9399999999999998E-2</v>
      </c>
      <c r="I460" s="98">
        <v>8.1699999999999995E-2</v>
      </c>
      <c r="J460" s="98">
        <v>8.2799999999999999E-2</v>
      </c>
      <c r="K460" s="98"/>
      <c r="L460" s="98">
        <v>8.4700000000000011E-2</v>
      </c>
    </row>
    <row r="461" spans="1:12" x14ac:dyDescent="0.25">
      <c r="A461" s="50">
        <v>33420</v>
      </c>
      <c r="B461" s="97"/>
      <c r="C461" s="98">
        <v>5.7500000000000002E-2</v>
      </c>
      <c r="D461" s="98">
        <v>5.9699999999999996E-2</v>
      </c>
      <c r="E461" s="98">
        <v>6.3099999999999989E-2</v>
      </c>
      <c r="F461" s="98">
        <v>6.9199999999999998E-2</v>
      </c>
      <c r="G461" s="98">
        <v>7.3800000000000004E-2</v>
      </c>
      <c r="H461" s="98">
        <v>7.9100000000000004E-2</v>
      </c>
      <c r="I461" s="98">
        <v>8.1500000000000003E-2</v>
      </c>
      <c r="J461" s="98">
        <v>8.2699999999999996E-2</v>
      </c>
      <c r="K461" s="98"/>
      <c r="L461" s="98">
        <v>8.4499999999999992E-2</v>
      </c>
    </row>
    <row r="462" spans="1:12" x14ac:dyDescent="0.25">
      <c r="A462" s="50">
        <v>33451</v>
      </c>
      <c r="B462" s="97"/>
      <c r="C462" s="98">
        <v>5.5E-2</v>
      </c>
      <c r="D462" s="98">
        <v>5.6299999999999996E-2</v>
      </c>
      <c r="E462" s="98">
        <v>5.7800000000000004E-2</v>
      </c>
      <c r="F462" s="98">
        <v>6.4299999999999996E-2</v>
      </c>
      <c r="G462" s="98">
        <v>6.8000000000000005E-2</v>
      </c>
      <c r="H462" s="98">
        <v>7.4299999999999991E-2</v>
      </c>
      <c r="I462" s="98">
        <v>7.7399999999999997E-2</v>
      </c>
      <c r="J462" s="98">
        <v>7.9000000000000001E-2</v>
      </c>
      <c r="K462" s="98"/>
      <c r="L462" s="98">
        <v>8.14E-2</v>
      </c>
    </row>
    <row r="463" spans="1:12" x14ac:dyDescent="0.25">
      <c r="A463" s="50">
        <v>33482</v>
      </c>
      <c r="B463" s="97"/>
      <c r="C463" s="98">
        <v>5.3699999999999998E-2</v>
      </c>
      <c r="D463" s="98">
        <v>5.4800000000000001E-2</v>
      </c>
      <c r="E463" s="98">
        <v>5.57E-2</v>
      </c>
      <c r="F463" s="98">
        <v>6.1799999999999994E-2</v>
      </c>
      <c r="G463" s="98">
        <v>6.5000000000000002E-2</v>
      </c>
      <c r="H463" s="98">
        <v>7.1399999999999991E-2</v>
      </c>
      <c r="I463" s="98">
        <v>7.4800000000000005E-2</v>
      </c>
      <c r="J463" s="98">
        <v>7.6499999999999999E-2</v>
      </c>
      <c r="K463" s="98"/>
      <c r="L463" s="98">
        <v>7.9500000000000001E-2</v>
      </c>
    </row>
    <row r="464" spans="1:12" x14ac:dyDescent="0.25">
      <c r="A464" s="50">
        <v>33512</v>
      </c>
      <c r="B464" s="97"/>
      <c r="C464" s="98">
        <v>5.1399999999999994E-2</v>
      </c>
      <c r="D464" s="98">
        <v>5.2600000000000001E-2</v>
      </c>
      <c r="E464" s="98">
        <v>5.33E-2</v>
      </c>
      <c r="F464" s="98">
        <v>5.91E-2</v>
      </c>
      <c r="G464" s="98">
        <v>6.2300000000000001E-2</v>
      </c>
      <c r="H464" s="98">
        <v>6.8699999999999997E-2</v>
      </c>
      <c r="I464" s="98">
        <v>7.2499999999999995E-2</v>
      </c>
      <c r="J464" s="98">
        <v>7.5300000000000006E-2</v>
      </c>
      <c r="K464" s="98"/>
      <c r="L464" s="98">
        <v>7.9299999999999995E-2</v>
      </c>
    </row>
    <row r="465" spans="1:12" x14ac:dyDescent="0.25">
      <c r="A465" s="50">
        <v>33543</v>
      </c>
      <c r="B465" s="97"/>
      <c r="C465" s="98">
        <v>4.6900000000000004E-2</v>
      </c>
      <c r="D465" s="98">
        <v>4.8000000000000001E-2</v>
      </c>
      <c r="E465" s="98">
        <v>4.8899999999999999E-2</v>
      </c>
      <c r="F465" s="98">
        <v>5.5599999999999997E-2</v>
      </c>
      <c r="G465" s="98">
        <v>5.9000000000000004E-2</v>
      </c>
      <c r="H465" s="98">
        <v>6.6199999999999995E-2</v>
      </c>
      <c r="I465" s="98">
        <v>7.0599999999999996E-2</v>
      </c>
      <c r="J465" s="98">
        <v>7.4200000000000002E-2</v>
      </c>
      <c r="K465" s="98"/>
      <c r="L465" s="98">
        <v>7.9199999999999993E-2</v>
      </c>
    </row>
    <row r="466" spans="1:12" x14ac:dyDescent="0.25">
      <c r="A466" s="50">
        <v>33573</v>
      </c>
      <c r="B466" s="97"/>
      <c r="C466" s="98">
        <v>4.1799999999999997E-2</v>
      </c>
      <c r="D466" s="98">
        <v>4.2599999999999999E-2</v>
      </c>
      <c r="E466" s="98">
        <v>4.3799999999999999E-2</v>
      </c>
      <c r="F466" s="98">
        <v>5.0300000000000004E-2</v>
      </c>
      <c r="G466" s="98">
        <v>5.3899999999999997E-2</v>
      </c>
      <c r="H466" s="98">
        <v>6.1900000000000004E-2</v>
      </c>
      <c r="I466" s="98">
        <v>6.6900000000000001E-2</v>
      </c>
      <c r="J466" s="98">
        <v>7.0900000000000005E-2</v>
      </c>
      <c r="K466" s="98"/>
      <c r="L466" s="98">
        <v>7.6999999999999999E-2</v>
      </c>
    </row>
    <row r="467" spans="1:12" x14ac:dyDescent="0.25">
      <c r="A467" s="50">
        <v>33604</v>
      </c>
      <c r="B467" s="97"/>
      <c r="C467" s="98">
        <v>3.9100000000000003E-2</v>
      </c>
      <c r="D467" s="98">
        <v>4.0099999999999997E-2</v>
      </c>
      <c r="E467" s="98">
        <v>4.1500000000000002E-2</v>
      </c>
      <c r="F467" s="98">
        <v>4.9599999999999998E-2</v>
      </c>
      <c r="G467" s="98">
        <v>5.4000000000000006E-2</v>
      </c>
      <c r="H467" s="98">
        <v>6.2400000000000004E-2</v>
      </c>
      <c r="I467" s="98">
        <v>6.7000000000000004E-2</v>
      </c>
      <c r="J467" s="98">
        <v>7.0300000000000001E-2</v>
      </c>
      <c r="K467" s="98"/>
      <c r="L467" s="98">
        <v>7.5800000000000006E-2</v>
      </c>
    </row>
    <row r="468" spans="1:12" x14ac:dyDescent="0.25">
      <c r="A468" s="50">
        <v>33635</v>
      </c>
      <c r="B468" s="97"/>
      <c r="C468" s="98">
        <v>3.95E-2</v>
      </c>
      <c r="D468" s="98">
        <v>4.0800000000000003E-2</v>
      </c>
      <c r="E468" s="98">
        <v>4.2900000000000001E-2</v>
      </c>
      <c r="F468" s="98">
        <v>5.21E-2</v>
      </c>
      <c r="G468" s="98">
        <v>5.7200000000000001E-2</v>
      </c>
      <c r="H468" s="98">
        <v>6.5799999999999997E-2</v>
      </c>
      <c r="I468" s="98">
        <v>6.9599999999999995E-2</v>
      </c>
      <c r="J468" s="98">
        <v>7.3399999999999993E-2</v>
      </c>
      <c r="K468" s="98"/>
      <c r="L468" s="98">
        <v>7.85E-2</v>
      </c>
    </row>
    <row r="469" spans="1:12" x14ac:dyDescent="0.25">
      <c r="A469" s="50">
        <v>33664</v>
      </c>
      <c r="B469" s="97"/>
      <c r="C469" s="98">
        <v>4.1399999999999999E-2</v>
      </c>
      <c r="D469" s="98">
        <v>4.3299999999999998E-2</v>
      </c>
      <c r="E469" s="98">
        <v>4.6300000000000001E-2</v>
      </c>
      <c r="F469" s="98">
        <v>5.6900000000000006E-2</v>
      </c>
      <c r="G469" s="98">
        <v>6.1799999999999994E-2</v>
      </c>
      <c r="H469" s="98">
        <v>6.9500000000000006E-2</v>
      </c>
      <c r="I469" s="98">
        <v>7.2599999999999998E-2</v>
      </c>
      <c r="J469" s="98">
        <v>7.5399999999999995E-2</v>
      </c>
      <c r="K469" s="98"/>
      <c r="L469" s="98">
        <v>7.9699999999999993E-2</v>
      </c>
    </row>
    <row r="470" spans="1:12" x14ac:dyDescent="0.25">
      <c r="A470" s="50">
        <v>33695</v>
      </c>
      <c r="B470" s="97"/>
      <c r="C470" s="98">
        <v>3.8399999999999997E-2</v>
      </c>
      <c r="D470" s="98">
        <v>0.04</v>
      </c>
      <c r="E470" s="98">
        <v>4.2999999999999997E-2</v>
      </c>
      <c r="F470" s="98">
        <v>5.3399999999999996E-2</v>
      </c>
      <c r="G470" s="98">
        <v>5.9299999999999999E-2</v>
      </c>
      <c r="H470" s="98">
        <v>6.7799999999999999E-2</v>
      </c>
      <c r="I470" s="98">
        <v>7.1500000000000008E-2</v>
      </c>
      <c r="J470" s="98">
        <v>7.4800000000000005E-2</v>
      </c>
      <c r="K470" s="98"/>
      <c r="L470" s="98">
        <v>7.9600000000000004E-2</v>
      </c>
    </row>
    <row r="471" spans="1:12" x14ac:dyDescent="0.25">
      <c r="A471" s="50">
        <v>33725</v>
      </c>
      <c r="B471" s="97"/>
      <c r="C471" s="98">
        <v>3.7200000000000004E-2</v>
      </c>
      <c r="D471" s="98">
        <v>3.8800000000000001E-2</v>
      </c>
      <c r="E471" s="98">
        <v>4.1900000000000007E-2</v>
      </c>
      <c r="F471" s="98">
        <v>5.2300000000000006E-2</v>
      </c>
      <c r="G471" s="98">
        <v>5.8099999999999999E-2</v>
      </c>
      <c r="H471" s="98">
        <v>6.6900000000000001E-2</v>
      </c>
      <c r="I471" s="98">
        <v>7.0599999999999996E-2</v>
      </c>
      <c r="J471" s="98">
        <v>7.3899999999999993E-2</v>
      </c>
      <c r="K471" s="98"/>
      <c r="L471" s="98">
        <v>7.8899999999999998E-2</v>
      </c>
    </row>
    <row r="472" spans="1:12" x14ac:dyDescent="0.25">
      <c r="A472" s="50">
        <v>33756</v>
      </c>
      <c r="B472" s="97"/>
      <c r="C472" s="98">
        <v>3.7499999999999999E-2</v>
      </c>
      <c r="D472" s="98">
        <v>3.9E-2</v>
      </c>
      <c r="E472" s="98">
        <v>4.1700000000000001E-2</v>
      </c>
      <c r="F472" s="98">
        <v>5.0499999999999996E-2</v>
      </c>
      <c r="G472" s="98">
        <v>5.5999999999999994E-2</v>
      </c>
      <c r="H472" s="98">
        <v>6.480000000000001E-2</v>
      </c>
      <c r="I472" s="98">
        <v>6.9000000000000006E-2</v>
      </c>
      <c r="J472" s="98">
        <v>7.2599999999999998E-2</v>
      </c>
      <c r="K472" s="98"/>
      <c r="L472" s="98">
        <v>7.8399999999999997E-2</v>
      </c>
    </row>
    <row r="473" spans="1:12" x14ac:dyDescent="0.25">
      <c r="A473" s="50">
        <v>33786</v>
      </c>
      <c r="B473" s="97"/>
      <c r="C473" s="98">
        <v>3.2799999999999996E-2</v>
      </c>
      <c r="D473" s="98">
        <v>3.3799999999999997E-2</v>
      </c>
      <c r="E473" s="98">
        <v>3.6000000000000004E-2</v>
      </c>
      <c r="F473" s="98">
        <v>4.36E-2</v>
      </c>
      <c r="G473" s="98">
        <v>4.9100000000000005E-2</v>
      </c>
      <c r="H473" s="98">
        <v>5.8400000000000001E-2</v>
      </c>
      <c r="I473" s="98">
        <v>6.3600000000000004E-2</v>
      </c>
      <c r="J473" s="98">
        <v>6.8400000000000002E-2</v>
      </c>
      <c r="K473" s="98"/>
      <c r="L473" s="98">
        <v>7.5999999999999998E-2</v>
      </c>
    </row>
    <row r="474" spans="1:12" x14ac:dyDescent="0.25">
      <c r="A474" s="50">
        <v>33817</v>
      </c>
      <c r="B474" s="97"/>
      <c r="C474" s="98">
        <v>3.2000000000000001E-2</v>
      </c>
      <c r="D474" s="98">
        <v>3.3099999999999997E-2</v>
      </c>
      <c r="E474" s="98">
        <v>3.4700000000000002E-2</v>
      </c>
      <c r="F474" s="98">
        <v>4.1900000000000007E-2</v>
      </c>
      <c r="G474" s="98">
        <v>4.7199999999999999E-2</v>
      </c>
      <c r="H474" s="98">
        <v>5.5999999999999994E-2</v>
      </c>
      <c r="I474" s="98">
        <v>6.1200000000000004E-2</v>
      </c>
      <c r="J474" s="98">
        <v>6.59E-2</v>
      </c>
      <c r="K474" s="98"/>
      <c r="L474" s="98">
        <v>7.3899999999999993E-2</v>
      </c>
    </row>
    <row r="475" spans="1:12" x14ac:dyDescent="0.25">
      <c r="A475" s="50">
        <v>33848</v>
      </c>
      <c r="B475" s="97"/>
      <c r="C475" s="98">
        <v>2.9700000000000001E-2</v>
      </c>
      <c r="D475" s="98">
        <v>3.04E-2</v>
      </c>
      <c r="E475" s="98">
        <v>3.1800000000000002E-2</v>
      </c>
      <c r="F475" s="98">
        <v>3.8900000000000004E-2</v>
      </c>
      <c r="G475" s="98">
        <v>4.4199999999999996E-2</v>
      </c>
      <c r="H475" s="98">
        <v>5.3800000000000001E-2</v>
      </c>
      <c r="I475" s="98">
        <v>5.96E-2</v>
      </c>
      <c r="J475" s="98">
        <v>6.4199999999999993E-2</v>
      </c>
      <c r="K475" s="98"/>
      <c r="L475" s="98">
        <v>7.3399999999999993E-2</v>
      </c>
    </row>
    <row r="476" spans="1:12" x14ac:dyDescent="0.25">
      <c r="A476" s="50">
        <v>33878</v>
      </c>
      <c r="B476" s="97"/>
      <c r="C476" s="98">
        <v>2.9300000000000003E-2</v>
      </c>
      <c r="D476" s="98">
        <v>3.1300000000000001E-2</v>
      </c>
      <c r="E476" s="98">
        <v>3.3000000000000002E-2</v>
      </c>
      <c r="F476" s="98">
        <v>4.0800000000000003E-2</v>
      </c>
      <c r="G476" s="98">
        <v>4.6399999999999997E-2</v>
      </c>
      <c r="H476" s="98">
        <v>5.5999999999999994E-2</v>
      </c>
      <c r="I476" s="98">
        <v>6.1500000000000006E-2</v>
      </c>
      <c r="J476" s="98">
        <v>6.59E-2</v>
      </c>
      <c r="K476" s="98"/>
      <c r="L476" s="98">
        <v>7.5300000000000006E-2</v>
      </c>
    </row>
    <row r="477" spans="1:12" x14ac:dyDescent="0.25">
      <c r="A477" s="50">
        <v>33909</v>
      </c>
      <c r="B477" s="97"/>
      <c r="C477" s="98">
        <v>3.2099999999999997E-2</v>
      </c>
      <c r="D477" s="98">
        <v>3.44E-2</v>
      </c>
      <c r="E477" s="98">
        <v>3.6799999999999999E-2</v>
      </c>
      <c r="F477" s="98">
        <v>4.58E-2</v>
      </c>
      <c r="G477" s="98">
        <v>5.1399999999999994E-2</v>
      </c>
      <c r="H477" s="98">
        <v>6.0400000000000002E-2</v>
      </c>
      <c r="I477" s="98">
        <v>6.4899999999999999E-2</v>
      </c>
      <c r="J477" s="98">
        <v>6.8699999999999997E-2</v>
      </c>
      <c r="K477" s="98"/>
      <c r="L477" s="98">
        <v>7.6100000000000001E-2</v>
      </c>
    </row>
    <row r="478" spans="1:12" x14ac:dyDescent="0.25">
      <c r="A478" s="50">
        <v>33939</v>
      </c>
      <c r="B478" s="97"/>
      <c r="C478" s="98">
        <v>3.2899999999999999E-2</v>
      </c>
      <c r="D478" s="98">
        <v>3.4700000000000002E-2</v>
      </c>
      <c r="E478" s="98">
        <v>3.7100000000000001E-2</v>
      </c>
      <c r="F478" s="98">
        <v>4.6699999999999998E-2</v>
      </c>
      <c r="G478" s="98">
        <v>5.21E-2</v>
      </c>
      <c r="H478" s="98">
        <v>6.08E-2</v>
      </c>
      <c r="I478" s="98">
        <v>6.4600000000000005E-2</v>
      </c>
      <c r="J478" s="98">
        <v>6.7699999999999996E-2</v>
      </c>
      <c r="K478" s="98"/>
      <c r="L478" s="98">
        <v>7.4400000000000008E-2</v>
      </c>
    </row>
    <row r="479" spans="1:12" x14ac:dyDescent="0.25">
      <c r="A479" s="50">
        <v>33970</v>
      </c>
      <c r="B479" s="97"/>
      <c r="C479" s="98">
        <v>3.0699999999999998E-2</v>
      </c>
      <c r="D479" s="98">
        <v>3.2400000000000005E-2</v>
      </c>
      <c r="E479" s="98">
        <v>3.5000000000000003E-2</v>
      </c>
      <c r="F479" s="98">
        <v>4.3899999999999995E-2</v>
      </c>
      <c r="G479" s="98">
        <v>4.9299999999999997E-2</v>
      </c>
      <c r="H479" s="98">
        <v>5.8299999999999998E-2</v>
      </c>
      <c r="I479" s="98">
        <v>6.2600000000000003E-2</v>
      </c>
      <c r="J479" s="98">
        <v>6.6000000000000003E-2</v>
      </c>
      <c r="K479" s="98"/>
      <c r="L479" s="98">
        <v>7.3399999999999993E-2</v>
      </c>
    </row>
    <row r="480" spans="1:12" x14ac:dyDescent="0.25">
      <c r="A480" s="50">
        <v>34001</v>
      </c>
      <c r="B480" s="97"/>
      <c r="C480" s="98">
        <v>2.9900000000000003E-2</v>
      </c>
      <c r="D480" s="98">
        <v>3.1600000000000003E-2</v>
      </c>
      <c r="E480" s="98">
        <v>3.39E-2</v>
      </c>
      <c r="F480" s="98">
        <v>4.0999999999999995E-2</v>
      </c>
      <c r="G480" s="98">
        <v>4.58E-2</v>
      </c>
      <c r="H480" s="98">
        <v>5.4299999999999994E-2</v>
      </c>
      <c r="I480" s="98">
        <v>5.8700000000000002E-2</v>
      </c>
      <c r="J480" s="98">
        <v>6.2600000000000003E-2</v>
      </c>
      <c r="K480" s="98"/>
      <c r="L480" s="98">
        <v>7.0900000000000005E-2</v>
      </c>
    </row>
    <row r="481" spans="1:12" x14ac:dyDescent="0.25">
      <c r="A481" s="50">
        <v>34029</v>
      </c>
      <c r="B481" s="97"/>
      <c r="C481" s="98">
        <v>3.0099999999999998E-2</v>
      </c>
      <c r="D481" s="98">
        <v>3.15E-2</v>
      </c>
      <c r="E481" s="98">
        <v>3.3300000000000003E-2</v>
      </c>
      <c r="F481" s="98">
        <v>3.95E-2</v>
      </c>
      <c r="G481" s="98">
        <v>4.4000000000000004E-2</v>
      </c>
      <c r="H481" s="98">
        <v>5.1900000000000002E-2</v>
      </c>
      <c r="I481" s="98">
        <v>5.6600000000000004E-2</v>
      </c>
      <c r="J481" s="98">
        <v>5.9800000000000006E-2</v>
      </c>
      <c r="K481" s="98"/>
      <c r="L481" s="98">
        <v>6.8199999999999997E-2</v>
      </c>
    </row>
    <row r="482" spans="1:12" x14ac:dyDescent="0.25">
      <c r="A482" s="50">
        <v>34060</v>
      </c>
      <c r="B482" s="97"/>
      <c r="C482" s="98">
        <v>2.9300000000000003E-2</v>
      </c>
      <c r="D482" s="98">
        <v>3.0600000000000002E-2</v>
      </c>
      <c r="E482" s="98">
        <v>3.2400000000000005E-2</v>
      </c>
      <c r="F482" s="98">
        <v>3.8399999999999997E-2</v>
      </c>
      <c r="G482" s="98">
        <v>4.2999999999999997E-2</v>
      </c>
      <c r="H482" s="98">
        <v>5.1299999999999998E-2</v>
      </c>
      <c r="I482" s="98">
        <v>5.5899999999999998E-2</v>
      </c>
      <c r="J482" s="98">
        <v>5.9699999999999996E-2</v>
      </c>
      <c r="K482" s="98"/>
      <c r="L482" s="98">
        <v>6.8499999999999991E-2</v>
      </c>
    </row>
    <row r="483" spans="1:12" x14ac:dyDescent="0.25">
      <c r="A483" s="50">
        <v>34090</v>
      </c>
      <c r="B483" s="97"/>
      <c r="C483" s="98">
        <v>3.0299999999999997E-2</v>
      </c>
      <c r="D483" s="98">
        <v>3.1699999999999999E-2</v>
      </c>
      <c r="E483" s="98">
        <v>3.3599999999999998E-2</v>
      </c>
      <c r="F483" s="98">
        <v>3.9800000000000002E-2</v>
      </c>
      <c r="G483" s="98">
        <v>4.4000000000000004E-2</v>
      </c>
      <c r="H483" s="98">
        <v>5.2000000000000005E-2</v>
      </c>
      <c r="I483" s="98">
        <v>5.6600000000000004E-2</v>
      </c>
      <c r="J483" s="98">
        <v>6.0400000000000002E-2</v>
      </c>
      <c r="K483" s="98"/>
      <c r="L483" s="98">
        <v>6.9199999999999998E-2</v>
      </c>
    </row>
    <row r="484" spans="1:12" x14ac:dyDescent="0.25">
      <c r="A484" s="50">
        <v>34121</v>
      </c>
      <c r="B484" s="97"/>
      <c r="C484" s="98">
        <v>3.1400000000000004E-2</v>
      </c>
      <c r="D484" s="98">
        <v>3.2899999999999999E-2</v>
      </c>
      <c r="E484" s="98">
        <v>3.5400000000000001E-2</v>
      </c>
      <c r="F484" s="98">
        <v>4.1599999999999998E-2</v>
      </c>
      <c r="G484" s="98">
        <v>4.53E-2</v>
      </c>
      <c r="H484" s="98">
        <v>5.2199999999999996E-2</v>
      </c>
      <c r="I484" s="98">
        <v>5.6100000000000004E-2</v>
      </c>
      <c r="J484" s="98">
        <v>5.96E-2</v>
      </c>
      <c r="K484" s="98"/>
      <c r="L484" s="98">
        <v>6.8099999999999994E-2</v>
      </c>
    </row>
    <row r="485" spans="1:12" x14ac:dyDescent="0.25">
      <c r="A485" s="50">
        <v>34151</v>
      </c>
      <c r="B485" s="97"/>
      <c r="C485" s="98">
        <v>3.1099999999999999E-2</v>
      </c>
      <c r="D485" s="98">
        <v>3.2599999999999997E-2</v>
      </c>
      <c r="E485" s="98">
        <v>3.4700000000000002E-2</v>
      </c>
      <c r="F485" s="98">
        <v>4.07E-2</v>
      </c>
      <c r="G485" s="98">
        <v>4.4299999999999999E-2</v>
      </c>
      <c r="H485" s="98">
        <v>5.0900000000000001E-2</v>
      </c>
      <c r="I485" s="98">
        <v>5.4800000000000001E-2</v>
      </c>
      <c r="J485" s="98">
        <v>5.8099999999999999E-2</v>
      </c>
      <c r="K485" s="98"/>
      <c r="L485" s="98">
        <v>6.6299999999999998E-2</v>
      </c>
    </row>
    <row r="486" spans="1:12" x14ac:dyDescent="0.25">
      <c r="A486" s="50">
        <v>34182</v>
      </c>
      <c r="B486" s="97"/>
      <c r="C486" s="98">
        <v>3.0899999999999997E-2</v>
      </c>
      <c r="D486" s="98">
        <v>3.2400000000000005E-2</v>
      </c>
      <c r="E486" s="98">
        <v>3.44E-2</v>
      </c>
      <c r="F486" s="98">
        <v>0.04</v>
      </c>
      <c r="G486" s="98">
        <v>4.36E-2</v>
      </c>
      <c r="H486" s="98">
        <v>5.0300000000000004E-2</v>
      </c>
      <c r="I486" s="98">
        <v>5.3499999999999999E-2</v>
      </c>
      <c r="J486" s="98">
        <v>5.6799999999999996E-2</v>
      </c>
      <c r="K486" s="98"/>
      <c r="L486" s="98">
        <v>6.3200000000000006E-2</v>
      </c>
    </row>
    <row r="487" spans="1:12" x14ac:dyDescent="0.25">
      <c r="A487" s="50">
        <v>34213</v>
      </c>
      <c r="B487" s="97"/>
      <c r="C487" s="98">
        <v>3.0099999999999998E-2</v>
      </c>
      <c r="D487" s="98">
        <v>3.15E-2</v>
      </c>
      <c r="E487" s="98">
        <v>3.3599999999999998E-2</v>
      </c>
      <c r="F487" s="98">
        <v>3.85E-2</v>
      </c>
      <c r="G487" s="98">
        <v>4.1700000000000001E-2</v>
      </c>
      <c r="H487" s="98">
        <v>4.7300000000000002E-2</v>
      </c>
      <c r="I487" s="98">
        <v>5.0799999999999998E-2</v>
      </c>
      <c r="J487" s="98">
        <v>5.3600000000000002E-2</v>
      </c>
      <c r="K487" s="98"/>
      <c r="L487" s="98">
        <v>0.06</v>
      </c>
    </row>
    <row r="488" spans="1:12" x14ac:dyDescent="0.25">
      <c r="A488" s="50">
        <v>34243</v>
      </c>
      <c r="B488" s="97"/>
      <c r="C488" s="98">
        <v>3.0899999999999997E-2</v>
      </c>
      <c r="D488" s="98">
        <v>3.2199999999999999E-2</v>
      </c>
      <c r="E488" s="98">
        <v>3.39E-2</v>
      </c>
      <c r="F488" s="98">
        <v>3.8699999999999998E-2</v>
      </c>
      <c r="G488" s="98">
        <v>4.1799999999999997E-2</v>
      </c>
      <c r="H488" s="98">
        <v>4.7100000000000003E-2</v>
      </c>
      <c r="I488" s="98">
        <v>5.0499999999999996E-2</v>
      </c>
      <c r="J488" s="98">
        <v>5.33E-2</v>
      </c>
      <c r="K488" s="98">
        <v>6.0700000000000004E-2</v>
      </c>
      <c r="L488" s="98">
        <v>5.9400000000000001E-2</v>
      </c>
    </row>
    <row r="489" spans="1:12" x14ac:dyDescent="0.25">
      <c r="A489" s="50">
        <v>34274</v>
      </c>
      <c r="B489" s="97"/>
      <c r="C489" s="98">
        <v>3.1800000000000002E-2</v>
      </c>
      <c r="D489" s="98">
        <v>3.3599999999999998E-2</v>
      </c>
      <c r="E489" s="98">
        <v>3.5799999999999998E-2</v>
      </c>
      <c r="F489" s="98">
        <v>4.1599999999999998E-2</v>
      </c>
      <c r="G489" s="98">
        <v>4.4999999999999998E-2</v>
      </c>
      <c r="H489" s="98">
        <v>5.0599999999999999E-2</v>
      </c>
      <c r="I489" s="98">
        <v>5.45E-2</v>
      </c>
      <c r="J489" s="98">
        <v>5.7200000000000001E-2</v>
      </c>
      <c r="K489" s="98">
        <v>6.3799999999999996E-2</v>
      </c>
      <c r="L489" s="98">
        <v>6.2100000000000002E-2</v>
      </c>
    </row>
    <row r="490" spans="1:12" x14ac:dyDescent="0.25">
      <c r="A490" s="50">
        <v>34304</v>
      </c>
      <c r="B490" s="97"/>
      <c r="C490" s="98">
        <v>3.1300000000000001E-2</v>
      </c>
      <c r="D490" s="98">
        <v>3.3399999999999999E-2</v>
      </c>
      <c r="E490" s="98">
        <v>3.61E-2</v>
      </c>
      <c r="F490" s="98">
        <v>4.2099999999999999E-2</v>
      </c>
      <c r="G490" s="98">
        <v>4.5400000000000003E-2</v>
      </c>
      <c r="H490" s="98">
        <v>5.1500000000000004E-2</v>
      </c>
      <c r="I490" s="98">
        <v>5.4800000000000001E-2</v>
      </c>
      <c r="J490" s="98">
        <v>5.7699999999999994E-2</v>
      </c>
      <c r="K490" s="98">
        <v>6.4000000000000001E-2</v>
      </c>
      <c r="L490" s="98">
        <v>6.25E-2</v>
      </c>
    </row>
    <row r="491" spans="1:12" x14ac:dyDescent="0.25">
      <c r="A491" s="50">
        <v>34335</v>
      </c>
      <c r="B491" s="97"/>
      <c r="C491" s="98">
        <v>3.04E-2</v>
      </c>
      <c r="D491" s="98">
        <v>3.2500000000000001E-2</v>
      </c>
      <c r="E491" s="98">
        <v>3.5400000000000001E-2</v>
      </c>
      <c r="F491" s="98">
        <v>4.1399999999999999E-2</v>
      </c>
      <c r="G491" s="98">
        <v>4.4800000000000006E-2</v>
      </c>
      <c r="H491" s="98">
        <v>5.0900000000000001E-2</v>
      </c>
      <c r="I491" s="98">
        <v>5.4299999999999994E-2</v>
      </c>
      <c r="J491" s="98">
        <v>5.7500000000000002E-2</v>
      </c>
      <c r="K491" s="98">
        <v>6.3899999999999998E-2</v>
      </c>
      <c r="L491" s="98">
        <v>6.2899999999999998E-2</v>
      </c>
    </row>
    <row r="492" spans="1:12" x14ac:dyDescent="0.25">
      <c r="A492" s="50">
        <v>34366</v>
      </c>
      <c r="B492" s="97"/>
      <c r="C492" s="98">
        <v>3.3300000000000003E-2</v>
      </c>
      <c r="D492" s="98">
        <v>3.5299999999999998E-2</v>
      </c>
      <c r="E492" s="98">
        <v>3.8699999999999998E-2</v>
      </c>
      <c r="F492" s="98">
        <v>4.4699999999999997E-2</v>
      </c>
      <c r="G492" s="98">
        <v>4.8300000000000003E-2</v>
      </c>
      <c r="H492" s="98">
        <v>5.4000000000000006E-2</v>
      </c>
      <c r="I492" s="98">
        <v>5.7200000000000001E-2</v>
      </c>
      <c r="J492" s="98">
        <v>5.9699999999999996E-2</v>
      </c>
      <c r="K492" s="98">
        <v>6.5700000000000008E-2</v>
      </c>
      <c r="L492" s="98">
        <v>6.4899999999999999E-2</v>
      </c>
    </row>
    <row r="493" spans="1:12" x14ac:dyDescent="0.25">
      <c r="A493" s="50">
        <v>34394</v>
      </c>
      <c r="B493" s="97"/>
      <c r="C493" s="98">
        <v>3.5900000000000001E-2</v>
      </c>
      <c r="D493" s="98">
        <v>3.9199999999999999E-2</v>
      </c>
      <c r="E493" s="98">
        <v>4.3200000000000002E-2</v>
      </c>
      <c r="F493" s="98">
        <v>0.05</v>
      </c>
      <c r="G493" s="98">
        <v>5.4000000000000006E-2</v>
      </c>
      <c r="H493" s="98">
        <v>5.9400000000000001E-2</v>
      </c>
      <c r="I493" s="98">
        <v>6.2800000000000009E-2</v>
      </c>
      <c r="J493" s="98">
        <v>6.480000000000001E-2</v>
      </c>
      <c r="K493" s="98">
        <v>7.0000000000000007E-2</v>
      </c>
      <c r="L493" s="98">
        <v>6.9099999999999995E-2</v>
      </c>
    </row>
    <row r="494" spans="1:12" x14ac:dyDescent="0.25">
      <c r="A494" s="50">
        <v>34425</v>
      </c>
      <c r="B494" s="97"/>
      <c r="C494" s="98">
        <v>3.78E-2</v>
      </c>
      <c r="D494" s="98">
        <v>4.2500000000000003E-2</v>
      </c>
      <c r="E494" s="98">
        <v>4.82E-2</v>
      </c>
      <c r="F494" s="98">
        <v>5.5500000000000001E-2</v>
      </c>
      <c r="G494" s="98">
        <v>5.9900000000000002E-2</v>
      </c>
      <c r="H494" s="98">
        <v>6.5199999999999994E-2</v>
      </c>
      <c r="I494" s="98">
        <v>6.8000000000000005E-2</v>
      </c>
      <c r="J494" s="98">
        <v>6.9699999999999998E-2</v>
      </c>
      <c r="K494" s="98">
        <v>7.400000000000001E-2</v>
      </c>
      <c r="L494" s="98">
        <v>7.2700000000000001E-2</v>
      </c>
    </row>
    <row r="495" spans="1:12" x14ac:dyDescent="0.25">
      <c r="A495" s="50">
        <v>34455</v>
      </c>
      <c r="B495" s="97"/>
      <c r="C495" s="98">
        <v>4.2699999999999995E-2</v>
      </c>
      <c r="D495" s="98">
        <v>4.7899999999999998E-2</v>
      </c>
      <c r="E495" s="98">
        <v>5.3099999999999994E-2</v>
      </c>
      <c r="F495" s="98">
        <v>5.9699999999999996E-2</v>
      </c>
      <c r="G495" s="98">
        <v>6.3399999999999998E-2</v>
      </c>
      <c r="H495" s="98">
        <v>6.7799999999999999E-2</v>
      </c>
      <c r="I495" s="98">
        <v>7.0099999999999996E-2</v>
      </c>
      <c r="J495" s="98">
        <v>7.1800000000000003E-2</v>
      </c>
      <c r="K495" s="98">
        <v>7.5399999999999995E-2</v>
      </c>
      <c r="L495" s="98">
        <v>7.4099999999999999E-2</v>
      </c>
    </row>
    <row r="496" spans="1:12" x14ac:dyDescent="0.25">
      <c r="A496" s="50">
        <v>34486</v>
      </c>
      <c r="B496" s="97"/>
      <c r="C496" s="98">
        <v>4.2500000000000003E-2</v>
      </c>
      <c r="D496" s="98">
        <v>4.7199999999999999E-2</v>
      </c>
      <c r="E496" s="98">
        <v>5.2699999999999997E-2</v>
      </c>
      <c r="F496" s="98">
        <v>5.9299999999999999E-2</v>
      </c>
      <c r="G496" s="98">
        <v>6.2699999999999992E-2</v>
      </c>
      <c r="H496" s="98">
        <v>6.7000000000000004E-2</v>
      </c>
      <c r="I496" s="98">
        <v>6.9099999999999995E-2</v>
      </c>
      <c r="J496" s="98">
        <v>7.0999999999999994E-2</v>
      </c>
      <c r="K496" s="98">
        <v>7.51E-2</v>
      </c>
      <c r="L496" s="98">
        <v>7.400000000000001E-2</v>
      </c>
    </row>
    <row r="497" spans="1:12" x14ac:dyDescent="0.25">
      <c r="A497" s="50">
        <v>34516</v>
      </c>
      <c r="B497" s="97"/>
      <c r="C497" s="98">
        <v>4.4600000000000001E-2</v>
      </c>
      <c r="D497" s="98">
        <v>4.9500000000000002E-2</v>
      </c>
      <c r="E497" s="98">
        <v>5.4800000000000001E-2</v>
      </c>
      <c r="F497" s="98">
        <v>6.13E-2</v>
      </c>
      <c r="G497" s="98">
        <v>6.480000000000001E-2</v>
      </c>
      <c r="H497" s="98">
        <v>6.9099999999999995E-2</v>
      </c>
      <c r="I497" s="98">
        <v>7.1199999999999999E-2</v>
      </c>
      <c r="J497" s="98">
        <v>7.2999999999999995E-2</v>
      </c>
      <c r="K497" s="98">
        <v>7.6700000000000004E-2</v>
      </c>
      <c r="L497" s="98">
        <v>7.5800000000000006E-2</v>
      </c>
    </row>
    <row r="498" spans="1:12" x14ac:dyDescent="0.25">
      <c r="A498" s="50">
        <v>34547</v>
      </c>
      <c r="B498" s="97"/>
      <c r="C498" s="98">
        <v>4.6100000000000002E-2</v>
      </c>
      <c r="D498" s="98">
        <v>5.0799999999999998E-2</v>
      </c>
      <c r="E498" s="98">
        <v>5.5599999999999997E-2</v>
      </c>
      <c r="F498" s="98">
        <v>6.1799999999999994E-2</v>
      </c>
      <c r="G498" s="98">
        <v>6.5000000000000002E-2</v>
      </c>
      <c r="H498" s="98">
        <v>6.88E-2</v>
      </c>
      <c r="I498" s="98">
        <v>7.0599999999999996E-2</v>
      </c>
      <c r="J498" s="98">
        <v>7.2400000000000006E-2</v>
      </c>
      <c r="K498" s="98">
        <v>7.6200000000000004E-2</v>
      </c>
      <c r="L498" s="98">
        <v>7.4900000000000008E-2</v>
      </c>
    </row>
    <row r="499" spans="1:12" x14ac:dyDescent="0.25">
      <c r="A499" s="50">
        <v>34578</v>
      </c>
      <c r="B499" s="97"/>
      <c r="C499" s="98">
        <v>4.7500000000000001E-2</v>
      </c>
      <c r="D499" s="98">
        <v>5.2400000000000002E-2</v>
      </c>
      <c r="E499" s="98">
        <v>5.7599999999999998E-2</v>
      </c>
      <c r="F499" s="98">
        <v>6.3899999999999998E-2</v>
      </c>
      <c r="G499" s="98">
        <v>6.6900000000000001E-2</v>
      </c>
      <c r="H499" s="98">
        <v>7.0800000000000002E-2</v>
      </c>
      <c r="I499" s="98">
        <v>7.2800000000000004E-2</v>
      </c>
      <c r="J499" s="98">
        <v>7.46E-2</v>
      </c>
      <c r="K499" s="98">
        <v>7.8700000000000006E-2</v>
      </c>
      <c r="L499" s="98">
        <v>7.7100000000000002E-2</v>
      </c>
    </row>
    <row r="500" spans="1:12" x14ac:dyDescent="0.25">
      <c r="A500" s="50">
        <v>34608</v>
      </c>
      <c r="B500" s="97"/>
      <c r="C500" s="98">
        <v>5.0999999999999997E-2</v>
      </c>
      <c r="D500" s="98">
        <v>5.62E-2</v>
      </c>
      <c r="E500" s="98">
        <v>6.1100000000000002E-2</v>
      </c>
      <c r="F500" s="98">
        <v>6.7299999999999999E-2</v>
      </c>
      <c r="G500" s="98">
        <v>7.0400000000000004E-2</v>
      </c>
      <c r="H500" s="98">
        <v>7.400000000000001E-2</v>
      </c>
      <c r="I500" s="98">
        <v>7.5800000000000006E-2</v>
      </c>
      <c r="J500" s="98">
        <v>7.7399999999999997E-2</v>
      </c>
      <c r="K500" s="98">
        <v>8.0799999999999997E-2</v>
      </c>
      <c r="L500" s="98">
        <v>7.9399999999999998E-2</v>
      </c>
    </row>
    <row r="501" spans="1:12" x14ac:dyDescent="0.25">
      <c r="A501" s="50">
        <v>34639</v>
      </c>
      <c r="B501" s="97"/>
      <c r="C501" s="98">
        <v>5.45E-2</v>
      </c>
      <c r="D501" s="98">
        <v>5.9800000000000006E-2</v>
      </c>
      <c r="E501" s="98">
        <v>6.54E-2</v>
      </c>
      <c r="F501" s="98">
        <v>7.1500000000000008E-2</v>
      </c>
      <c r="G501" s="98">
        <v>7.4400000000000008E-2</v>
      </c>
      <c r="H501" s="98">
        <v>7.7199999999999991E-2</v>
      </c>
      <c r="I501" s="98">
        <v>7.8299999999999995E-2</v>
      </c>
      <c r="J501" s="98">
        <v>7.9600000000000004E-2</v>
      </c>
      <c r="K501" s="98">
        <v>8.199999999999999E-2</v>
      </c>
      <c r="L501" s="98">
        <v>8.0799999999999997E-2</v>
      </c>
    </row>
    <row r="502" spans="1:12" x14ac:dyDescent="0.25">
      <c r="A502" s="50">
        <v>34669</v>
      </c>
      <c r="B502" s="97"/>
      <c r="C502" s="98">
        <v>5.7599999999999998E-2</v>
      </c>
      <c r="D502" s="98">
        <v>6.5000000000000002E-2</v>
      </c>
      <c r="E502" s="98">
        <v>7.1399999999999991E-2</v>
      </c>
      <c r="F502" s="98">
        <v>7.5899999999999995E-2</v>
      </c>
      <c r="G502" s="98">
        <v>7.7100000000000002E-2</v>
      </c>
      <c r="H502" s="98">
        <v>7.7800000000000008E-2</v>
      </c>
      <c r="I502" s="98">
        <v>7.8E-2</v>
      </c>
      <c r="J502" s="98">
        <v>7.8100000000000003E-2</v>
      </c>
      <c r="K502" s="98">
        <v>7.9899999999999999E-2</v>
      </c>
      <c r="L502" s="98">
        <v>7.8700000000000006E-2</v>
      </c>
    </row>
    <row r="503" spans="1:12" x14ac:dyDescent="0.25">
      <c r="A503" s="50">
        <v>34700</v>
      </c>
      <c r="B503" s="97"/>
      <c r="C503" s="98">
        <v>5.9000000000000004E-2</v>
      </c>
      <c r="D503" s="98">
        <v>6.5099999999999991E-2</v>
      </c>
      <c r="E503" s="98">
        <v>7.0499999999999993E-2</v>
      </c>
      <c r="F503" s="98">
        <v>7.51E-2</v>
      </c>
      <c r="G503" s="98">
        <v>7.6600000000000001E-2</v>
      </c>
      <c r="H503" s="98">
        <v>7.7600000000000002E-2</v>
      </c>
      <c r="I503" s="98">
        <v>7.7899999999999997E-2</v>
      </c>
      <c r="J503" s="98">
        <v>7.7800000000000008E-2</v>
      </c>
      <c r="K503" s="98">
        <v>7.9699999999999993E-2</v>
      </c>
      <c r="L503" s="98">
        <v>7.85E-2</v>
      </c>
    </row>
    <row r="504" spans="1:12" x14ac:dyDescent="0.25">
      <c r="A504" s="50">
        <v>34731</v>
      </c>
      <c r="B504" s="97"/>
      <c r="C504" s="98">
        <v>5.9400000000000001E-2</v>
      </c>
      <c r="D504" s="98">
        <v>6.3099999999999989E-2</v>
      </c>
      <c r="E504" s="98">
        <v>6.7000000000000004E-2</v>
      </c>
      <c r="F504" s="98">
        <v>7.1099999999999997E-2</v>
      </c>
      <c r="G504" s="98">
        <v>7.2499999999999995E-2</v>
      </c>
      <c r="H504" s="98">
        <v>7.3700000000000002E-2</v>
      </c>
      <c r="I504" s="98">
        <v>7.4400000000000008E-2</v>
      </c>
      <c r="J504" s="98">
        <v>7.4700000000000003E-2</v>
      </c>
      <c r="K504" s="98">
        <v>7.7300000000000008E-2</v>
      </c>
      <c r="L504" s="98">
        <v>7.6100000000000001E-2</v>
      </c>
    </row>
    <row r="505" spans="1:12" x14ac:dyDescent="0.25">
      <c r="A505" s="50">
        <v>34759</v>
      </c>
      <c r="B505" s="97"/>
      <c r="C505" s="98">
        <v>5.91E-2</v>
      </c>
      <c r="D505" s="98">
        <v>6.1699999999999998E-2</v>
      </c>
      <c r="E505" s="98">
        <v>6.4299999999999996E-2</v>
      </c>
      <c r="F505" s="98">
        <v>6.7799999999999999E-2</v>
      </c>
      <c r="G505" s="98">
        <v>6.8900000000000003E-2</v>
      </c>
      <c r="H505" s="98">
        <v>7.0499999999999993E-2</v>
      </c>
      <c r="I505" s="98">
        <v>7.1399999999999991E-2</v>
      </c>
      <c r="J505" s="98">
        <v>7.2000000000000008E-2</v>
      </c>
      <c r="K505" s="98">
        <v>7.5700000000000003E-2</v>
      </c>
      <c r="L505" s="98">
        <v>7.4499999999999997E-2</v>
      </c>
    </row>
    <row r="506" spans="1:12" x14ac:dyDescent="0.25">
      <c r="A506" s="50">
        <v>34790</v>
      </c>
      <c r="B506" s="97"/>
      <c r="C506" s="98">
        <v>5.8400000000000001E-2</v>
      </c>
      <c r="D506" s="98">
        <v>6.0499999999999998E-2</v>
      </c>
      <c r="E506" s="98">
        <v>6.2699999999999992E-2</v>
      </c>
      <c r="F506" s="98">
        <v>6.5700000000000008E-2</v>
      </c>
      <c r="G506" s="98">
        <v>6.6799999999999998E-2</v>
      </c>
      <c r="H506" s="98">
        <v>6.8600000000000008E-2</v>
      </c>
      <c r="I506" s="98">
        <v>6.9500000000000006E-2</v>
      </c>
      <c r="J506" s="98">
        <v>7.0599999999999996E-2</v>
      </c>
      <c r="K506" s="98">
        <v>7.4499999999999997E-2</v>
      </c>
      <c r="L506" s="98">
        <v>7.3599999999999999E-2</v>
      </c>
    </row>
    <row r="507" spans="1:12" x14ac:dyDescent="0.25">
      <c r="A507" s="50">
        <v>34820</v>
      </c>
      <c r="B507" s="97"/>
      <c r="C507" s="98">
        <v>5.8499999999999996E-2</v>
      </c>
      <c r="D507" s="98">
        <v>5.9299999999999999E-2</v>
      </c>
      <c r="E507" s="98">
        <v>0.06</v>
      </c>
      <c r="F507" s="98">
        <v>6.1699999999999998E-2</v>
      </c>
      <c r="G507" s="98">
        <v>6.2699999999999992E-2</v>
      </c>
      <c r="H507" s="98">
        <v>6.4100000000000004E-2</v>
      </c>
      <c r="I507" s="98">
        <v>6.5000000000000002E-2</v>
      </c>
      <c r="J507" s="98">
        <v>6.6299999999999998E-2</v>
      </c>
      <c r="K507" s="98">
        <v>7.0099999999999996E-2</v>
      </c>
      <c r="L507" s="98">
        <v>6.9500000000000006E-2</v>
      </c>
    </row>
    <row r="508" spans="1:12" x14ac:dyDescent="0.25">
      <c r="A508" s="50">
        <v>34851</v>
      </c>
      <c r="B508" s="97"/>
      <c r="C508" s="98">
        <v>5.6399999999999999E-2</v>
      </c>
      <c r="D508" s="98">
        <v>5.6600000000000004E-2</v>
      </c>
      <c r="E508" s="98">
        <v>5.6399999999999999E-2</v>
      </c>
      <c r="F508" s="98">
        <v>5.7200000000000001E-2</v>
      </c>
      <c r="G508" s="98">
        <v>5.7999999999999996E-2</v>
      </c>
      <c r="H508" s="98">
        <v>5.9299999999999999E-2</v>
      </c>
      <c r="I508" s="98">
        <v>6.0499999999999998E-2</v>
      </c>
      <c r="J508" s="98">
        <v>6.1699999999999998E-2</v>
      </c>
      <c r="K508" s="98">
        <v>6.59E-2</v>
      </c>
      <c r="L508" s="98">
        <v>6.5700000000000008E-2</v>
      </c>
    </row>
    <row r="509" spans="1:12" x14ac:dyDescent="0.25">
      <c r="A509" s="50">
        <v>34881</v>
      </c>
      <c r="B509" s="97"/>
      <c r="C509" s="98">
        <v>5.5899999999999998E-2</v>
      </c>
      <c r="D509" s="98">
        <v>5.62E-2</v>
      </c>
      <c r="E509" s="98">
        <v>5.5899999999999998E-2</v>
      </c>
      <c r="F509" s="98">
        <v>5.7800000000000004E-2</v>
      </c>
      <c r="G509" s="98">
        <v>5.8899999999999994E-2</v>
      </c>
      <c r="H509" s="98">
        <v>6.0100000000000001E-2</v>
      </c>
      <c r="I509" s="98">
        <v>6.2E-2</v>
      </c>
      <c r="J509" s="98">
        <v>6.2800000000000009E-2</v>
      </c>
      <c r="K509" s="98">
        <v>6.7400000000000002E-2</v>
      </c>
      <c r="L509" s="98">
        <v>6.7199999999999996E-2</v>
      </c>
    </row>
    <row r="510" spans="1:12" x14ac:dyDescent="0.25">
      <c r="A510" s="50">
        <v>34912</v>
      </c>
      <c r="B510" s="97"/>
      <c r="C510" s="98">
        <v>5.57E-2</v>
      </c>
      <c r="D510" s="98">
        <v>5.6500000000000002E-2</v>
      </c>
      <c r="E510" s="98">
        <v>5.7500000000000002E-2</v>
      </c>
      <c r="F510" s="98">
        <v>5.9800000000000006E-2</v>
      </c>
      <c r="G510" s="98">
        <v>6.0999999999999999E-2</v>
      </c>
      <c r="H510" s="98">
        <v>6.2400000000000004E-2</v>
      </c>
      <c r="I510" s="98">
        <v>6.4100000000000004E-2</v>
      </c>
      <c r="J510" s="98">
        <v>6.4899999999999999E-2</v>
      </c>
      <c r="K510" s="98">
        <v>6.9199999999999998E-2</v>
      </c>
      <c r="L510" s="98">
        <v>6.8600000000000008E-2</v>
      </c>
    </row>
    <row r="511" spans="1:12" x14ac:dyDescent="0.25">
      <c r="A511" s="50">
        <v>34943</v>
      </c>
      <c r="B511" s="97"/>
      <c r="C511" s="98">
        <v>5.4299999999999994E-2</v>
      </c>
      <c r="D511" s="98">
        <v>5.5399999999999998E-2</v>
      </c>
      <c r="E511" s="98">
        <v>5.62E-2</v>
      </c>
      <c r="F511" s="98">
        <v>5.8099999999999999E-2</v>
      </c>
      <c r="G511" s="98">
        <v>5.8899999999999994E-2</v>
      </c>
      <c r="H511" s="98">
        <v>0.06</v>
      </c>
      <c r="I511" s="98">
        <v>6.13E-2</v>
      </c>
      <c r="J511" s="98">
        <v>6.2E-2</v>
      </c>
      <c r="K511" s="98">
        <v>6.6500000000000004E-2</v>
      </c>
      <c r="L511" s="98">
        <v>6.5500000000000003E-2</v>
      </c>
    </row>
    <row r="512" spans="1:12" x14ac:dyDescent="0.25">
      <c r="A512" s="50">
        <v>34973</v>
      </c>
      <c r="B512" s="97"/>
      <c r="C512" s="98">
        <v>5.4400000000000004E-2</v>
      </c>
      <c r="D512" s="98">
        <v>5.5599999999999997E-2</v>
      </c>
      <c r="E512" s="98">
        <v>5.5899999999999998E-2</v>
      </c>
      <c r="F512" s="98">
        <v>5.7000000000000002E-2</v>
      </c>
      <c r="G512" s="98">
        <v>5.7699999999999994E-2</v>
      </c>
      <c r="H512" s="98">
        <v>5.8600000000000006E-2</v>
      </c>
      <c r="I512" s="98">
        <v>5.9699999999999996E-2</v>
      </c>
      <c r="J512" s="98">
        <v>6.0400000000000002E-2</v>
      </c>
      <c r="K512" s="98">
        <v>6.4500000000000002E-2</v>
      </c>
      <c r="L512" s="98">
        <v>6.3700000000000007E-2</v>
      </c>
    </row>
    <row r="513" spans="1:12" x14ac:dyDescent="0.25">
      <c r="A513" s="50">
        <v>35004</v>
      </c>
      <c r="B513" s="97"/>
      <c r="C513" s="98">
        <v>5.5199999999999999E-2</v>
      </c>
      <c r="D513" s="98">
        <v>5.5099999999999996E-2</v>
      </c>
      <c r="E513" s="98">
        <v>5.4299999999999994E-2</v>
      </c>
      <c r="F513" s="98">
        <v>5.4800000000000001E-2</v>
      </c>
      <c r="G513" s="98">
        <v>5.57E-2</v>
      </c>
      <c r="H513" s="98">
        <v>5.6900000000000006E-2</v>
      </c>
      <c r="I513" s="98">
        <v>5.8299999999999998E-2</v>
      </c>
      <c r="J513" s="98">
        <v>5.9299999999999999E-2</v>
      </c>
      <c r="K513" s="98">
        <v>6.3299999999999995E-2</v>
      </c>
      <c r="L513" s="98">
        <v>6.2600000000000003E-2</v>
      </c>
    </row>
    <row r="514" spans="1:12" x14ac:dyDescent="0.25">
      <c r="A514" s="50">
        <v>35034</v>
      </c>
      <c r="B514" s="97"/>
      <c r="C514" s="98">
        <v>5.2900000000000003E-2</v>
      </c>
      <c r="D514" s="98">
        <v>5.3499999999999999E-2</v>
      </c>
      <c r="E514" s="98">
        <v>5.3099999999999994E-2</v>
      </c>
      <c r="F514" s="98">
        <v>5.3200000000000004E-2</v>
      </c>
      <c r="G514" s="98">
        <v>5.3899999999999997E-2</v>
      </c>
      <c r="H514" s="98">
        <v>5.5099999999999996E-2</v>
      </c>
      <c r="I514" s="98">
        <v>5.6299999999999996E-2</v>
      </c>
      <c r="J514" s="98">
        <v>5.7099999999999998E-2</v>
      </c>
      <c r="K514" s="98">
        <v>6.1200000000000004E-2</v>
      </c>
      <c r="L514" s="98">
        <v>6.0599999999999994E-2</v>
      </c>
    </row>
    <row r="515" spans="1:12" x14ac:dyDescent="0.25">
      <c r="A515" s="50">
        <v>35065</v>
      </c>
      <c r="B515" s="97"/>
      <c r="C515" s="98">
        <v>5.1500000000000004E-2</v>
      </c>
      <c r="D515" s="98">
        <v>5.1299999999999998E-2</v>
      </c>
      <c r="E515" s="98">
        <v>5.0900000000000001E-2</v>
      </c>
      <c r="F515" s="98">
        <v>5.1100000000000007E-2</v>
      </c>
      <c r="G515" s="98">
        <v>5.2000000000000005E-2</v>
      </c>
      <c r="H515" s="98">
        <v>5.3600000000000002E-2</v>
      </c>
      <c r="I515" s="98">
        <v>5.5399999999999998E-2</v>
      </c>
      <c r="J515" s="98">
        <v>5.6500000000000002E-2</v>
      </c>
      <c r="K515" s="98">
        <v>6.1100000000000002E-2</v>
      </c>
      <c r="L515" s="98">
        <v>6.0499999999999998E-2</v>
      </c>
    </row>
    <row r="516" spans="1:12" x14ac:dyDescent="0.25">
      <c r="A516" s="50">
        <v>35096</v>
      </c>
      <c r="B516" s="97"/>
      <c r="C516" s="98">
        <v>4.9599999999999998E-2</v>
      </c>
      <c r="D516" s="98">
        <v>4.9699999999999994E-2</v>
      </c>
      <c r="E516" s="98">
        <v>4.9400000000000006E-2</v>
      </c>
      <c r="F516" s="98">
        <v>5.0300000000000004E-2</v>
      </c>
      <c r="G516" s="98">
        <v>5.1399999999999994E-2</v>
      </c>
      <c r="H516" s="98">
        <v>5.3800000000000001E-2</v>
      </c>
      <c r="I516" s="98">
        <v>5.6399999999999999E-2</v>
      </c>
      <c r="J516" s="98">
        <v>5.8099999999999999E-2</v>
      </c>
      <c r="K516" s="98">
        <v>6.3E-2</v>
      </c>
      <c r="L516" s="98">
        <v>6.2400000000000004E-2</v>
      </c>
    </row>
    <row r="517" spans="1:12" x14ac:dyDescent="0.25">
      <c r="A517" s="50">
        <v>35125</v>
      </c>
      <c r="B517" s="97"/>
      <c r="C517" s="98">
        <v>5.0999999999999997E-2</v>
      </c>
      <c r="D517" s="98">
        <v>5.16E-2</v>
      </c>
      <c r="E517" s="98">
        <v>5.3399999999999996E-2</v>
      </c>
      <c r="F517" s="98">
        <v>5.6600000000000004E-2</v>
      </c>
      <c r="G517" s="98">
        <v>5.79E-2</v>
      </c>
      <c r="H517" s="98">
        <v>5.9699999999999996E-2</v>
      </c>
      <c r="I517" s="98">
        <v>6.1900000000000004E-2</v>
      </c>
      <c r="J517" s="98">
        <v>6.2699999999999992E-2</v>
      </c>
      <c r="K517" s="98">
        <v>6.7400000000000002E-2</v>
      </c>
      <c r="L517" s="98">
        <v>6.6000000000000003E-2</v>
      </c>
    </row>
    <row r="518" spans="1:12" x14ac:dyDescent="0.25">
      <c r="A518" s="50">
        <v>35156</v>
      </c>
      <c r="B518" s="97"/>
      <c r="C518" s="98">
        <v>5.0900000000000001E-2</v>
      </c>
      <c r="D518" s="98">
        <v>5.2699999999999997E-2</v>
      </c>
      <c r="E518" s="98">
        <v>5.5399999999999998E-2</v>
      </c>
      <c r="F518" s="98">
        <v>5.96E-2</v>
      </c>
      <c r="G518" s="98">
        <v>6.1100000000000002E-2</v>
      </c>
      <c r="H518" s="98">
        <v>6.3E-2</v>
      </c>
      <c r="I518" s="98">
        <v>6.480000000000001E-2</v>
      </c>
      <c r="J518" s="98">
        <v>6.5099999999999991E-2</v>
      </c>
      <c r="K518" s="98">
        <v>6.9800000000000001E-2</v>
      </c>
      <c r="L518" s="98">
        <v>6.7900000000000002E-2</v>
      </c>
    </row>
    <row r="519" spans="1:12" x14ac:dyDescent="0.25">
      <c r="A519" s="50">
        <v>35186</v>
      </c>
      <c r="B519" s="97"/>
      <c r="C519" s="98">
        <v>5.1500000000000004E-2</v>
      </c>
      <c r="D519" s="98">
        <v>5.33E-2</v>
      </c>
      <c r="E519" s="98">
        <v>5.6399999999999999E-2</v>
      </c>
      <c r="F519" s="98">
        <v>6.0999999999999999E-2</v>
      </c>
      <c r="G519" s="98">
        <v>6.2699999999999992E-2</v>
      </c>
      <c r="H519" s="98">
        <v>6.480000000000001E-2</v>
      </c>
      <c r="I519" s="98">
        <v>6.6600000000000006E-2</v>
      </c>
      <c r="J519" s="98">
        <v>6.7400000000000002E-2</v>
      </c>
      <c r="K519" s="98">
        <v>7.1099999999999997E-2</v>
      </c>
      <c r="L519" s="98">
        <v>6.93E-2</v>
      </c>
    </row>
    <row r="520" spans="1:12" x14ac:dyDescent="0.25">
      <c r="A520" s="50">
        <v>35217</v>
      </c>
      <c r="B520" s="97"/>
      <c r="C520" s="98">
        <v>5.2300000000000006E-2</v>
      </c>
      <c r="D520" s="98">
        <v>5.4600000000000003E-2</v>
      </c>
      <c r="E520" s="98">
        <v>5.8099999999999999E-2</v>
      </c>
      <c r="F520" s="98">
        <v>6.3E-2</v>
      </c>
      <c r="G520" s="98">
        <v>6.4899999999999999E-2</v>
      </c>
      <c r="H520" s="98">
        <v>6.6900000000000001E-2</v>
      </c>
      <c r="I520" s="98">
        <v>6.83E-2</v>
      </c>
      <c r="J520" s="98">
        <v>6.9099999999999995E-2</v>
      </c>
      <c r="K520" s="98">
        <v>7.22E-2</v>
      </c>
      <c r="L520" s="98">
        <v>7.0599999999999996E-2</v>
      </c>
    </row>
    <row r="521" spans="1:12" x14ac:dyDescent="0.25">
      <c r="A521" s="50">
        <v>35247</v>
      </c>
      <c r="B521" s="97"/>
      <c r="C521" s="98">
        <v>5.2999999999999999E-2</v>
      </c>
      <c r="D521" s="98">
        <v>5.5199999999999999E-2</v>
      </c>
      <c r="E521" s="98">
        <v>5.8499999999999996E-2</v>
      </c>
      <c r="F521" s="98">
        <v>6.2699999999999992E-2</v>
      </c>
      <c r="G521" s="98">
        <v>6.4500000000000002E-2</v>
      </c>
      <c r="H521" s="98">
        <v>6.6400000000000001E-2</v>
      </c>
      <c r="I521" s="98">
        <v>6.7599999999999993E-2</v>
      </c>
      <c r="J521" s="98">
        <v>6.8699999999999997E-2</v>
      </c>
      <c r="K521" s="98">
        <v>7.1399999999999991E-2</v>
      </c>
      <c r="L521" s="98">
        <v>7.0300000000000001E-2</v>
      </c>
    </row>
    <row r="522" spans="1:12" x14ac:dyDescent="0.25">
      <c r="A522" s="50">
        <v>35278</v>
      </c>
      <c r="B522" s="97"/>
      <c r="C522" s="98">
        <v>5.1900000000000002E-2</v>
      </c>
      <c r="D522" s="98">
        <v>5.3399999999999996E-2</v>
      </c>
      <c r="E522" s="98">
        <v>5.67E-2</v>
      </c>
      <c r="F522" s="98">
        <v>6.0299999999999999E-2</v>
      </c>
      <c r="G522" s="98">
        <v>6.2100000000000002E-2</v>
      </c>
      <c r="H522" s="98">
        <v>6.3899999999999998E-2</v>
      </c>
      <c r="I522" s="98">
        <v>6.5199999999999994E-2</v>
      </c>
      <c r="J522" s="98">
        <v>6.6400000000000001E-2</v>
      </c>
      <c r="K522" s="98">
        <v>6.9699999999999998E-2</v>
      </c>
      <c r="L522" s="98">
        <v>6.8400000000000002E-2</v>
      </c>
    </row>
    <row r="523" spans="1:12" x14ac:dyDescent="0.25">
      <c r="A523" s="50">
        <v>35309</v>
      </c>
      <c r="B523" s="97"/>
      <c r="C523" s="98">
        <v>5.2400000000000002E-2</v>
      </c>
      <c r="D523" s="98">
        <v>5.45E-2</v>
      </c>
      <c r="E523" s="98">
        <v>5.8299999999999998E-2</v>
      </c>
      <c r="F523" s="98">
        <v>6.2300000000000001E-2</v>
      </c>
      <c r="G523" s="98">
        <v>6.4100000000000004E-2</v>
      </c>
      <c r="H523" s="98">
        <v>6.6000000000000003E-2</v>
      </c>
      <c r="I523" s="98">
        <v>6.7299999999999999E-2</v>
      </c>
      <c r="J523" s="98">
        <v>6.83E-2</v>
      </c>
      <c r="K523" s="98">
        <v>7.17E-2</v>
      </c>
      <c r="L523" s="98">
        <v>7.0300000000000001E-2</v>
      </c>
    </row>
    <row r="524" spans="1:12" x14ac:dyDescent="0.25">
      <c r="A524" s="50">
        <v>35339</v>
      </c>
      <c r="B524" s="97"/>
      <c r="C524" s="98">
        <v>5.1200000000000002E-2</v>
      </c>
      <c r="D524" s="98">
        <v>5.3200000000000004E-2</v>
      </c>
      <c r="E524" s="98">
        <v>5.5500000000000001E-2</v>
      </c>
      <c r="F524" s="98">
        <v>5.91E-2</v>
      </c>
      <c r="G524" s="98">
        <v>6.08E-2</v>
      </c>
      <c r="H524" s="98">
        <v>6.2699999999999992E-2</v>
      </c>
      <c r="I524" s="98">
        <v>6.4199999999999993E-2</v>
      </c>
      <c r="J524" s="98">
        <v>6.5299999999999997E-2</v>
      </c>
      <c r="K524" s="98">
        <v>6.9000000000000006E-2</v>
      </c>
      <c r="L524" s="98">
        <v>6.8099999999999994E-2</v>
      </c>
    </row>
    <row r="525" spans="1:12" x14ac:dyDescent="0.25">
      <c r="A525" s="50">
        <v>35370</v>
      </c>
      <c r="B525" s="97"/>
      <c r="C525" s="98">
        <v>5.1699999999999996E-2</v>
      </c>
      <c r="D525" s="98">
        <v>5.2699999999999997E-2</v>
      </c>
      <c r="E525" s="98">
        <v>5.4199999999999998E-2</v>
      </c>
      <c r="F525" s="98">
        <v>5.7000000000000002E-2</v>
      </c>
      <c r="G525" s="98">
        <v>5.8200000000000002E-2</v>
      </c>
      <c r="H525" s="98">
        <v>5.9699999999999996E-2</v>
      </c>
      <c r="I525" s="98">
        <v>6.0999999999999999E-2</v>
      </c>
      <c r="J525" s="98">
        <v>6.2E-2</v>
      </c>
      <c r="K525" s="98">
        <v>6.5799999999999997E-2</v>
      </c>
      <c r="L525" s="98">
        <v>6.480000000000001E-2</v>
      </c>
    </row>
    <row r="526" spans="1:12" x14ac:dyDescent="0.25">
      <c r="A526" s="50">
        <v>35400</v>
      </c>
      <c r="B526" s="97"/>
      <c r="C526" s="98">
        <v>5.04E-2</v>
      </c>
      <c r="D526" s="98">
        <v>5.2400000000000002E-2</v>
      </c>
      <c r="E526" s="98">
        <v>5.4699999999999999E-2</v>
      </c>
      <c r="F526" s="98">
        <v>5.7800000000000004E-2</v>
      </c>
      <c r="G526" s="98">
        <v>5.91E-2</v>
      </c>
      <c r="H526" s="98">
        <v>6.0700000000000004E-2</v>
      </c>
      <c r="I526" s="98">
        <v>6.2E-2</v>
      </c>
      <c r="J526" s="98">
        <v>6.3E-2</v>
      </c>
      <c r="K526" s="98">
        <v>6.6500000000000004E-2</v>
      </c>
      <c r="L526" s="98">
        <v>6.5500000000000003E-2</v>
      </c>
    </row>
    <row r="527" spans="1:12" x14ac:dyDescent="0.25">
      <c r="A527" s="50">
        <v>35431</v>
      </c>
      <c r="B527" s="97"/>
      <c r="C527" s="98">
        <v>5.1699999999999996E-2</v>
      </c>
      <c r="D527" s="98">
        <v>5.3099999999999994E-2</v>
      </c>
      <c r="E527" s="98">
        <v>5.6100000000000004E-2</v>
      </c>
      <c r="F527" s="98">
        <v>6.0100000000000001E-2</v>
      </c>
      <c r="G527" s="98">
        <v>6.1600000000000002E-2</v>
      </c>
      <c r="H527" s="98">
        <v>6.3299999999999995E-2</v>
      </c>
      <c r="I527" s="98">
        <v>6.4699999999999994E-2</v>
      </c>
      <c r="J527" s="98">
        <v>6.5799999999999997E-2</v>
      </c>
      <c r="K527" s="98">
        <v>6.9099999999999995E-2</v>
      </c>
      <c r="L527" s="98">
        <v>6.83E-2</v>
      </c>
    </row>
    <row r="528" spans="1:12" x14ac:dyDescent="0.25">
      <c r="A528" s="50">
        <v>35462</v>
      </c>
      <c r="B528" s="97"/>
      <c r="C528" s="98">
        <v>5.1399999999999994E-2</v>
      </c>
      <c r="D528" s="98">
        <v>5.2699999999999997E-2</v>
      </c>
      <c r="E528" s="98">
        <v>5.5300000000000002E-2</v>
      </c>
      <c r="F528" s="98">
        <v>5.9000000000000004E-2</v>
      </c>
      <c r="G528" s="98">
        <v>6.0299999999999999E-2</v>
      </c>
      <c r="H528" s="98">
        <v>6.2E-2</v>
      </c>
      <c r="I528" s="98">
        <v>6.3200000000000006E-2</v>
      </c>
      <c r="J528" s="98">
        <v>6.4199999999999993E-2</v>
      </c>
      <c r="K528" s="98">
        <v>6.7699999999999996E-2</v>
      </c>
      <c r="L528" s="98">
        <v>6.6900000000000001E-2</v>
      </c>
    </row>
    <row r="529" spans="1:12" x14ac:dyDescent="0.25">
      <c r="A529" s="50">
        <v>35490</v>
      </c>
      <c r="B529" s="97"/>
      <c r="C529" s="98">
        <v>5.28E-2</v>
      </c>
      <c r="D529" s="98">
        <v>5.4800000000000001E-2</v>
      </c>
      <c r="E529" s="98">
        <v>5.7999999999999996E-2</v>
      </c>
      <c r="F529" s="98">
        <v>6.2199999999999998E-2</v>
      </c>
      <c r="G529" s="98">
        <v>6.3799999999999996E-2</v>
      </c>
      <c r="H529" s="98">
        <v>6.54E-2</v>
      </c>
      <c r="I529" s="98">
        <v>6.6500000000000004E-2</v>
      </c>
      <c r="J529" s="98">
        <v>6.6900000000000001E-2</v>
      </c>
      <c r="K529" s="98">
        <v>7.0499999999999993E-2</v>
      </c>
      <c r="L529" s="98">
        <v>6.93E-2</v>
      </c>
    </row>
    <row r="530" spans="1:12" x14ac:dyDescent="0.25">
      <c r="A530" s="50">
        <v>35521</v>
      </c>
      <c r="B530" s="97"/>
      <c r="C530" s="98">
        <v>5.2999999999999999E-2</v>
      </c>
      <c r="D530" s="98">
        <v>5.5999999999999994E-2</v>
      </c>
      <c r="E530" s="98">
        <v>5.9900000000000002E-2</v>
      </c>
      <c r="F530" s="98">
        <v>6.4500000000000002E-2</v>
      </c>
      <c r="G530" s="98">
        <v>6.6100000000000006E-2</v>
      </c>
      <c r="H530" s="98">
        <v>6.7599999999999993E-2</v>
      </c>
      <c r="I530" s="98">
        <v>6.8600000000000008E-2</v>
      </c>
      <c r="J530" s="98">
        <v>6.8900000000000003E-2</v>
      </c>
      <c r="K530" s="98">
        <v>7.2000000000000008E-2</v>
      </c>
      <c r="L530" s="98">
        <v>7.0900000000000005E-2</v>
      </c>
    </row>
    <row r="531" spans="1:12" x14ac:dyDescent="0.25">
      <c r="A531" s="50">
        <v>35551</v>
      </c>
      <c r="B531" s="97"/>
      <c r="C531" s="98">
        <v>5.2000000000000005E-2</v>
      </c>
      <c r="D531" s="98">
        <v>5.5300000000000002E-2</v>
      </c>
      <c r="E531" s="98">
        <v>5.8700000000000002E-2</v>
      </c>
      <c r="F531" s="98">
        <v>6.2800000000000009E-2</v>
      </c>
      <c r="G531" s="98">
        <v>6.4199999999999993E-2</v>
      </c>
      <c r="H531" s="98">
        <v>6.5700000000000008E-2</v>
      </c>
      <c r="I531" s="98">
        <v>6.6600000000000006E-2</v>
      </c>
      <c r="J531" s="98">
        <v>6.7099999999999993E-2</v>
      </c>
      <c r="K531" s="98">
        <v>7.0199999999999999E-2</v>
      </c>
      <c r="L531" s="98">
        <v>6.9400000000000003E-2</v>
      </c>
    </row>
    <row r="532" spans="1:12" x14ac:dyDescent="0.25">
      <c r="A532" s="50">
        <v>35582</v>
      </c>
      <c r="B532" s="97"/>
      <c r="C532" s="98">
        <v>5.0700000000000002E-2</v>
      </c>
      <c r="D532" s="98">
        <v>5.3399999999999996E-2</v>
      </c>
      <c r="E532" s="98">
        <v>5.6900000000000006E-2</v>
      </c>
      <c r="F532" s="98">
        <v>6.0899999999999996E-2</v>
      </c>
      <c r="G532" s="98">
        <v>6.2400000000000004E-2</v>
      </c>
      <c r="H532" s="98">
        <v>6.3799999999999996E-2</v>
      </c>
      <c r="I532" s="98">
        <v>6.4600000000000005E-2</v>
      </c>
      <c r="J532" s="98">
        <v>6.4899999999999999E-2</v>
      </c>
      <c r="K532" s="98">
        <v>6.8400000000000002E-2</v>
      </c>
      <c r="L532" s="98">
        <v>6.7699999999999996E-2</v>
      </c>
    </row>
    <row r="533" spans="1:12" x14ac:dyDescent="0.25">
      <c r="A533" s="50">
        <v>35612</v>
      </c>
      <c r="B533" s="97"/>
      <c r="C533" s="98">
        <v>5.1900000000000002E-2</v>
      </c>
      <c r="D533" s="98">
        <v>5.33E-2</v>
      </c>
      <c r="E533" s="98">
        <v>5.5399999999999998E-2</v>
      </c>
      <c r="F533" s="98">
        <v>5.8899999999999994E-2</v>
      </c>
      <c r="G533" s="98">
        <v>0.06</v>
      </c>
      <c r="H533" s="98">
        <v>6.1200000000000004E-2</v>
      </c>
      <c r="I533" s="98">
        <v>6.2E-2</v>
      </c>
      <c r="J533" s="98">
        <v>6.2199999999999998E-2</v>
      </c>
      <c r="K533" s="98">
        <v>6.5599999999999992E-2</v>
      </c>
      <c r="L533" s="98">
        <v>6.5099999999999991E-2</v>
      </c>
    </row>
    <row r="534" spans="1:12" x14ac:dyDescent="0.25">
      <c r="A534" s="50">
        <v>35643</v>
      </c>
      <c r="B534" s="97"/>
      <c r="C534" s="98">
        <v>5.28E-2</v>
      </c>
      <c r="D534" s="98">
        <v>5.4000000000000006E-2</v>
      </c>
      <c r="E534" s="98">
        <v>5.5599999999999997E-2</v>
      </c>
      <c r="F534" s="98">
        <v>5.9400000000000001E-2</v>
      </c>
      <c r="G534" s="98">
        <v>6.0599999999999994E-2</v>
      </c>
      <c r="H534" s="98">
        <v>6.1600000000000002E-2</v>
      </c>
      <c r="I534" s="98">
        <v>6.2899999999999998E-2</v>
      </c>
      <c r="J534" s="98">
        <v>6.3E-2</v>
      </c>
      <c r="K534" s="98">
        <v>6.6500000000000004E-2</v>
      </c>
      <c r="L534" s="98">
        <v>6.5799999999999997E-2</v>
      </c>
    </row>
    <row r="535" spans="1:12" x14ac:dyDescent="0.25">
      <c r="A535" s="50">
        <v>35674</v>
      </c>
      <c r="B535" s="97"/>
      <c r="C535" s="98">
        <v>5.0799999999999998E-2</v>
      </c>
      <c r="D535" s="98">
        <v>5.2999999999999999E-2</v>
      </c>
      <c r="E535" s="98">
        <v>5.5199999999999999E-2</v>
      </c>
      <c r="F535" s="98">
        <v>5.8799999999999998E-2</v>
      </c>
      <c r="G535" s="98">
        <v>5.9800000000000006E-2</v>
      </c>
      <c r="H535" s="98">
        <v>6.1100000000000002E-2</v>
      </c>
      <c r="I535" s="98">
        <v>6.2E-2</v>
      </c>
      <c r="J535" s="98">
        <v>6.2100000000000002E-2</v>
      </c>
      <c r="K535" s="98">
        <v>6.5599999999999992E-2</v>
      </c>
      <c r="L535" s="98">
        <v>6.5000000000000002E-2</v>
      </c>
    </row>
    <row r="536" spans="1:12" x14ac:dyDescent="0.25">
      <c r="A536" s="50">
        <v>35704</v>
      </c>
      <c r="B536" s="97"/>
      <c r="C536" s="98">
        <v>5.1100000000000007E-2</v>
      </c>
      <c r="D536" s="98">
        <v>5.2999999999999999E-2</v>
      </c>
      <c r="E536" s="98">
        <v>5.4600000000000003E-2</v>
      </c>
      <c r="F536" s="98">
        <v>5.7699999999999994E-2</v>
      </c>
      <c r="G536" s="98">
        <v>5.8400000000000001E-2</v>
      </c>
      <c r="H536" s="98">
        <v>5.9299999999999999E-2</v>
      </c>
      <c r="I536" s="98">
        <v>6.0499999999999998E-2</v>
      </c>
      <c r="J536" s="98">
        <v>6.0299999999999999E-2</v>
      </c>
      <c r="K536" s="98">
        <v>6.3799999999999996E-2</v>
      </c>
      <c r="L536" s="98">
        <v>6.3299999999999995E-2</v>
      </c>
    </row>
    <row r="537" spans="1:12" x14ac:dyDescent="0.25">
      <c r="A537" s="50">
        <v>35735</v>
      </c>
      <c r="B537" s="97"/>
      <c r="C537" s="98">
        <v>5.28E-2</v>
      </c>
      <c r="D537" s="98">
        <v>5.3800000000000001E-2</v>
      </c>
      <c r="E537" s="98">
        <v>5.4600000000000003E-2</v>
      </c>
      <c r="F537" s="98">
        <v>5.7099999999999998E-2</v>
      </c>
      <c r="G537" s="98">
        <v>5.7599999999999998E-2</v>
      </c>
      <c r="H537" s="98">
        <v>5.7999999999999996E-2</v>
      </c>
      <c r="I537" s="98">
        <v>5.9000000000000004E-2</v>
      </c>
      <c r="J537" s="98">
        <v>5.8799999999999998E-2</v>
      </c>
      <c r="K537" s="98">
        <v>6.2E-2</v>
      </c>
      <c r="L537" s="98">
        <v>6.1100000000000002E-2</v>
      </c>
    </row>
    <row r="538" spans="1:12" x14ac:dyDescent="0.25">
      <c r="A538" s="50">
        <v>35765</v>
      </c>
      <c r="B538" s="97"/>
      <c r="C538" s="98">
        <v>5.2999999999999999E-2</v>
      </c>
      <c r="D538" s="98">
        <v>5.45E-2</v>
      </c>
      <c r="E538" s="98">
        <v>5.5300000000000002E-2</v>
      </c>
      <c r="F538" s="98">
        <v>5.7200000000000001E-2</v>
      </c>
      <c r="G538" s="98">
        <v>5.74E-2</v>
      </c>
      <c r="H538" s="98">
        <v>5.7699999999999994E-2</v>
      </c>
      <c r="I538" s="98">
        <v>5.8299999999999998E-2</v>
      </c>
      <c r="J538" s="98">
        <v>5.8099999999999999E-2</v>
      </c>
      <c r="K538" s="98">
        <v>6.0700000000000004E-2</v>
      </c>
      <c r="L538" s="98">
        <v>5.9900000000000002E-2</v>
      </c>
    </row>
    <row r="539" spans="1:12" x14ac:dyDescent="0.25">
      <c r="A539" s="50">
        <v>35796</v>
      </c>
      <c r="B539" s="97"/>
      <c r="C539" s="98">
        <v>5.1799999999999999E-2</v>
      </c>
      <c r="D539" s="98">
        <v>5.2300000000000006E-2</v>
      </c>
      <c r="E539" s="98">
        <v>5.2400000000000002E-2</v>
      </c>
      <c r="F539" s="98">
        <v>5.3600000000000002E-2</v>
      </c>
      <c r="G539" s="98">
        <v>5.3800000000000001E-2</v>
      </c>
      <c r="H539" s="98">
        <v>5.4199999999999998E-2</v>
      </c>
      <c r="I539" s="98">
        <v>5.5300000000000002E-2</v>
      </c>
      <c r="J539" s="98">
        <v>5.5399999999999998E-2</v>
      </c>
      <c r="K539" s="98">
        <v>5.8799999999999998E-2</v>
      </c>
      <c r="L539" s="98">
        <v>5.8099999999999999E-2</v>
      </c>
    </row>
    <row r="540" spans="1:12" x14ac:dyDescent="0.25">
      <c r="A540" s="50">
        <v>35827</v>
      </c>
      <c r="B540" s="97"/>
      <c r="C540" s="98">
        <v>5.2300000000000006E-2</v>
      </c>
      <c r="D540" s="98">
        <v>5.2699999999999997E-2</v>
      </c>
      <c r="E540" s="98">
        <v>5.3099999999999994E-2</v>
      </c>
      <c r="F540" s="98">
        <v>5.4199999999999998E-2</v>
      </c>
      <c r="G540" s="98">
        <v>5.4299999999999994E-2</v>
      </c>
      <c r="H540" s="98">
        <v>5.4900000000000004E-2</v>
      </c>
      <c r="I540" s="98">
        <v>5.5999999999999994E-2</v>
      </c>
      <c r="J540" s="98">
        <v>5.57E-2</v>
      </c>
      <c r="K540" s="98">
        <v>5.96E-2</v>
      </c>
      <c r="L540" s="98">
        <v>5.8899999999999994E-2</v>
      </c>
    </row>
    <row r="541" spans="1:12" x14ac:dyDescent="0.25">
      <c r="A541" s="50">
        <v>35855</v>
      </c>
      <c r="B541" s="97"/>
      <c r="C541" s="98">
        <v>5.16E-2</v>
      </c>
      <c r="D541" s="98">
        <v>5.2499999999999998E-2</v>
      </c>
      <c r="E541" s="98">
        <v>5.3899999999999997E-2</v>
      </c>
      <c r="F541" s="98">
        <v>5.5599999999999997E-2</v>
      </c>
      <c r="G541" s="98">
        <v>5.57E-2</v>
      </c>
      <c r="H541" s="98">
        <v>5.6100000000000004E-2</v>
      </c>
      <c r="I541" s="98">
        <v>5.7099999999999998E-2</v>
      </c>
      <c r="J541" s="98">
        <v>5.6500000000000002E-2</v>
      </c>
      <c r="K541" s="98">
        <v>6.0100000000000001E-2</v>
      </c>
      <c r="L541" s="98">
        <v>5.9500000000000004E-2</v>
      </c>
    </row>
    <row r="542" spans="1:12" x14ac:dyDescent="0.25">
      <c r="A542" s="50">
        <v>35886</v>
      </c>
      <c r="B542" s="97"/>
      <c r="C542" s="98">
        <v>5.0799999999999998E-2</v>
      </c>
      <c r="D542" s="98">
        <v>5.2600000000000001E-2</v>
      </c>
      <c r="E542" s="98">
        <v>5.3800000000000001E-2</v>
      </c>
      <c r="F542" s="98">
        <v>5.5599999999999997E-2</v>
      </c>
      <c r="G542" s="98">
        <v>5.5800000000000002E-2</v>
      </c>
      <c r="H542" s="98">
        <v>5.6100000000000004E-2</v>
      </c>
      <c r="I542" s="98">
        <v>5.7000000000000002E-2</v>
      </c>
      <c r="J542" s="98">
        <v>5.6399999999999999E-2</v>
      </c>
      <c r="K542" s="98">
        <v>0.06</v>
      </c>
      <c r="L542" s="98">
        <v>5.9200000000000003E-2</v>
      </c>
    </row>
    <row r="543" spans="1:12" x14ac:dyDescent="0.25">
      <c r="A543" s="50">
        <v>35916</v>
      </c>
      <c r="B543" s="97"/>
      <c r="C543" s="98">
        <v>5.1399999999999994E-2</v>
      </c>
      <c r="D543" s="98">
        <v>5.3600000000000002E-2</v>
      </c>
      <c r="E543" s="98">
        <v>5.4400000000000004E-2</v>
      </c>
      <c r="F543" s="98">
        <v>5.5899999999999998E-2</v>
      </c>
      <c r="G543" s="98">
        <v>5.6100000000000004E-2</v>
      </c>
      <c r="H543" s="98">
        <v>5.6299999999999996E-2</v>
      </c>
      <c r="I543" s="98">
        <v>5.7200000000000001E-2</v>
      </c>
      <c r="J543" s="98">
        <v>5.6500000000000002E-2</v>
      </c>
      <c r="K543" s="98">
        <v>6.0100000000000001E-2</v>
      </c>
      <c r="L543" s="98">
        <v>5.9299999999999999E-2</v>
      </c>
    </row>
    <row r="544" spans="1:12" x14ac:dyDescent="0.25">
      <c r="A544" s="50">
        <v>35947</v>
      </c>
      <c r="B544" s="97"/>
      <c r="C544" s="98">
        <v>5.1200000000000002E-2</v>
      </c>
      <c r="D544" s="98">
        <v>5.3200000000000004E-2</v>
      </c>
      <c r="E544" s="98">
        <v>5.4100000000000002E-2</v>
      </c>
      <c r="F544" s="98">
        <v>5.5199999999999999E-2</v>
      </c>
      <c r="G544" s="98">
        <v>5.5199999999999999E-2</v>
      </c>
      <c r="H544" s="98">
        <v>5.5199999999999999E-2</v>
      </c>
      <c r="I544" s="98">
        <v>5.5599999999999997E-2</v>
      </c>
      <c r="J544" s="98">
        <v>5.5E-2</v>
      </c>
      <c r="K544" s="98">
        <v>5.7999999999999996E-2</v>
      </c>
      <c r="L544" s="98">
        <v>5.7000000000000002E-2</v>
      </c>
    </row>
    <row r="545" spans="1:12" x14ac:dyDescent="0.25">
      <c r="A545" s="50">
        <v>35977</v>
      </c>
      <c r="B545" s="97"/>
      <c r="C545" s="98">
        <v>5.0900000000000001E-2</v>
      </c>
      <c r="D545" s="98">
        <v>5.2300000000000006E-2</v>
      </c>
      <c r="E545" s="98">
        <v>5.3600000000000002E-2</v>
      </c>
      <c r="F545" s="98">
        <v>5.4600000000000003E-2</v>
      </c>
      <c r="G545" s="98">
        <v>5.4699999999999999E-2</v>
      </c>
      <c r="H545" s="98">
        <v>5.4600000000000003E-2</v>
      </c>
      <c r="I545" s="98">
        <v>5.5199999999999999E-2</v>
      </c>
      <c r="J545" s="98">
        <v>5.4600000000000003E-2</v>
      </c>
      <c r="K545" s="98">
        <v>5.7800000000000004E-2</v>
      </c>
      <c r="L545" s="98">
        <v>5.6799999999999996E-2</v>
      </c>
    </row>
    <row r="546" spans="1:12" x14ac:dyDescent="0.25">
      <c r="A546" s="50">
        <v>36008</v>
      </c>
      <c r="B546" s="97"/>
      <c r="C546" s="98">
        <v>5.04E-2</v>
      </c>
      <c r="D546" s="98">
        <v>5.1500000000000004E-2</v>
      </c>
      <c r="E546" s="98">
        <v>5.21E-2</v>
      </c>
      <c r="F546" s="98">
        <v>5.2699999999999997E-2</v>
      </c>
      <c r="G546" s="98">
        <v>5.2400000000000002E-2</v>
      </c>
      <c r="H546" s="98">
        <v>5.2699999999999997E-2</v>
      </c>
      <c r="I546" s="98">
        <v>5.3600000000000002E-2</v>
      </c>
      <c r="J546" s="98">
        <v>5.3399999999999996E-2</v>
      </c>
      <c r="K546" s="98">
        <v>5.6600000000000004E-2</v>
      </c>
      <c r="L546" s="98">
        <v>5.5399999999999998E-2</v>
      </c>
    </row>
    <row r="547" spans="1:12" x14ac:dyDescent="0.25">
      <c r="A547" s="50">
        <v>36039</v>
      </c>
      <c r="B547" s="97"/>
      <c r="C547" s="98">
        <v>4.7400000000000005E-2</v>
      </c>
      <c r="D547" s="98">
        <v>4.8099999999999997E-2</v>
      </c>
      <c r="E547" s="98">
        <v>4.7100000000000003E-2</v>
      </c>
      <c r="F547" s="98">
        <v>4.6699999999999998E-2</v>
      </c>
      <c r="G547" s="98">
        <v>4.6199999999999998E-2</v>
      </c>
      <c r="H547" s="98">
        <v>4.6199999999999998E-2</v>
      </c>
      <c r="I547" s="98">
        <v>4.7599999999999996E-2</v>
      </c>
      <c r="J547" s="98">
        <v>4.8099999999999997E-2</v>
      </c>
      <c r="K547" s="98">
        <v>5.3800000000000001E-2</v>
      </c>
      <c r="L547" s="98">
        <v>5.2000000000000005E-2</v>
      </c>
    </row>
    <row r="548" spans="1:12" x14ac:dyDescent="0.25">
      <c r="A548" s="50">
        <v>36069</v>
      </c>
      <c r="B548" s="97"/>
      <c r="C548" s="98">
        <v>4.07E-2</v>
      </c>
      <c r="D548" s="98">
        <v>4.2000000000000003E-2</v>
      </c>
      <c r="E548" s="98">
        <v>4.1200000000000001E-2</v>
      </c>
      <c r="F548" s="98">
        <v>4.0899999999999999E-2</v>
      </c>
      <c r="G548" s="98">
        <v>4.1799999999999997E-2</v>
      </c>
      <c r="H548" s="98">
        <v>4.1799999999999997E-2</v>
      </c>
      <c r="I548" s="98">
        <v>4.4600000000000001E-2</v>
      </c>
      <c r="J548" s="98">
        <v>4.53E-2</v>
      </c>
      <c r="K548" s="98">
        <v>5.2999999999999999E-2</v>
      </c>
      <c r="L548" s="98">
        <v>5.0099999999999999E-2</v>
      </c>
    </row>
    <row r="549" spans="1:12" x14ac:dyDescent="0.25">
      <c r="A549" s="50">
        <v>36100</v>
      </c>
      <c r="B549" s="97"/>
      <c r="C549" s="98">
        <v>4.53E-2</v>
      </c>
      <c r="D549" s="98">
        <v>4.5899999999999996E-2</v>
      </c>
      <c r="E549" s="98">
        <v>4.53E-2</v>
      </c>
      <c r="F549" s="98">
        <v>4.5400000000000003E-2</v>
      </c>
      <c r="G549" s="98">
        <v>4.5700000000000005E-2</v>
      </c>
      <c r="H549" s="98">
        <v>4.5400000000000003E-2</v>
      </c>
      <c r="I549" s="98">
        <v>4.7800000000000002E-2</v>
      </c>
      <c r="J549" s="98">
        <v>4.8300000000000003E-2</v>
      </c>
      <c r="K549" s="98">
        <v>5.4800000000000001E-2</v>
      </c>
      <c r="L549" s="98">
        <v>5.2499999999999998E-2</v>
      </c>
    </row>
    <row r="550" spans="1:12" x14ac:dyDescent="0.25">
      <c r="A550" s="50">
        <v>36130</v>
      </c>
      <c r="B550" s="97"/>
      <c r="C550" s="98">
        <v>4.4999999999999998E-2</v>
      </c>
      <c r="D550" s="98">
        <v>4.5700000000000005E-2</v>
      </c>
      <c r="E550" s="98">
        <v>4.5199999999999997E-2</v>
      </c>
      <c r="F550" s="98">
        <v>4.5100000000000001E-2</v>
      </c>
      <c r="G550" s="98">
        <v>4.4800000000000006E-2</v>
      </c>
      <c r="H550" s="98">
        <v>4.4500000000000005E-2</v>
      </c>
      <c r="I550" s="98">
        <v>4.6500000000000007E-2</v>
      </c>
      <c r="J550" s="98">
        <v>4.6500000000000007E-2</v>
      </c>
      <c r="K550" s="98">
        <v>5.3600000000000002E-2</v>
      </c>
      <c r="L550" s="98">
        <v>5.0599999999999999E-2</v>
      </c>
    </row>
    <row r="551" spans="1:12" x14ac:dyDescent="0.25">
      <c r="A551" s="50">
        <v>36161</v>
      </c>
      <c r="B551" s="97"/>
      <c r="C551" s="98">
        <v>4.4500000000000005E-2</v>
      </c>
      <c r="D551" s="98">
        <v>4.4900000000000002E-2</v>
      </c>
      <c r="E551" s="98">
        <v>4.5100000000000001E-2</v>
      </c>
      <c r="F551" s="98">
        <v>4.6199999999999998E-2</v>
      </c>
      <c r="G551" s="98">
        <v>4.6100000000000002E-2</v>
      </c>
      <c r="H551" s="98">
        <v>4.5999999999999999E-2</v>
      </c>
      <c r="I551" s="98">
        <v>4.8000000000000001E-2</v>
      </c>
      <c r="J551" s="98">
        <v>4.7199999999999999E-2</v>
      </c>
      <c r="K551" s="98">
        <v>5.45E-2</v>
      </c>
      <c r="L551" s="98">
        <v>5.16E-2</v>
      </c>
    </row>
    <row r="552" spans="1:12" x14ac:dyDescent="0.25">
      <c r="A552" s="50">
        <v>36192</v>
      </c>
      <c r="B552" s="97"/>
      <c r="C552" s="98">
        <v>4.5599999999999995E-2</v>
      </c>
      <c r="D552" s="98">
        <v>4.6100000000000002E-2</v>
      </c>
      <c r="E552" s="98">
        <v>4.7E-2</v>
      </c>
      <c r="F552" s="98">
        <v>4.8799999999999996E-2</v>
      </c>
      <c r="G552" s="98">
        <v>4.9000000000000002E-2</v>
      </c>
      <c r="H552" s="98">
        <v>4.9100000000000005E-2</v>
      </c>
      <c r="I552" s="98">
        <v>5.0999999999999997E-2</v>
      </c>
      <c r="J552" s="98">
        <v>0.05</v>
      </c>
      <c r="K552" s="98">
        <v>5.6600000000000004E-2</v>
      </c>
      <c r="L552" s="98">
        <v>5.3699999999999998E-2</v>
      </c>
    </row>
    <row r="553" spans="1:12" x14ac:dyDescent="0.25">
      <c r="A553" s="50">
        <v>36220</v>
      </c>
      <c r="B553" s="97"/>
      <c r="C553" s="98">
        <v>4.5700000000000005E-2</v>
      </c>
      <c r="D553" s="98">
        <v>4.6500000000000007E-2</v>
      </c>
      <c r="E553" s="98">
        <v>4.7800000000000002E-2</v>
      </c>
      <c r="F553" s="98">
        <v>5.0499999999999996E-2</v>
      </c>
      <c r="G553" s="98">
        <v>5.1100000000000007E-2</v>
      </c>
      <c r="H553" s="98">
        <v>5.1399999999999994E-2</v>
      </c>
      <c r="I553" s="98">
        <v>5.3600000000000002E-2</v>
      </c>
      <c r="J553" s="98">
        <v>5.2300000000000006E-2</v>
      </c>
      <c r="K553" s="98">
        <v>5.8700000000000002E-2</v>
      </c>
      <c r="L553" s="98">
        <v>5.5800000000000002E-2</v>
      </c>
    </row>
    <row r="554" spans="1:12" x14ac:dyDescent="0.25">
      <c r="A554" s="50">
        <v>36251</v>
      </c>
      <c r="B554" s="97"/>
      <c r="C554" s="98">
        <v>4.41E-2</v>
      </c>
      <c r="D554" s="98">
        <v>4.5400000000000003E-2</v>
      </c>
      <c r="E554" s="98">
        <v>4.6900000000000004E-2</v>
      </c>
      <c r="F554" s="98">
        <v>4.9800000000000004E-2</v>
      </c>
      <c r="G554" s="98">
        <v>5.0300000000000004E-2</v>
      </c>
      <c r="H554" s="98">
        <v>5.0799999999999998E-2</v>
      </c>
      <c r="I554" s="98">
        <v>5.28E-2</v>
      </c>
      <c r="J554" s="98">
        <v>5.1799999999999999E-2</v>
      </c>
      <c r="K554" s="98">
        <v>5.8200000000000002E-2</v>
      </c>
      <c r="L554" s="98">
        <v>5.5500000000000001E-2</v>
      </c>
    </row>
    <row r="555" spans="1:12" x14ac:dyDescent="0.25">
      <c r="A555" s="50">
        <v>36281</v>
      </c>
      <c r="B555" s="97"/>
      <c r="C555" s="98">
        <v>4.6300000000000001E-2</v>
      </c>
      <c r="D555" s="98">
        <v>4.7500000000000001E-2</v>
      </c>
      <c r="E555" s="98">
        <v>4.8499999999999995E-2</v>
      </c>
      <c r="F555" s="98">
        <v>5.2499999999999998E-2</v>
      </c>
      <c r="G555" s="98">
        <v>5.33E-2</v>
      </c>
      <c r="H555" s="98">
        <v>5.4400000000000004E-2</v>
      </c>
      <c r="I555" s="98">
        <v>5.6399999999999999E-2</v>
      </c>
      <c r="J555" s="98">
        <v>5.5399999999999998E-2</v>
      </c>
      <c r="K555" s="98">
        <v>6.08E-2</v>
      </c>
      <c r="L555" s="98">
        <v>5.8099999999999999E-2</v>
      </c>
    </row>
    <row r="556" spans="1:12" x14ac:dyDescent="0.25">
      <c r="A556" s="50">
        <v>36312</v>
      </c>
      <c r="B556" s="97"/>
      <c r="C556" s="98">
        <v>4.7199999999999999E-2</v>
      </c>
      <c r="D556" s="98">
        <v>5.0300000000000004E-2</v>
      </c>
      <c r="E556" s="98">
        <v>5.0999999999999997E-2</v>
      </c>
      <c r="F556" s="98">
        <v>5.62E-2</v>
      </c>
      <c r="G556" s="98">
        <v>5.7000000000000002E-2</v>
      </c>
      <c r="H556" s="98">
        <v>5.8099999999999999E-2</v>
      </c>
      <c r="I556" s="98">
        <v>6.0499999999999998E-2</v>
      </c>
      <c r="J556" s="98">
        <v>5.9000000000000004E-2</v>
      </c>
      <c r="K556" s="98">
        <v>6.3600000000000004E-2</v>
      </c>
      <c r="L556" s="98">
        <v>6.0400000000000002E-2</v>
      </c>
    </row>
    <row r="557" spans="1:12" x14ac:dyDescent="0.25">
      <c r="A557" s="50">
        <v>36342</v>
      </c>
      <c r="B557" s="97"/>
      <c r="C557" s="98">
        <v>4.6900000000000004E-2</v>
      </c>
      <c r="D557" s="98">
        <v>4.7500000000000001E-2</v>
      </c>
      <c r="E557" s="98">
        <v>5.0300000000000004E-2</v>
      </c>
      <c r="F557" s="98">
        <v>5.5500000000000001E-2</v>
      </c>
      <c r="G557" s="98">
        <v>5.62E-2</v>
      </c>
      <c r="H557" s="98">
        <v>5.6799999999999996E-2</v>
      </c>
      <c r="I557" s="98">
        <v>5.9400000000000001E-2</v>
      </c>
      <c r="J557" s="98">
        <v>5.79E-2</v>
      </c>
      <c r="K557" s="98">
        <v>6.2800000000000009E-2</v>
      </c>
      <c r="L557" s="98">
        <v>5.9800000000000006E-2</v>
      </c>
    </row>
    <row r="558" spans="1:12" x14ac:dyDescent="0.25">
      <c r="A558" s="50">
        <v>36373</v>
      </c>
      <c r="B558" s="97"/>
      <c r="C558" s="98">
        <v>4.87E-2</v>
      </c>
      <c r="D558" s="98">
        <v>5.0900000000000001E-2</v>
      </c>
      <c r="E558" s="98">
        <v>5.2000000000000005E-2</v>
      </c>
      <c r="F558" s="98">
        <v>5.6799999999999996E-2</v>
      </c>
      <c r="G558" s="98">
        <v>5.7699999999999994E-2</v>
      </c>
      <c r="H558" s="98">
        <v>5.8400000000000001E-2</v>
      </c>
      <c r="I558" s="98">
        <v>6.1500000000000006E-2</v>
      </c>
      <c r="J558" s="98">
        <v>5.9400000000000001E-2</v>
      </c>
      <c r="K558" s="98">
        <v>6.4299999999999996E-2</v>
      </c>
      <c r="L558" s="98">
        <v>6.0700000000000004E-2</v>
      </c>
    </row>
    <row r="559" spans="1:12" x14ac:dyDescent="0.25">
      <c r="A559" s="50">
        <v>36404</v>
      </c>
      <c r="B559" s="97"/>
      <c r="C559" s="98">
        <v>4.82E-2</v>
      </c>
      <c r="D559" s="98">
        <v>5.0799999999999998E-2</v>
      </c>
      <c r="E559" s="98">
        <v>5.2499999999999998E-2</v>
      </c>
      <c r="F559" s="98">
        <v>5.6600000000000004E-2</v>
      </c>
      <c r="G559" s="98">
        <v>5.7500000000000002E-2</v>
      </c>
      <c r="H559" s="98">
        <v>5.7999999999999996E-2</v>
      </c>
      <c r="I559" s="98">
        <v>6.1200000000000004E-2</v>
      </c>
      <c r="J559" s="98">
        <v>5.9200000000000003E-2</v>
      </c>
      <c r="K559" s="98">
        <v>6.5000000000000002E-2</v>
      </c>
      <c r="L559" s="98">
        <v>6.0700000000000004E-2</v>
      </c>
    </row>
    <row r="560" spans="1:12" x14ac:dyDescent="0.25">
      <c r="A560" s="50">
        <v>36434</v>
      </c>
      <c r="B560" s="97"/>
      <c r="C560" s="98">
        <v>5.0199999999999995E-2</v>
      </c>
      <c r="D560" s="98">
        <v>5.2000000000000005E-2</v>
      </c>
      <c r="E560" s="98">
        <v>5.4299999999999994E-2</v>
      </c>
      <c r="F560" s="98">
        <v>5.8600000000000006E-2</v>
      </c>
      <c r="G560" s="98">
        <v>5.9400000000000001E-2</v>
      </c>
      <c r="H560" s="98">
        <v>6.0299999999999999E-2</v>
      </c>
      <c r="I560" s="98">
        <v>6.3299999999999995E-2</v>
      </c>
      <c r="J560" s="98">
        <v>6.1100000000000002E-2</v>
      </c>
      <c r="K560" s="98">
        <v>6.6600000000000006E-2</v>
      </c>
      <c r="L560" s="98">
        <v>6.2600000000000003E-2</v>
      </c>
    </row>
    <row r="561" spans="1:12" x14ac:dyDescent="0.25">
      <c r="A561" s="50">
        <v>36465</v>
      </c>
      <c r="B561" s="97"/>
      <c r="C561" s="98">
        <v>5.2300000000000006E-2</v>
      </c>
      <c r="D561" s="98">
        <v>5.4299999999999994E-2</v>
      </c>
      <c r="E561" s="98">
        <v>5.5500000000000001E-2</v>
      </c>
      <c r="F561" s="98">
        <v>5.8600000000000006E-2</v>
      </c>
      <c r="G561" s="98">
        <v>5.9200000000000003E-2</v>
      </c>
      <c r="H561" s="98">
        <v>5.9699999999999996E-2</v>
      </c>
      <c r="I561" s="98">
        <v>6.1699999999999998E-2</v>
      </c>
      <c r="J561" s="98">
        <v>6.0299999999999999E-2</v>
      </c>
      <c r="K561" s="98">
        <v>6.480000000000001E-2</v>
      </c>
      <c r="L561" s="98">
        <v>6.1500000000000006E-2</v>
      </c>
    </row>
    <row r="562" spans="1:12" x14ac:dyDescent="0.25">
      <c r="A562" s="50">
        <v>36495</v>
      </c>
      <c r="B562" s="97"/>
      <c r="C562" s="98">
        <v>5.3600000000000002E-2</v>
      </c>
      <c r="D562" s="98">
        <v>5.6799999999999996E-2</v>
      </c>
      <c r="E562" s="98">
        <v>5.8400000000000001E-2</v>
      </c>
      <c r="F562" s="98">
        <v>6.0999999999999999E-2</v>
      </c>
      <c r="G562" s="98">
        <v>6.1399999999999996E-2</v>
      </c>
      <c r="H562" s="98">
        <v>6.1900000000000004E-2</v>
      </c>
      <c r="I562" s="98">
        <v>6.3799999999999996E-2</v>
      </c>
      <c r="J562" s="98">
        <v>6.2800000000000009E-2</v>
      </c>
      <c r="K562" s="98">
        <v>6.6900000000000001E-2</v>
      </c>
      <c r="L562" s="98">
        <v>6.3500000000000001E-2</v>
      </c>
    </row>
    <row r="563" spans="1:12" x14ac:dyDescent="0.25">
      <c r="A563" s="50">
        <v>36526</v>
      </c>
      <c r="B563" s="97"/>
      <c r="C563" s="98">
        <v>5.5E-2</v>
      </c>
      <c r="D563" s="98">
        <v>5.7599999999999998E-2</v>
      </c>
      <c r="E563" s="98">
        <v>6.1200000000000004E-2</v>
      </c>
      <c r="F563" s="98">
        <v>6.4399999999999999E-2</v>
      </c>
      <c r="G563" s="98">
        <v>6.4899999999999999E-2</v>
      </c>
      <c r="H563" s="98">
        <v>6.5799999999999997E-2</v>
      </c>
      <c r="I563" s="98">
        <v>6.7000000000000004E-2</v>
      </c>
      <c r="J563" s="98">
        <v>6.6600000000000006E-2</v>
      </c>
      <c r="K563" s="98">
        <v>6.8600000000000008E-2</v>
      </c>
      <c r="L563" s="98">
        <v>6.6299999999999998E-2</v>
      </c>
    </row>
    <row r="564" spans="1:12" x14ac:dyDescent="0.25">
      <c r="A564" s="50">
        <v>36557</v>
      </c>
      <c r="B564" s="97"/>
      <c r="C564" s="98">
        <v>5.7300000000000004E-2</v>
      </c>
      <c r="D564" s="98">
        <v>0.06</v>
      </c>
      <c r="E564" s="98">
        <v>6.2199999999999998E-2</v>
      </c>
      <c r="F564" s="98">
        <v>6.6100000000000006E-2</v>
      </c>
      <c r="G564" s="98">
        <v>6.6500000000000004E-2</v>
      </c>
      <c r="H564" s="98">
        <v>6.6799999999999998E-2</v>
      </c>
      <c r="I564" s="98">
        <v>6.7199999999999996E-2</v>
      </c>
      <c r="J564" s="98">
        <v>6.5199999999999994E-2</v>
      </c>
      <c r="K564" s="98">
        <v>6.54E-2</v>
      </c>
      <c r="L564" s="98">
        <v>6.2300000000000001E-2</v>
      </c>
    </row>
    <row r="565" spans="1:12" x14ac:dyDescent="0.25">
      <c r="A565" s="50">
        <v>36586</v>
      </c>
      <c r="B565" s="97"/>
      <c r="C565" s="98">
        <v>5.8600000000000006E-2</v>
      </c>
      <c r="D565" s="98">
        <v>6.1100000000000002E-2</v>
      </c>
      <c r="E565" s="98">
        <v>6.2199999999999998E-2</v>
      </c>
      <c r="F565" s="98">
        <v>6.5299999999999997E-2</v>
      </c>
      <c r="G565" s="98">
        <v>6.5299999999999997E-2</v>
      </c>
      <c r="H565" s="98">
        <v>6.5000000000000002E-2</v>
      </c>
      <c r="I565" s="98">
        <v>6.5099999999999991E-2</v>
      </c>
      <c r="J565" s="98">
        <v>6.2600000000000003E-2</v>
      </c>
      <c r="K565" s="98">
        <v>6.3799999999999996E-2</v>
      </c>
      <c r="L565" s="98">
        <v>6.0499999999999998E-2</v>
      </c>
    </row>
    <row r="566" spans="1:12" x14ac:dyDescent="0.25">
      <c r="A566" s="50">
        <v>36617</v>
      </c>
      <c r="B566" s="97"/>
      <c r="C566" s="98">
        <v>5.8200000000000002E-2</v>
      </c>
      <c r="D566" s="98">
        <v>6.0700000000000004E-2</v>
      </c>
      <c r="E566" s="98">
        <v>6.1500000000000006E-2</v>
      </c>
      <c r="F566" s="98">
        <v>6.4000000000000001E-2</v>
      </c>
      <c r="G566" s="98">
        <v>6.3600000000000004E-2</v>
      </c>
      <c r="H566" s="98">
        <v>6.2600000000000003E-2</v>
      </c>
      <c r="I566" s="98">
        <v>6.2699999999999992E-2</v>
      </c>
      <c r="J566" s="98">
        <v>5.9900000000000002E-2</v>
      </c>
      <c r="K566" s="98">
        <v>6.1799999999999994E-2</v>
      </c>
      <c r="L566" s="98">
        <v>5.8499999999999996E-2</v>
      </c>
    </row>
    <row r="567" spans="1:12" x14ac:dyDescent="0.25">
      <c r="A567" s="50">
        <v>36647</v>
      </c>
      <c r="B567" s="97"/>
      <c r="C567" s="98">
        <v>5.9900000000000002E-2</v>
      </c>
      <c r="D567" s="98">
        <v>6.3899999999999998E-2</v>
      </c>
      <c r="E567" s="98">
        <v>6.3299999999999995E-2</v>
      </c>
      <c r="F567" s="98">
        <v>6.8099999999999994E-2</v>
      </c>
      <c r="G567" s="98">
        <v>6.7699999999999996E-2</v>
      </c>
      <c r="H567" s="98">
        <v>6.6900000000000001E-2</v>
      </c>
      <c r="I567" s="98">
        <v>6.6900000000000001E-2</v>
      </c>
      <c r="J567" s="98">
        <v>6.4399999999999999E-2</v>
      </c>
      <c r="K567" s="98">
        <v>6.5500000000000003E-2</v>
      </c>
      <c r="L567" s="98">
        <v>6.1500000000000006E-2</v>
      </c>
    </row>
    <row r="568" spans="1:12" x14ac:dyDescent="0.25">
      <c r="A568" s="50">
        <v>36678</v>
      </c>
      <c r="B568" s="97"/>
      <c r="C568" s="98">
        <v>5.8600000000000006E-2</v>
      </c>
      <c r="D568" s="98">
        <v>6.2400000000000004E-2</v>
      </c>
      <c r="E568" s="98">
        <v>6.1699999999999998E-2</v>
      </c>
      <c r="F568" s="98">
        <v>6.480000000000001E-2</v>
      </c>
      <c r="G568" s="98">
        <v>6.4299999999999996E-2</v>
      </c>
      <c r="H568" s="98">
        <v>6.3E-2</v>
      </c>
      <c r="I568" s="98">
        <v>6.3299999999999995E-2</v>
      </c>
      <c r="J568" s="98">
        <v>6.0999999999999999E-2</v>
      </c>
      <c r="K568" s="98">
        <v>6.2800000000000009E-2</v>
      </c>
      <c r="L568" s="98">
        <v>5.9299999999999999E-2</v>
      </c>
    </row>
    <row r="569" spans="1:12" x14ac:dyDescent="0.25">
      <c r="A569" s="50">
        <v>36708</v>
      </c>
      <c r="B569" s="97"/>
      <c r="C569" s="98">
        <v>6.1399999999999996E-2</v>
      </c>
      <c r="D569" s="98">
        <v>6.2699999999999992E-2</v>
      </c>
      <c r="E569" s="98">
        <v>6.08E-2</v>
      </c>
      <c r="F569" s="98">
        <v>6.3399999999999998E-2</v>
      </c>
      <c r="G569" s="98">
        <v>6.2800000000000009E-2</v>
      </c>
      <c r="H569" s="98">
        <v>6.1799999999999994E-2</v>
      </c>
      <c r="I569" s="98">
        <v>6.2199999999999998E-2</v>
      </c>
      <c r="J569" s="98">
        <v>6.0499999999999998E-2</v>
      </c>
      <c r="K569" s="98">
        <v>6.2E-2</v>
      </c>
      <c r="L569" s="98">
        <v>5.8499999999999996E-2</v>
      </c>
    </row>
    <row r="570" spans="1:12" x14ac:dyDescent="0.25">
      <c r="A570" s="50">
        <v>36739</v>
      </c>
      <c r="B570" s="97"/>
      <c r="C570" s="98">
        <v>6.2800000000000009E-2</v>
      </c>
      <c r="D570" s="98">
        <v>6.3500000000000001E-2</v>
      </c>
      <c r="E570" s="98">
        <v>6.1799999999999994E-2</v>
      </c>
      <c r="F570" s="98">
        <v>6.2300000000000001E-2</v>
      </c>
      <c r="G570" s="98">
        <v>6.1699999999999998E-2</v>
      </c>
      <c r="H570" s="98">
        <v>6.0599999999999994E-2</v>
      </c>
      <c r="I570" s="98">
        <v>6.0499999999999998E-2</v>
      </c>
      <c r="J570" s="98">
        <v>5.8299999999999998E-2</v>
      </c>
      <c r="K570" s="98">
        <v>6.0199999999999997E-2</v>
      </c>
      <c r="L570" s="98">
        <v>5.7200000000000001E-2</v>
      </c>
    </row>
    <row r="571" spans="1:12" x14ac:dyDescent="0.25">
      <c r="A571" s="50">
        <v>36770</v>
      </c>
      <c r="B571" s="97"/>
      <c r="C571" s="98">
        <v>6.1799999999999994E-2</v>
      </c>
      <c r="D571" s="98">
        <v>6.25E-2</v>
      </c>
      <c r="E571" s="98">
        <v>6.13E-2</v>
      </c>
      <c r="F571" s="98">
        <v>6.08E-2</v>
      </c>
      <c r="G571" s="98">
        <v>6.0199999999999997E-2</v>
      </c>
      <c r="H571" s="98">
        <v>5.9299999999999999E-2</v>
      </c>
      <c r="I571" s="98">
        <v>5.9800000000000006E-2</v>
      </c>
      <c r="J571" s="98">
        <v>5.7999999999999996E-2</v>
      </c>
      <c r="K571" s="98">
        <v>6.0899999999999996E-2</v>
      </c>
      <c r="L571" s="98">
        <v>5.8299999999999998E-2</v>
      </c>
    </row>
    <row r="572" spans="1:12" x14ac:dyDescent="0.25">
      <c r="A572" s="50">
        <v>36800</v>
      </c>
      <c r="B572" s="97"/>
      <c r="C572" s="98">
        <v>6.2899999999999998E-2</v>
      </c>
      <c r="D572" s="98">
        <v>6.3200000000000006E-2</v>
      </c>
      <c r="E572" s="98">
        <v>6.0100000000000001E-2</v>
      </c>
      <c r="F572" s="98">
        <v>5.91E-2</v>
      </c>
      <c r="G572" s="98">
        <v>5.8499999999999996E-2</v>
      </c>
      <c r="H572" s="98">
        <v>5.7800000000000004E-2</v>
      </c>
      <c r="I572" s="98">
        <v>5.8400000000000001E-2</v>
      </c>
      <c r="J572" s="98">
        <v>5.74E-2</v>
      </c>
      <c r="K572" s="98">
        <v>6.0400000000000002E-2</v>
      </c>
      <c r="L572" s="98">
        <v>5.7999999999999996E-2</v>
      </c>
    </row>
    <row r="573" spans="1:12" x14ac:dyDescent="0.25">
      <c r="A573" s="50">
        <v>36831</v>
      </c>
      <c r="B573" s="97"/>
      <c r="C573" s="98">
        <v>6.3600000000000004E-2</v>
      </c>
      <c r="D573" s="98">
        <v>6.3399999999999998E-2</v>
      </c>
      <c r="E573" s="98">
        <v>6.0899999999999996E-2</v>
      </c>
      <c r="F573" s="98">
        <v>5.8799999999999998E-2</v>
      </c>
      <c r="G573" s="98">
        <v>5.79E-2</v>
      </c>
      <c r="H573" s="98">
        <v>5.7000000000000002E-2</v>
      </c>
      <c r="I573" s="98">
        <v>5.7800000000000004E-2</v>
      </c>
      <c r="J573" s="98">
        <v>5.7200000000000001E-2</v>
      </c>
      <c r="K573" s="98">
        <v>5.9800000000000006E-2</v>
      </c>
      <c r="L573" s="98">
        <v>5.7800000000000004E-2</v>
      </c>
    </row>
    <row r="574" spans="1:12" x14ac:dyDescent="0.25">
      <c r="A574" s="50">
        <v>36861</v>
      </c>
      <c r="B574" s="97"/>
      <c r="C574" s="98">
        <v>5.9400000000000001E-2</v>
      </c>
      <c r="D574" s="98">
        <v>5.9200000000000003E-2</v>
      </c>
      <c r="E574" s="98">
        <v>5.5999999999999994E-2</v>
      </c>
      <c r="F574" s="98">
        <v>5.3499999999999999E-2</v>
      </c>
      <c r="G574" s="98">
        <v>5.2600000000000001E-2</v>
      </c>
      <c r="H574" s="98">
        <v>5.1699999999999996E-2</v>
      </c>
      <c r="I574" s="98">
        <v>5.28E-2</v>
      </c>
      <c r="J574" s="98">
        <v>5.2400000000000002E-2</v>
      </c>
      <c r="K574" s="98">
        <v>5.6399999999999999E-2</v>
      </c>
      <c r="L574" s="98">
        <v>5.4900000000000004E-2</v>
      </c>
    </row>
    <row r="575" spans="1:12" x14ac:dyDescent="0.25">
      <c r="A575" s="50">
        <v>36892</v>
      </c>
      <c r="B575" s="97"/>
      <c r="C575" s="98">
        <v>5.2900000000000003E-2</v>
      </c>
      <c r="D575" s="98">
        <v>5.1500000000000004E-2</v>
      </c>
      <c r="E575" s="98">
        <v>4.8099999999999997E-2</v>
      </c>
      <c r="F575" s="98">
        <v>4.7599999999999996E-2</v>
      </c>
      <c r="G575" s="98">
        <v>4.7699999999999992E-2</v>
      </c>
      <c r="H575" s="98">
        <v>4.8600000000000004E-2</v>
      </c>
      <c r="I575" s="98">
        <v>5.1299999999999998E-2</v>
      </c>
      <c r="J575" s="98">
        <v>5.16E-2</v>
      </c>
      <c r="K575" s="98">
        <v>5.6500000000000002E-2</v>
      </c>
      <c r="L575" s="98">
        <v>5.5399999999999998E-2</v>
      </c>
    </row>
    <row r="576" spans="1:12" x14ac:dyDescent="0.25">
      <c r="A576" s="50">
        <v>36923</v>
      </c>
      <c r="B576" s="97"/>
      <c r="C576" s="98">
        <v>5.0099999999999999E-2</v>
      </c>
      <c r="D576" s="98">
        <v>4.8899999999999999E-2</v>
      </c>
      <c r="E576" s="98">
        <v>4.6799999999999994E-2</v>
      </c>
      <c r="F576" s="98">
        <v>4.6600000000000003E-2</v>
      </c>
      <c r="G576" s="98">
        <v>4.7100000000000003E-2</v>
      </c>
      <c r="H576" s="98">
        <v>4.8899999999999999E-2</v>
      </c>
      <c r="I576" s="98">
        <v>5.0999999999999997E-2</v>
      </c>
      <c r="J576" s="98">
        <v>5.0999999999999997E-2</v>
      </c>
      <c r="K576" s="98">
        <v>5.62E-2</v>
      </c>
      <c r="L576" s="98">
        <v>5.45E-2</v>
      </c>
    </row>
    <row r="577" spans="1:12" x14ac:dyDescent="0.25">
      <c r="A577" s="50">
        <v>36951</v>
      </c>
      <c r="B577" s="97"/>
      <c r="C577" s="98">
        <v>4.5400000000000003E-2</v>
      </c>
      <c r="D577" s="98">
        <v>4.4400000000000002E-2</v>
      </c>
      <c r="E577" s="98">
        <v>4.2999999999999997E-2</v>
      </c>
      <c r="F577" s="98">
        <v>4.3400000000000001E-2</v>
      </c>
      <c r="G577" s="98">
        <v>4.4299999999999999E-2</v>
      </c>
      <c r="H577" s="98">
        <v>4.6399999999999997E-2</v>
      </c>
      <c r="I577" s="98">
        <v>4.8799999999999996E-2</v>
      </c>
      <c r="J577" s="98">
        <v>4.8899999999999999E-2</v>
      </c>
      <c r="K577" s="98">
        <v>5.4900000000000004E-2</v>
      </c>
      <c r="L577" s="98">
        <v>5.3399999999999996E-2</v>
      </c>
    </row>
    <row r="578" spans="1:12" x14ac:dyDescent="0.25">
      <c r="A578" s="50">
        <v>36982</v>
      </c>
      <c r="B578" s="97"/>
      <c r="C578" s="98">
        <v>3.9699999999999999E-2</v>
      </c>
      <c r="D578" s="98">
        <v>3.9900000000000005E-2</v>
      </c>
      <c r="E578" s="98">
        <v>3.9800000000000002E-2</v>
      </c>
      <c r="F578" s="98">
        <v>4.2300000000000004E-2</v>
      </c>
      <c r="G578" s="98">
        <v>4.4199999999999996E-2</v>
      </c>
      <c r="H578" s="98">
        <v>4.7599999999999996E-2</v>
      </c>
      <c r="I578" s="98">
        <v>5.0300000000000004E-2</v>
      </c>
      <c r="J578" s="98">
        <v>5.1399999999999994E-2</v>
      </c>
      <c r="K578" s="98">
        <v>5.7800000000000004E-2</v>
      </c>
      <c r="L578" s="98">
        <v>5.6500000000000002E-2</v>
      </c>
    </row>
    <row r="579" spans="1:12" x14ac:dyDescent="0.25">
      <c r="A579" s="50">
        <v>37012</v>
      </c>
      <c r="B579" s="97"/>
      <c r="C579" s="98">
        <v>3.7000000000000005E-2</v>
      </c>
      <c r="D579" s="98">
        <v>3.7400000000000003E-2</v>
      </c>
      <c r="E579" s="98">
        <v>3.78E-2</v>
      </c>
      <c r="F579" s="98">
        <v>4.2599999999999999E-2</v>
      </c>
      <c r="G579" s="98">
        <v>4.5100000000000001E-2</v>
      </c>
      <c r="H579" s="98">
        <v>4.9299999999999997E-2</v>
      </c>
      <c r="I579" s="98">
        <v>5.2400000000000002E-2</v>
      </c>
      <c r="J579" s="98">
        <v>5.3899999999999997E-2</v>
      </c>
      <c r="K579" s="98">
        <v>5.9200000000000003E-2</v>
      </c>
      <c r="L579" s="98">
        <v>5.7800000000000004E-2</v>
      </c>
    </row>
    <row r="580" spans="1:12" x14ac:dyDescent="0.25">
      <c r="A580" s="50">
        <v>37043</v>
      </c>
      <c r="B580" s="97"/>
      <c r="C580" s="98">
        <v>3.5699999999999996E-2</v>
      </c>
      <c r="D580" s="98">
        <v>3.56E-2</v>
      </c>
      <c r="E580" s="98">
        <v>3.5799999999999998E-2</v>
      </c>
      <c r="F580" s="98">
        <v>4.0800000000000003E-2</v>
      </c>
      <c r="G580" s="98">
        <v>4.3499999999999997E-2</v>
      </c>
      <c r="H580" s="98">
        <v>4.8099999999999997E-2</v>
      </c>
      <c r="I580" s="98">
        <v>5.1399999999999994E-2</v>
      </c>
      <c r="J580" s="98">
        <v>5.28E-2</v>
      </c>
      <c r="K580" s="98">
        <v>5.8200000000000002E-2</v>
      </c>
      <c r="L580" s="98">
        <v>5.67E-2</v>
      </c>
    </row>
    <row r="581" spans="1:12" x14ac:dyDescent="0.25">
      <c r="A581" s="50">
        <v>37073</v>
      </c>
      <c r="B581" s="98">
        <v>3.6699999999999997E-2</v>
      </c>
      <c r="C581" s="98">
        <v>3.5900000000000001E-2</v>
      </c>
      <c r="D581" s="98">
        <v>3.56E-2</v>
      </c>
      <c r="E581" s="98">
        <v>3.6200000000000003E-2</v>
      </c>
      <c r="F581" s="98">
        <v>4.0399999999999998E-2</v>
      </c>
      <c r="G581" s="98">
        <v>4.3099999999999999E-2</v>
      </c>
      <c r="H581" s="98">
        <v>4.7599999999999996E-2</v>
      </c>
      <c r="I581" s="98">
        <v>5.0599999999999999E-2</v>
      </c>
      <c r="J581" s="98">
        <v>5.2400000000000002E-2</v>
      </c>
      <c r="K581" s="98">
        <v>5.7500000000000002E-2</v>
      </c>
      <c r="L581" s="98">
        <v>5.6100000000000004E-2</v>
      </c>
    </row>
    <row r="582" spans="1:12" x14ac:dyDescent="0.25">
      <c r="A582" s="50">
        <v>37104</v>
      </c>
      <c r="B582" s="98">
        <v>3.5299999999999998E-2</v>
      </c>
      <c r="C582" s="98">
        <v>3.44E-2</v>
      </c>
      <c r="D582" s="98">
        <v>3.39E-2</v>
      </c>
      <c r="E582" s="98">
        <v>3.4700000000000002E-2</v>
      </c>
      <c r="F582" s="98">
        <v>3.7599999999999995E-2</v>
      </c>
      <c r="G582" s="98">
        <v>4.0399999999999998E-2</v>
      </c>
      <c r="H582" s="98">
        <v>4.5700000000000005E-2</v>
      </c>
      <c r="I582" s="98">
        <v>4.8399999999999999E-2</v>
      </c>
      <c r="J582" s="98">
        <v>4.9699999999999994E-2</v>
      </c>
      <c r="K582" s="98">
        <v>5.5800000000000002E-2</v>
      </c>
      <c r="L582" s="98">
        <v>5.4800000000000001E-2</v>
      </c>
    </row>
    <row r="583" spans="1:12" x14ac:dyDescent="0.25">
      <c r="A583" s="50">
        <v>37135</v>
      </c>
      <c r="B583" s="98">
        <v>2.6800000000000001E-2</v>
      </c>
      <c r="C583" s="98">
        <v>2.69E-2</v>
      </c>
      <c r="D583" s="98">
        <v>2.7099999999999999E-2</v>
      </c>
      <c r="E583" s="98">
        <v>2.8199999999999999E-2</v>
      </c>
      <c r="F583" s="98">
        <v>3.1200000000000002E-2</v>
      </c>
      <c r="G583" s="98">
        <v>3.4500000000000003E-2</v>
      </c>
      <c r="H583" s="98">
        <v>4.1200000000000001E-2</v>
      </c>
      <c r="I583" s="98">
        <v>4.5100000000000001E-2</v>
      </c>
      <c r="J583" s="98">
        <v>4.7300000000000002E-2</v>
      </c>
      <c r="K583" s="98">
        <v>5.5300000000000002E-2</v>
      </c>
      <c r="L583" s="98">
        <v>5.4800000000000001E-2</v>
      </c>
    </row>
    <row r="584" spans="1:12" x14ac:dyDescent="0.25">
      <c r="A584" s="50">
        <v>37165</v>
      </c>
      <c r="B584" s="98">
        <v>2.2700000000000001E-2</v>
      </c>
      <c r="C584" s="98">
        <v>2.2000000000000002E-2</v>
      </c>
      <c r="D584" s="98">
        <v>2.1700000000000001E-2</v>
      </c>
      <c r="E584" s="98">
        <v>2.3300000000000001E-2</v>
      </c>
      <c r="F584" s="98">
        <v>2.7300000000000001E-2</v>
      </c>
      <c r="G584" s="98">
        <v>3.1400000000000004E-2</v>
      </c>
      <c r="H584" s="98">
        <v>3.9100000000000003E-2</v>
      </c>
      <c r="I584" s="98">
        <v>4.3099999999999999E-2</v>
      </c>
      <c r="J584" s="98">
        <v>4.5700000000000005E-2</v>
      </c>
      <c r="K584" s="98">
        <v>5.3399999999999996E-2</v>
      </c>
      <c r="L584" s="98">
        <v>5.3200000000000004E-2</v>
      </c>
    </row>
    <row r="585" spans="1:12" x14ac:dyDescent="0.25">
      <c r="A585" s="50">
        <v>37196</v>
      </c>
      <c r="B585" s="98">
        <v>1.9900000000000001E-2</v>
      </c>
      <c r="C585" s="98">
        <v>1.9099999999999999E-2</v>
      </c>
      <c r="D585" s="98">
        <v>1.9199999999999998E-2</v>
      </c>
      <c r="E585" s="98">
        <v>2.18E-2</v>
      </c>
      <c r="F585" s="98">
        <v>2.7799999999999998E-2</v>
      </c>
      <c r="G585" s="98">
        <v>3.2199999999999999E-2</v>
      </c>
      <c r="H585" s="98">
        <v>3.9699999999999999E-2</v>
      </c>
      <c r="I585" s="98">
        <v>4.4199999999999996E-2</v>
      </c>
      <c r="J585" s="98">
        <v>4.6500000000000007E-2</v>
      </c>
      <c r="K585" s="98">
        <v>5.33E-2</v>
      </c>
      <c r="L585" s="98">
        <v>5.1200000000000002E-2</v>
      </c>
    </row>
    <row r="586" spans="1:12" x14ac:dyDescent="0.25">
      <c r="A586" s="50">
        <v>37226</v>
      </c>
      <c r="B586" s="98">
        <v>1.72E-2</v>
      </c>
      <c r="C586" s="98">
        <v>1.72E-2</v>
      </c>
      <c r="D586" s="98">
        <v>1.8200000000000001E-2</v>
      </c>
      <c r="E586" s="98">
        <v>2.2200000000000001E-2</v>
      </c>
      <c r="F586" s="98">
        <v>3.1099999999999999E-2</v>
      </c>
      <c r="G586" s="98">
        <v>3.6200000000000003E-2</v>
      </c>
      <c r="H586" s="98">
        <v>4.3899999999999995E-2</v>
      </c>
      <c r="I586" s="98">
        <v>4.8600000000000004E-2</v>
      </c>
      <c r="J586" s="98">
        <v>5.0900000000000001E-2</v>
      </c>
      <c r="K586" s="98">
        <v>5.7599999999999998E-2</v>
      </c>
      <c r="L586" s="98">
        <v>5.4800000000000001E-2</v>
      </c>
    </row>
    <row r="587" spans="1:12" x14ac:dyDescent="0.25">
      <c r="A587" s="50">
        <v>37257</v>
      </c>
      <c r="B587" s="98">
        <v>1.6799999999999999E-2</v>
      </c>
      <c r="C587" s="98">
        <v>1.6799999999999999E-2</v>
      </c>
      <c r="D587" s="98">
        <v>1.77E-2</v>
      </c>
      <c r="E587" s="98">
        <v>2.1600000000000001E-2</v>
      </c>
      <c r="F587" s="98">
        <v>3.0299999999999997E-2</v>
      </c>
      <c r="G587" s="98">
        <v>3.56E-2</v>
      </c>
      <c r="H587" s="98">
        <v>4.3400000000000001E-2</v>
      </c>
      <c r="I587" s="98">
        <v>4.7899999999999998E-2</v>
      </c>
      <c r="J587" s="98">
        <v>5.04E-2</v>
      </c>
      <c r="K587" s="98">
        <v>5.6900000000000006E-2</v>
      </c>
      <c r="L587" s="98">
        <v>5.45E-2</v>
      </c>
    </row>
    <row r="588" spans="1:12" x14ac:dyDescent="0.25">
      <c r="A588" s="50">
        <v>37288</v>
      </c>
      <c r="B588" s="98">
        <v>1.7399999999999999E-2</v>
      </c>
      <c r="C588" s="98">
        <v>1.7600000000000001E-2</v>
      </c>
      <c r="D588" s="98">
        <v>1.8600000000000002E-2</v>
      </c>
      <c r="E588" s="98">
        <v>2.23E-2</v>
      </c>
      <c r="F588" s="98">
        <v>3.0200000000000001E-2</v>
      </c>
      <c r="G588" s="98">
        <v>3.5499999999999997E-2</v>
      </c>
      <c r="H588" s="98">
        <v>4.2999999999999997E-2</v>
      </c>
      <c r="I588" s="98">
        <v>4.7100000000000003E-2</v>
      </c>
      <c r="J588" s="98">
        <v>4.9100000000000005E-2</v>
      </c>
      <c r="K588" s="98">
        <v>5.6100000000000004E-2</v>
      </c>
      <c r="L588" s="98">
        <v>5.4000000000000006E-2</v>
      </c>
    </row>
    <row r="589" spans="1:12" x14ac:dyDescent="0.25">
      <c r="A589" s="50">
        <v>37316</v>
      </c>
      <c r="B589" s="98">
        <v>1.7899999999999999E-2</v>
      </c>
      <c r="C589" s="98">
        <v>1.83E-2</v>
      </c>
      <c r="D589" s="98">
        <v>2.06E-2</v>
      </c>
      <c r="E589" s="98">
        <v>2.5699999999999997E-2</v>
      </c>
      <c r="F589" s="98">
        <v>3.56E-2</v>
      </c>
      <c r="G589" s="98">
        <v>4.1399999999999999E-2</v>
      </c>
      <c r="H589" s="98">
        <v>4.7400000000000005E-2</v>
      </c>
      <c r="I589" s="98">
        <v>5.1399999999999994E-2</v>
      </c>
      <c r="J589" s="98">
        <v>5.28E-2</v>
      </c>
      <c r="K589" s="98">
        <v>5.9299999999999999E-2</v>
      </c>
      <c r="L589" s="98"/>
    </row>
    <row r="590" spans="1:12" x14ac:dyDescent="0.25">
      <c r="A590" s="50">
        <v>37347</v>
      </c>
      <c r="B590" s="98">
        <v>1.72E-2</v>
      </c>
      <c r="C590" s="98">
        <v>1.7500000000000002E-2</v>
      </c>
      <c r="D590" s="98">
        <v>1.9799999999999998E-2</v>
      </c>
      <c r="E590" s="98">
        <v>2.4799999999999999E-2</v>
      </c>
      <c r="F590" s="98">
        <v>3.4200000000000001E-2</v>
      </c>
      <c r="G590" s="98">
        <v>4.0099999999999997E-2</v>
      </c>
      <c r="H590" s="98">
        <v>4.6500000000000007E-2</v>
      </c>
      <c r="I590" s="98">
        <v>5.0199999999999995E-2</v>
      </c>
      <c r="J590" s="98">
        <v>5.21E-2</v>
      </c>
      <c r="K590" s="98">
        <v>5.8499999999999996E-2</v>
      </c>
      <c r="L590" s="98"/>
    </row>
    <row r="591" spans="1:12" x14ac:dyDescent="0.25">
      <c r="A591" s="50">
        <v>37377</v>
      </c>
      <c r="B591" s="98">
        <v>1.7399999999999999E-2</v>
      </c>
      <c r="C591" s="98">
        <v>1.7600000000000001E-2</v>
      </c>
      <c r="D591" s="98">
        <v>1.9099999999999999E-2</v>
      </c>
      <c r="E591" s="98">
        <v>2.35E-2</v>
      </c>
      <c r="F591" s="98">
        <v>3.2599999999999997E-2</v>
      </c>
      <c r="G591" s="98">
        <v>3.7999999999999999E-2</v>
      </c>
      <c r="H591" s="98">
        <v>4.4900000000000002E-2</v>
      </c>
      <c r="I591" s="98">
        <v>4.9000000000000002E-2</v>
      </c>
      <c r="J591" s="98">
        <v>5.16E-2</v>
      </c>
      <c r="K591" s="98">
        <v>5.8099999999999999E-2</v>
      </c>
      <c r="L591" s="98"/>
    </row>
    <row r="592" spans="1:12" x14ac:dyDescent="0.25">
      <c r="A592" s="50">
        <v>37408</v>
      </c>
      <c r="B592" s="98">
        <v>1.72E-2</v>
      </c>
      <c r="C592" s="98">
        <v>1.7299999999999999E-2</v>
      </c>
      <c r="D592" s="98">
        <v>1.83E-2</v>
      </c>
      <c r="E592" s="98">
        <v>2.2000000000000002E-2</v>
      </c>
      <c r="F592" s="98">
        <v>2.9900000000000003E-2</v>
      </c>
      <c r="G592" s="98">
        <v>3.49E-2</v>
      </c>
      <c r="H592" s="98">
        <v>4.1900000000000007E-2</v>
      </c>
      <c r="I592" s="98">
        <v>4.5999999999999999E-2</v>
      </c>
      <c r="J592" s="98">
        <v>4.9299999999999997E-2</v>
      </c>
      <c r="K592" s="98">
        <v>5.6500000000000002E-2</v>
      </c>
      <c r="L592" s="98"/>
    </row>
    <row r="593" spans="1:12" x14ac:dyDescent="0.25">
      <c r="A593" s="50">
        <v>37438</v>
      </c>
      <c r="B593" s="98">
        <v>1.72E-2</v>
      </c>
      <c r="C593" s="98">
        <v>1.7100000000000001E-2</v>
      </c>
      <c r="D593" s="98">
        <v>1.7399999999999999E-2</v>
      </c>
      <c r="E593" s="98">
        <v>1.9599999999999999E-2</v>
      </c>
      <c r="F593" s="98">
        <v>2.5600000000000001E-2</v>
      </c>
      <c r="G593" s="98">
        <v>3.0099999999999998E-2</v>
      </c>
      <c r="H593" s="98">
        <v>3.8100000000000002E-2</v>
      </c>
      <c r="I593" s="98">
        <v>4.2999999999999997E-2</v>
      </c>
      <c r="J593" s="98">
        <v>4.6500000000000007E-2</v>
      </c>
      <c r="K593" s="98">
        <v>5.5099999999999996E-2</v>
      </c>
      <c r="L593" s="98"/>
    </row>
    <row r="594" spans="1:12" x14ac:dyDescent="0.25">
      <c r="A594" s="50">
        <v>37469</v>
      </c>
      <c r="B594" s="98">
        <v>1.6799999999999999E-2</v>
      </c>
      <c r="C594" s="98">
        <v>1.6500000000000001E-2</v>
      </c>
      <c r="D594" s="98">
        <v>1.6399999999999998E-2</v>
      </c>
      <c r="E594" s="98">
        <v>1.7600000000000001E-2</v>
      </c>
      <c r="F594" s="98">
        <v>2.1299999999999999E-2</v>
      </c>
      <c r="G594" s="98">
        <v>2.52E-2</v>
      </c>
      <c r="H594" s="98">
        <v>3.2899999999999999E-2</v>
      </c>
      <c r="I594" s="98">
        <v>3.8800000000000001E-2</v>
      </c>
      <c r="J594" s="98">
        <v>4.2599999999999999E-2</v>
      </c>
      <c r="K594" s="98">
        <v>5.1900000000000002E-2</v>
      </c>
      <c r="L594" s="98"/>
    </row>
    <row r="595" spans="1:12" x14ac:dyDescent="0.25">
      <c r="A595" s="50">
        <v>37500</v>
      </c>
      <c r="B595" s="98">
        <v>1.67E-2</v>
      </c>
      <c r="C595" s="98">
        <v>1.66E-2</v>
      </c>
      <c r="D595" s="98">
        <v>1.6399999999999998E-2</v>
      </c>
      <c r="E595" s="98">
        <v>1.72E-2</v>
      </c>
      <c r="F595" s="98">
        <v>0.02</v>
      </c>
      <c r="G595" s="98">
        <v>2.3199999999999998E-2</v>
      </c>
      <c r="H595" s="98">
        <v>2.9399999999999999E-2</v>
      </c>
      <c r="I595" s="98">
        <v>3.5000000000000003E-2</v>
      </c>
      <c r="J595" s="98">
        <v>3.8699999999999998E-2</v>
      </c>
      <c r="K595" s="98">
        <v>4.87E-2</v>
      </c>
      <c r="L595" s="98"/>
    </row>
    <row r="596" spans="1:12" x14ac:dyDescent="0.25">
      <c r="A596" s="50">
        <v>37530</v>
      </c>
      <c r="B596" s="98">
        <v>1.6200000000000003E-2</v>
      </c>
      <c r="C596" s="98">
        <v>1.61E-2</v>
      </c>
      <c r="D596" s="98">
        <v>1.5900000000000001E-2</v>
      </c>
      <c r="E596" s="98">
        <v>1.6500000000000001E-2</v>
      </c>
      <c r="F596" s="98">
        <v>1.9099999999999999E-2</v>
      </c>
      <c r="G596" s="98">
        <v>2.2499999999999999E-2</v>
      </c>
      <c r="H596" s="98">
        <v>2.9500000000000002E-2</v>
      </c>
      <c r="I596" s="98">
        <v>3.5400000000000001E-2</v>
      </c>
      <c r="J596" s="98">
        <v>3.9399999999999998E-2</v>
      </c>
      <c r="K596" s="98">
        <v>0.05</v>
      </c>
      <c r="L596" s="98"/>
    </row>
    <row r="597" spans="1:12" x14ac:dyDescent="0.25">
      <c r="A597" s="50">
        <v>37561</v>
      </c>
      <c r="B597" s="98">
        <v>1.26E-2</v>
      </c>
      <c r="C597" s="98">
        <v>1.2500000000000001E-2</v>
      </c>
      <c r="D597" s="98">
        <v>1.3000000000000001E-2</v>
      </c>
      <c r="E597" s="98">
        <v>1.49E-2</v>
      </c>
      <c r="F597" s="98">
        <v>1.9199999999999998E-2</v>
      </c>
      <c r="G597" s="98">
        <v>2.3199999999999998E-2</v>
      </c>
      <c r="H597" s="98">
        <v>3.0499999999999999E-2</v>
      </c>
      <c r="I597" s="98">
        <v>3.6400000000000002E-2</v>
      </c>
      <c r="J597" s="98">
        <v>4.0500000000000001E-2</v>
      </c>
      <c r="K597" s="98">
        <v>5.04E-2</v>
      </c>
      <c r="L597" s="98"/>
    </row>
    <row r="598" spans="1:12" x14ac:dyDescent="0.25">
      <c r="A598" s="50">
        <v>37591</v>
      </c>
      <c r="B598" s="98">
        <v>1.2E-2</v>
      </c>
      <c r="C598" s="98">
        <v>1.21E-2</v>
      </c>
      <c r="D598" s="98">
        <v>1.2699999999999999E-2</v>
      </c>
      <c r="E598" s="98">
        <v>1.4499999999999999E-2</v>
      </c>
      <c r="F598" s="98">
        <v>1.84E-2</v>
      </c>
      <c r="G598" s="98">
        <v>2.23E-2</v>
      </c>
      <c r="H598" s="98">
        <v>3.0299999999999997E-2</v>
      </c>
      <c r="I598" s="98">
        <v>3.6299999999999999E-2</v>
      </c>
      <c r="J598" s="98">
        <v>4.0300000000000002E-2</v>
      </c>
      <c r="K598" s="98">
        <v>5.0099999999999999E-2</v>
      </c>
      <c r="L598" s="98"/>
    </row>
    <row r="599" spans="1:12" x14ac:dyDescent="0.25">
      <c r="A599" s="50">
        <v>37622</v>
      </c>
      <c r="B599" s="98">
        <v>1.1699999999999999E-2</v>
      </c>
      <c r="C599" s="98">
        <v>1.1899999999999999E-2</v>
      </c>
      <c r="D599" s="98">
        <v>1.2199999999999999E-2</v>
      </c>
      <c r="E599" s="98">
        <v>1.3600000000000001E-2</v>
      </c>
      <c r="F599" s="98">
        <v>1.7399999999999999E-2</v>
      </c>
      <c r="G599" s="98">
        <v>2.18E-2</v>
      </c>
      <c r="H599" s="98">
        <v>3.0499999999999999E-2</v>
      </c>
      <c r="I599" s="98">
        <v>3.6000000000000004E-2</v>
      </c>
      <c r="J599" s="98">
        <v>4.0500000000000001E-2</v>
      </c>
      <c r="K599" s="98">
        <v>5.0199999999999995E-2</v>
      </c>
      <c r="L599" s="98"/>
    </row>
    <row r="600" spans="1:12" x14ac:dyDescent="0.25">
      <c r="A600" s="50">
        <v>37653</v>
      </c>
      <c r="B600" s="98">
        <v>1.2E-2</v>
      </c>
      <c r="C600" s="98">
        <v>1.1899999999999999E-2</v>
      </c>
      <c r="D600" s="98">
        <v>1.2E-2</v>
      </c>
      <c r="E600" s="98">
        <v>1.3000000000000001E-2</v>
      </c>
      <c r="F600" s="98">
        <v>1.6299999999999999E-2</v>
      </c>
      <c r="G600" s="98">
        <v>2.0499999999999997E-2</v>
      </c>
      <c r="H600" s="98">
        <v>2.8999999999999998E-2</v>
      </c>
      <c r="I600" s="98">
        <v>3.4500000000000003E-2</v>
      </c>
      <c r="J600" s="98">
        <v>3.9E-2</v>
      </c>
      <c r="K600" s="98">
        <v>4.87E-2</v>
      </c>
      <c r="L600" s="98"/>
    </row>
    <row r="601" spans="1:12" x14ac:dyDescent="0.25">
      <c r="A601" s="50">
        <v>37681</v>
      </c>
      <c r="B601" s="98">
        <v>1.18E-2</v>
      </c>
      <c r="C601" s="98">
        <v>1.15E-2</v>
      </c>
      <c r="D601" s="98">
        <v>1.1599999999999999E-2</v>
      </c>
      <c r="E601" s="98">
        <v>1.24E-2</v>
      </c>
      <c r="F601" s="98">
        <v>1.5700000000000002E-2</v>
      </c>
      <c r="G601" s="98">
        <v>1.9799999999999998E-2</v>
      </c>
      <c r="H601" s="98">
        <v>2.7799999999999998E-2</v>
      </c>
      <c r="I601" s="98">
        <v>3.3399999999999999E-2</v>
      </c>
      <c r="J601" s="98">
        <v>3.8100000000000002E-2</v>
      </c>
      <c r="K601" s="98">
        <v>4.82E-2</v>
      </c>
      <c r="L601" s="98"/>
    </row>
    <row r="602" spans="1:12" x14ac:dyDescent="0.25">
      <c r="A602" s="50">
        <v>37712</v>
      </c>
      <c r="B602" s="98">
        <v>1.1599999999999999E-2</v>
      </c>
      <c r="C602" s="98">
        <v>1.15E-2</v>
      </c>
      <c r="D602" s="98">
        <v>1.1699999999999999E-2</v>
      </c>
      <c r="E602" s="98">
        <v>1.2699999999999999E-2</v>
      </c>
      <c r="F602" s="98">
        <v>1.6200000000000003E-2</v>
      </c>
      <c r="G602" s="98">
        <v>2.06E-2</v>
      </c>
      <c r="H602" s="98">
        <v>2.9300000000000003E-2</v>
      </c>
      <c r="I602" s="98">
        <v>3.4700000000000002E-2</v>
      </c>
      <c r="J602" s="98">
        <v>3.9599999999999996E-2</v>
      </c>
      <c r="K602" s="98">
        <v>4.9100000000000005E-2</v>
      </c>
      <c r="L602" s="98"/>
    </row>
    <row r="603" spans="1:12" x14ac:dyDescent="0.25">
      <c r="A603" s="50">
        <v>37742</v>
      </c>
      <c r="B603" s="98">
        <v>1.0800000000000001E-2</v>
      </c>
      <c r="C603" s="98">
        <v>1.09E-2</v>
      </c>
      <c r="D603" s="98">
        <v>1.11E-2</v>
      </c>
      <c r="E603" s="98">
        <v>1.18E-2</v>
      </c>
      <c r="F603" s="98">
        <v>1.4199999999999999E-2</v>
      </c>
      <c r="G603" s="98">
        <v>1.7500000000000002E-2</v>
      </c>
      <c r="H603" s="98">
        <v>2.52E-2</v>
      </c>
      <c r="I603" s="98">
        <v>3.0699999999999998E-2</v>
      </c>
      <c r="J603" s="98">
        <v>3.5699999999999996E-2</v>
      </c>
      <c r="K603" s="98">
        <v>4.5199999999999997E-2</v>
      </c>
      <c r="L603" s="98"/>
    </row>
    <row r="604" spans="1:12" x14ac:dyDescent="0.25">
      <c r="A604" s="50">
        <v>37773</v>
      </c>
      <c r="B604" s="98">
        <v>9.7000000000000003E-3</v>
      </c>
      <c r="C604" s="98">
        <v>9.3999999999999986E-3</v>
      </c>
      <c r="D604" s="98">
        <v>9.3999999999999986E-3</v>
      </c>
      <c r="E604" s="98">
        <v>1.01E-2</v>
      </c>
      <c r="F604" s="98">
        <v>1.23E-2</v>
      </c>
      <c r="G604" s="98">
        <v>1.5100000000000001E-2</v>
      </c>
      <c r="H604" s="98">
        <v>2.2700000000000001E-2</v>
      </c>
      <c r="I604" s="98">
        <v>2.8399999999999998E-2</v>
      </c>
      <c r="J604" s="98">
        <v>3.3300000000000003E-2</v>
      </c>
      <c r="K604" s="98">
        <v>4.3400000000000001E-2</v>
      </c>
      <c r="L604" s="98"/>
    </row>
    <row r="605" spans="1:12" x14ac:dyDescent="0.25">
      <c r="A605" s="50">
        <v>37803</v>
      </c>
      <c r="B605" s="98">
        <v>9.0000000000000011E-3</v>
      </c>
      <c r="C605" s="98">
        <v>9.1999999999999998E-3</v>
      </c>
      <c r="D605" s="98">
        <v>9.7000000000000003E-3</v>
      </c>
      <c r="E605" s="98">
        <v>1.1200000000000002E-2</v>
      </c>
      <c r="F605" s="98">
        <v>1.47E-2</v>
      </c>
      <c r="G605" s="98">
        <v>1.9299999999999998E-2</v>
      </c>
      <c r="H605" s="98">
        <v>2.87E-2</v>
      </c>
      <c r="I605" s="98">
        <v>3.4500000000000003E-2</v>
      </c>
      <c r="J605" s="98">
        <v>3.9800000000000002E-2</v>
      </c>
      <c r="K605" s="98">
        <v>4.9200000000000001E-2</v>
      </c>
      <c r="L605" s="98"/>
    </row>
    <row r="606" spans="1:12" x14ac:dyDescent="0.25">
      <c r="A606" s="50">
        <v>37834</v>
      </c>
      <c r="B606" s="98">
        <v>9.4999999999999998E-3</v>
      </c>
      <c r="C606" s="98">
        <v>9.7000000000000003E-3</v>
      </c>
      <c r="D606" s="98">
        <v>1.0500000000000001E-2</v>
      </c>
      <c r="E606" s="98">
        <v>1.3100000000000001E-2</v>
      </c>
      <c r="F606" s="98">
        <v>1.8600000000000002E-2</v>
      </c>
      <c r="G606" s="98">
        <v>2.4399999999999998E-2</v>
      </c>
      <c r="H606" s="98">
        <v>3.3700000000000001E-2</v>
      </c>
      <c r="I606" s="98">
        <v>3.9599999999999996E-2</v>
      </c>
      <c r="J606" s="98">
        <v>4.4500000000000005E-2</v>
      </c>
      <c r="K606" s="98">
        <v>5.3899999999999997E-2</v>
      </c>
      <c r="L606" s="98"/>
    </row>
    <row r="607" spans="1:12" x14ac:dyDescent="0.25">
      <c r="A607" s="50">
        <v>37865</v>
      </c>
      <c r="B607" s="98">
        <v>9.1000000000000004E-3</v>
      </c>
      <c r="C607" s="98">
        <v>9.5999999999999992E-3</v>
      </c>
      <c r="D607" s="98">
        <v>1.03E-2</v>
      </c>
      <c r="E607" s="98">
        <v>1.24E-2</v>
      </c>
      <c r="F607" s="98">
        <v>1.7100000000000001E-2</v>
      </c>
      <c r="G607" s="98">
        <v>2.23E-2</v>
      </c>
      <c r="H607" s="98">
        <v>3.1800000000000002E-2</v>
      </c>
      <c r="I607" s="98">
        <v>3.7400000000000003E-2</v>
      </c>
      <c r="J607" s="98">
        <v>4.2699999999999995E-2</v>
      </c>
      <c r="K607" s="98">
        <v>5.21E-2</v>
      </c>
      <c r="L607" s="98"/>
    </row>
    <row r="608" spans="1:12" x14ac:dyDescent="0.25">
      <c r="A608" s="50">
        <v>37895</v>
      </c>
      <c r="B608" s="98">
        <v>9.1000000000000004E-3</v>
      </c>
      <c r="C608" s="98">
        <v>9.3999999999999986E-3</v>
      </c>
      <c r="D608" s="98">
        <v>1.0200000000000001E-2</v>
      </c>
      <c r="E608" s="98">
        <v>1.2500000000000001E-2</v>
      </c>
      <c r="F608" s="98">
        <v>1.7500000000000002E-2</v>
      </c>
      <c r="G608" s="98">
        <v>2.2599999999999999E-2</v>
      </c>
      <c r="H608" s="98">
        <v>3.1899999999999998E-2</v>
      </c>
      <c r="I608" s="98">
        <v>3.7499999999999999E-2</v>
      </c>
      <c r="J608" s="98">
        <v>4.2900000000000001E-2</v>
      </c>
      <c r="K608" s="98">
        <v>5.21E-2</v>
      </c>
      <c r="L608" s="98"/>
    </row>
    <row r="609" spans="1:12" x14ac:dyDescent="0.25">
      <c r="A609" s="50">
        <v>37926</v>
      </c>
      <c r="B609" s="98">
        <v>9.3999999999999986E-3</v>
      </c>
      <c r="C609" s="98">
        <v>9.4999999999999998E-3</v>
      </c>
      <c r="D609" s="98">
        <v>1.04E-2</v>
      </c>
      <c r="E609" s="98">
        <v>1.34E-2</v>
      </c>
      <c r="F609" s="98">
        <v>1.9299999999999998E-2</v>
      </c>
      <c r="G609" s="98">
        <v>2.4500000000000001E-2</v>
      </c>
      <c r="H609" s="98">
        <v>3.2899999999999999E-2</v>
      </c>
      <c r="I609" s="98">
        <v>3.8100000000000002E-2</v>
      </c>
      <c r="J609" s="98">
        <v>4.2999999999999997E-2</v>
      </c>
      <c r="K609" s="98">
        <v>5.1699999999999996E-2</v>
      </c>
      <c r="L609" s="98"/>
    </row>
    <row r="610" spans="1:12" x14ac:dyDescent="0.25">
      <c r="A610" s="50">
        <v>37956</v>
      </c>
      <c r="B610" s="98">
        <v>8.8999999999999999E-3</v>
      </c>
      <c r="C610" s="98">
        <v>9.1000000000000004E-3</v>
      </c>
      <c r="D610" s="98">
        <v>1.01E-2</v>
      </c>
      <c r="E610" s="98">
        <v>1.3100000000000001E-2</v>
      </c>
      <c r="F610" s="98">
        <v>1.9099999999999999E-2</v>
      </c>
      <c r="G610" s="98">
        <v>2.4399999999999998E-2</v>
      </c>
      <c r="H610" s="98">
        <v>3.27E-2</v>
      </c>
      <c r="I610" s="98">
        <v>3.7900000000000003E-2</v>
      </c>
      <c r="J610" s="98">
        <v>4.2699999999999995E-2</v>
      </c>
      <c r="K610" s="98">
        <v>5.1100000000000007E-2</v>
      </c>
      <c r="L610" s="98"/>
    </row>
    <row r="611" spans="1:12" x14ac:dyDescent="0.25">
      <c r="A611" s="50">
        <v>37987</v>
      </c>
      <c r="B611" s="98">
        <v>8.5000000000000006E-3</v>
      </c>
      <c r="C611" s="98">
        <v>9.0000000000000011E-3</v>
      </c>
      <c r="D611" s="98">
        <v>9.8999999999999991E-3</v>
      </c>
      <c r="E611" s="98">
        <v>1.24E-2</v>
      </c>
      <c r="F611" s="98">
        <v>1.7600000000000001E-2</v>
      </c>
      <c r="G611" s="98">
        <v>2.2700000000000001E-2</v>
      </c>
      <c r="H611" s="98">
        <v>3.1200000000000002E-2</v>
      </c>
      <c r="I611" s="98">
        <v>3.6499999999999998E-2</v>
      </c>
      <c r="J611" s="98">
        <v>4.1500000000000002E-2</v>
      </c>
      <c r="K611" s="98">
        <v>5.0099999999999999E-2</v>
      </c>
      <c r="L611" s="98"/>
    </row>
    <row r="612" spans="1:12" x14ac:dyDescent="0.25">
      <c r="A612" s="50">
        <v>38018</v>
      </c>
      <c r="B612" s="98">
        <v>9.1999999999999998E-3</v>
      </c>
      <c r="C612" s="98">
        <v>9.3999999999999986E-3</v>
      </c>
      <c r="D612" s="98">
        <v>1.01E-2</v>
      </c>
      <c r="E612" s="98">
        <v>1.24E-2</v>
      </c>
      <c r="F612" s="98">
        <v>1.7399999999999999E-2</v>
      </c>
      <c r="G612" s="98">
        <v>2.2499999999999999E-2</v>
      </c>
      <c r="H612" s="98">
        <v>3.0699999999999998E-2</v>
      </c>
      <c r="I612" s="98">
        <v>3.5900000000000001E-2</v>
      </c>
      <c r="J612" s="98">
        <v>4.0800000000000003E-2</v>
      </c>
      <c r="K612" s="98">
        <v>4.9400000000000006E-2</v>
      </c>
      <c r="L612" s="98"/>
    </row>
    <row r="613" spans="1:12" x14ac:dyDescent="0.25">
      <c r="A613" s="50">
        <v>38047</v>
      </c>
      <c r="B613" s="98">
        <v>9.5999999999999992E-3</v>
      </c>
      <c r="C613" s="98">
        <v>9.4999999999999998E-3</v>
      </c>
      <c r="D613" s="98">
        <v>1.01E-2</v>
      </c>
      <c r="E613" s="98">
        <v>1.1899999999999999E-2</v>
      </c>
      <c r="F613" s="98">
        <v>1.5800000000000002E-2</v>
      </c>
      <c r="G613" s="98">
        <v>0.02</v>
      </c>
      <c r="H613" s="98">
        <v>2.7900000000000001E-2</v>
      </c>
      <c r="I613" s="98">
        <v>3.3099999999999997E-2</v>
      </c>
      <c r="J613" s="98">
        <v>3.8300000000000001E-2</v>
      </c>
      <c r="K613" s="98">
        <v>4.7199999999999999E-2</v>
      </c>
      <c r="L613" s="98"/>
    </row>
    <row r="614" spans="1:12" x14ac:dyDescent="0.25">
      <c r="A614" s="50">
        <v>38078</v>
      </c>
      <c r="B614" s="98">
        <v>9.1000000000000004E-3</v>
      </c>
      <c r="C614" s="98">
        <v>9.5999999999999992E-3</v>
      </c>
      <c r="D614" s="98">
        <v>1.11E-2</v>
      </c>
      <c r="E614" s="98">
        <v>1.43E-2</v>
      </c>
      <c r="F614" s="98">
        <v>2.07E-2</v>
      </c>
      <c r="G614" s="98">
        <v>2.5699999999999997E-2</v>
      </c>
      <c r="H614" s="98">
        <v>3.39E-2</v>
      </c>
      <c r="I614" s="98">
        <v>3.8900000000000004E-2</v>
      </c>
      <c r="J614" s="98">
        <v>4.3499999999999997E-2</v>
      </c>
      <c r="K614" s="98">
        <v>5.16E-2</v>
      </c>
      <c r="L614" s="98"/>
    </row>
    <row r="615" spans="1:12" x14ac:dyDescent="0.25">
      <c r="A615" s="50">
        <v>38108</v>
      </c>
      <c r="B615" s="98">
        <v>9.1000000000000004E-3</v>
      </c>
      <c r="C615" s="98">
        <v>1.04E-2</v>
      </c>
      <c r="D615" s="98">
        <v>1.3300000000000001E-2</v>
      </c>
      <c r="E615" s="98">
        <v>1.78E-2</v>
      </c>
      <c r="F615" s="98">
        <v>2.53E-2</v>
      </c>
      <c r="G615" s="98">
        <v>3.1E-2</v>
      </c>
      <c r="H615" s="98">
        <v>3.85E-2</v>
      </c>
      <c r="I615" s="98">
        <v>4.3099999999999999E-2</v>
      </c>
      <c r="J615" s="98">
        <v>4.7199999999999999E-2</v>
      </c>
      <c r="K615" s="98">
        <v>5.4600000000000003E-2</v>
      </c>
      <c r="L615" s="98"/>
    </row>
    <row r="616" spans="1:12" x14ac:dyDescent="0.25">
      <c r="A616" s="50">
        <v>38139</v>
      </c>
      <c r="B616" s="98">
        <v>1.0500000000000001E-2</v>
      </c>
      <c r="C616" s="98">
        <v>1.29E-2</v>
      </c>
      <c r="D616" s="98">
        <v>1.6399999999999998E-2</v>
      </c>
      <c r="E616" s="98">
        <v>2.12E-2</v>
      </c>
      <c r="F616" s="98">
        <v>2.76E-2</v>
      </c>
      <c r="G616" s="98">
        <v>3.2599999999999997E-2</v>
      </c>
      <c r="H616" s="98">
        <v>3.9300000000000002E-2</v>
      </c>
      <c r="I616" s="98">
        <v>4.3499999999999997E-2</v>
      </c>
      <c r="J616" s="98">
        <v>4.7300000000000002E-2</v>
      </c>
      <c r="K616" s="98">
        <v>5.45E-2</v>
      </c>
      <c r="L616" s="98"/>
    </row>
    <row r="617" spans="1:12" x14ac:dyDescent="0.25">
      <c r="A617" s="50">
        <v>38169</v>
      </c>
      <c r="B617" s="98">
        <v>1.1899999999999999E-2</v>
      </c>
      <c r="C617" s="98">
        <v>1.3600000000000001E-2</v>
      </c>
      <c r="D617" s="98">
        <v>1.7000000000000001E-2</v>
      </c>
      <c r="E617" s="98">
        <v>2.1000000000000001E-2</v>
      </c>
      <c r="F617" s="98">
        <v>2.64E-2</v>
      </c>
      <c r="G617" s="98">
        <v>3.0499999999999999E-2</v>
      </c>
      <c r="H617" s="98">
        <v>3.6900000000000002E-2</v>
      </c>
      <c r="I617" s="98">
        <v>4.1100000000000005E-2</v>
      </c>
      <c r="J617" s="98">
        <v>4.4999999999999998E-2</v>
      </c>
      <c r="K617" s="98">
        <v>5.2400000000000002E-2</v>
      </c>
      <c r="L617" s="98"/>
    </row>
    <row r="618" spans="1:12" x14ac:dyDescent="0.25">
      <c r="A618" s="50">
        <v>38200</v>
      </c>
      <c r="B618" s="98">
        <v>1.37E-2</v>
      </c>
      <c r="C618" s="98">
        <v>1.4999999999999999E-2</v>
      </c>
      <c r="D618" s="98">
        <v>1.7600000000000001E-2</v>
      </c>
      <c r="E618" s="98">
        <v>2.0199999999999999E-2</v>
      </c>
      <c r="F618" s="98">
        <v>2.5099999999999997E-2</v>
      </c>
      <c r="G618" s="98">
        <v>2.8799999999999999E-2</v>
      </c>
      <c r="H618" s="98">
        <v>3.4700000000000002E-2</v>
      </c>
      <c r="I618" s="98">
        <v>3.9E-2</v>
      </c>
      <c r="J618" s="98">
        <v>4.2800000000000005E-2</v>
      </c>
      <c r="K618" s="98">
        <v>5.0700000000000002E-2</v>
      </c>
      <c r="L618" s="98"/>
    </row>
    <row r="619" spans="1:12" x14ac:dyDescent="0.25">
      <c r="A619" s="50">
        <v>38231</v>
      </c>
      <c r="B619" s="98">
        <v>1.55E-2</v>
      </c>
      <c r="C619" s="98">
        <v>1.6799999999999999E-2</v>
      </c>
      <c r="D619" s="98">
        <v>1.9099999999999999E-2</v>
      </c>
      <c r="E619" s="98">
        <v>2.12E-2</v>
      </c>
      <c r="F619" s="98">
        <v>2.53E-2</v>
      </c>
      <c r="G619" s="98">
        <v>2.8300000000000002E-2</v>
      </c>
      <c r="H619" s="98">
        <v>3.3599999999999998E-2</v>
      </c>
      <c r="I619" s="98">
        <v>3.7499999999999999E-2</v>
      </c>
      <c r="J619" s="98">
        <v>4.1299999999999996E-2</v>
      </c>
      <c r="K619" s="98">
        <v>4.8899999999999999E-2</v>
      </c>
      <c r="L619" s="98"/>
    </row>
    <row r="620" spans="1:12" x14ac:dyDescent="0.25">
      <c r="A620" s="50">
        <v>38261</v>
      </c>
      <c r="B620" s="98">
        <v>1.6299999999999999E-2</v>
      </c>
      <c r="C620" s="98">
        <v>1.7899999999999999E-2</v>
      </c>
      <c r="D620" s="98">
        <v>2.0499999999999997E-2</v>
      </c>
      <c r="E620" s="98">
        <v>2.23E-2</v>
      </c>
      <c r="F620" s="98">
        <v>2.58E-2</v>
      </c>
      <c r="G620" s="98">
        <v>2.8500000000000001E-2</v>
      </c>
      <c r="H620" s="98">
        <v>3.3500000000000002E-2</v>
      </c>
      <c r="I620" s="98">
        <v>3.7499999999999999E-2</v>
      </c>
      <c r="J620" s="98">
        <v>4.0999999999999995E-2</v>
      </c>
      <c r="K620" s="98">
        <v>4.8499999999999995E-2</v>
      </c>
      <c r="L620" s="98"/>
    </row>
    <row r="621" spans="1:12" x14ac:dyDescent="0.25">
      <c r="A621" s="50">
        <v>38292</v>
      </c>
      <c r="B621" s="98">
        <v>1.9199999999999998E-2</v>
      </c>
      <c r="C621" s="98">
        <v>2.1099999999999997E-2</v>
      </c>
      <c r="D621" s="98">
        <v>2.3199999999999998E-2</v>
      </c>
      <c r="E621" s="98">
        <v>2.5000000000000001E-2</v>
      </c>
      <c r="F621" s="98">
        <v>2.8500000000000001E-2</v>
      </c>
      <c r="G621" s="98">
        <v>3.0899999999999997E-2</v>
      </c>
      <c r="H621" s="98">
        <v>3.5299999999999998E-2</v>
      </c>
      <c r="I621" s="98">
        <v>3.8800000000000001E-2</v>
      </c>
      <c r="J621" s="98">
        <v>4.1900000000000007E-2</v>
      </c>
      <c r="K621" s="98">
        <v>4.8899999999999999E-2</v>
      </c>
      <c r="L621" s="98"/>
    </row>
    <row r="622" spans="1:12" x14ac:dyDescent="0.25">
      <c r="A622" s="50">
        <v>38322</v>
      </c>
      <c r="B622" s="98">
        <v>1.9599999999999999E-2</v>
      </c>
      <c r="C622" s="98">
        <v>2.2200000000000001E-2</v>
      </c>
      <c r="D622" s="98">
        <v>2.5000000000000001E-2</v>
      </c>
      <c r="E622" s="98">
        <v>2.6699999999999998E-2</v>
      </c>
      <c r="F622" s="98">
        <v>3.0099999999999998E-2</v>
      </c>
      <c r="G622" s="98">
        <v>3.2099999999999997E-2</v>
      </c>
      <c r="H622" s="98">
        <v>3.6000000000000004E-2</v>
      </c>
      <c r="I622" s="98">
        <v>3.9300000000000002E-2</v>
      </c>
      <c r="J622" s="98">
        <v>4.2300000000000004E-2</v>
      </c>
      <c r="K622" s="98">
        <v>4.8799999999999996E-2</v>
      </c>
      <c r="L622" s="98"/>
    </row>
    <row r="623" spans="1:12" x14ac:dyDescent="0.25">
      <c r="A623" s="50">
        <v>38353</v>
      </c>
      <c r="B623" s="98">
        <v>2.0499999999999997E-2</v>
      </c>
      <c r="C623" s="98">
        <v>2.3700000000000002E-2</v>
      </c>
      <c r="D623" s="98">
        <v>2.6800000000000001E-2</v>
      </c>
      <c r="E623" s="98">
        <v>2.86E-2</v>
      </c>
      <c r="F623" s="98">
        <v>3.2199999999999999E-2</v>
      </c>
      <c r="G623" s="98">
        <v>3.39E-2</v>
      </c>
      <c r="H623" s="98">
        <v>3.7100000000000001E-2</v>
      </c>
      <c r="I623" s="98">
        <v>3.9699999999999999E-2</v>
      </c>
      <c r="J623" s="98">
        <v>4.2199999999999994E-2</v>
      </c>
      <c r="K623" s="98">
        <v>4.7699999999999992E-2</v>
      </c>
      <c r="L623" s="98"/>
    </row>
    <row r="624" spans="1:12" x14ac:dyDescent="0.25">
      <c r="A624" s="50">
        <v>38384</v>
      </c>
      <c r="B624" s="98">
        <v>2.3599999999999999E-2</v>
      </c>
      <c r="C624" s="98">
        <v>2.58E-2</v>
      </c>
      <c r="D624" s="98">
        <v>2.8500000000000001E-2</v>
      </c>
      <c r="E624" s="98">
        <v>3.0299999999999997E-2</v>
      </c>
      <c r="F624" s="98">
        <v>3.3799999999999997E-2</v>
      </c>
      <c r="G624" s="98">
        <v>3.5400000000000001E-2</v>
      </c>
      <c r="H624" s="98">
        <v>3.7699999999999997E-2</v>
      </c>
      <c r="I624" s="98">
        <v>3.9699999999999999E-2</v>
      </c>
      <c r="J624" s="98">
        <v>4.1700000000000001E-2</v>
      </c>
      <c r="K624" s="98">
        <v>4.6100000000000002E-2</v>
      </c>
      <c r="L624" s="98"/>
    </row>
    <row r="625" spans="1:12" x14ac:dyDescent="0.25">
      <c r="A625" s="50">
        <v>38412</v>
      </c>
      <c r="B625" s="98">
        <v>2.6499999999999999E-2</v>
      </c>
      <c r="C625" s="98">
        <v>2.7999999999999997E-2</v>
      </c>
      <c r="D625" s="98">
        <v>3.0899999999999997E-2</v>
      </c>
      <c r="E625" s="98">
        <v>3.3000000000000002E-2</v>
      </c>
      <c r="F625" s="98">
        <v>3.73E-2</v>
      </c>
      <c r="G625" s="98">
        <v>3.9100000000000003E-2</v>
      </c>
      <c r="H625" s="98">
        <v>4.1700000000000001E-2</v>
      </c>
      <c r="I625" s="98">
        <v>4.3299999999999998E-2</v>
      </c>
      <c r="J625" s="98">
        <v>4.4999999999999998E-2</v>
      </c>
      <c r="K625" s="98">
        <v>4.8899999999999999E-2</v>
      </c>
      <c r="L625" s="98"/>
    </row>
    <row r="626" spans="1:12" x14ac:dyDescent="0.25">
      <c r="A626" s="50">
        <v>38443</v>
      </c>
      <c r="B626" s="98">
        <v>2.64E-2</v>
      </c>
      <c r="C626" s="98">
        <v>2.8399999999999998E-2</v>
      </c>
      <c r="D626" s="98">
        <v>3.1400000000000004E-2</v>
      </c>
      <c r="E626" s="98">
        <v>3.32E-2</v>
      </c>
      <c r="F626" s="98">
        <v>3.6499999999999998E-2</v>
      </c>
      <c r="G626" s="98">
        <v>3.7900000000000003E-2</v>
      </c>
      <c r="H626" s="98">
        <v>0.04</v>
      </c>
      <c r="I626" s="98">
        <v>4.1599999999999998E-2</v>
      </c>
      <c r="J626" s="98">
        <v>4.3400000000000001E-2</v>
      </c>
      <c r="K626" s="98">
        <v>4.7500000000000001E-2</v>
      </c>
      <c r="L626" s="98"/>
    </row>
    <row r="627" spans="1:12" x14ac:dyDescent="0.25">
      <c r="A627" s="50">
        <v>38473</v>
      </c>
      <c r="B627" s="98">
        <v>2.6499999999999999E-2</v>
      </c>
      <c r="C627" s="98">
        <v>2.8999999999999998E-2</v>
      </c>
      <c r="D627" s="98">
        <v>3.1699999999999999E-2</v>
      </c>
      <c r="E627" s="98">
        <v>3.3300000000000003E-2</v>
      </c>
      <c r="F627" s="98">
        <v>3.6400000000000002E-2</v>
      </c>
      <c r="G627" s="98">
        <v>3.7200000000000004E-2</v>
      </c>
      <c r="H627" s="98">
        <v>3.85E-2</v>
      </c>
      <c r="I627" s="98">
        <v>3.9399999999999998E-2</v>
      </c>
      <c r="J627" s="98">
        <v>4.1399999999999999E-2</v>
      </c>
      <c r="K627" s="98">
        <v>4.5599999999999995E-2</v>
      </c>
      <c r="L627" s="98"/>
    </row>
    <row r="628" spans="1:12" x14ac:dyDescent="0.25">
      <c r="A628" s="50">
        <v>38504</v>
      </c>
      <c r="B628" s="98">
        <v>2.8300000000000002E-2</v>
      </c>
      <c r="C628" s="98">
        <v>3.04E-2</v>
      </c>
      <c r="D628" s="98">
        <v>3.2199999999999999E-2</v>
      </c>
      <c r="E628" s="98">
        <v>3.3599999999999998E-2</v>
      </c>
      <c r="F628" s="98">
        <v>3.6400000000000002E-2</v>
      </c>
      <c r="G628" s="98">
        <v>3.6900000000000002E-2</v>
      </c>
      <c r="H628" s="98">
        <v>3.7699999999999997E-2</v>
      </c>
      <c r="I628" s="98">
        <v>3.8599999999999995E-2</v>
      </c>
      <c r="J628" s="98">
        <v>0.04</v>
      </c>
      <c r="K628" s="98">
        <v>4.3499999999999997E-2</v>
      </c>
      <c r="L628" s="98"/>
    </row>
    <row r="629" spans="1:12" x14ac:dyDescent="0.25">
      <c r="A629" s="50">
        <v>38534</v>
      </c>
      <c r="B629" s="98">
        <v>3.1E-2</v>
      </c>
      <c r="C629" s="98">
        <v>3.2899999999999999E-2</v>
      </c>
      <c r="D629" s="98">
        <v>3.5299999999999998E-2</v>
      </c>
      <c r="E629" s="98">
        <v>3.6400000000000002E-2</v>
      </c>
      <c r="F629" s="98">
        <v>3.8699999999999998E-2</v>
      </c>
      <c r="G629" s="98">
        <v>3.9100000000000003E-2</v>
      </c>
      <c r="H629" s="98">
        <v>3.9800000000000002E-2</v>
      </c>
      <c r="I629" s="98">
        <v>4.0599999999999997E-2</v>
      </c>
      <c r="J629" s="98">
        <v>4.1799999999999997E-2</v>
      </c>
      <c r="K629" s="98">
        <v>4.4800000000000006E-2</v>
      </c>
      <c r="L629" s="98"/>
    </row>
    <row r="630" spans="1:12" x14ac:dyDescent="0.25">
      <c r="A630" s="50">
        <v>38565</v>
      </c>
      <c r="B630" s="98">
        <v>3.3399999999999999E-2</v>
      </c>
      <c r="C630" s="98">
        <v>3.5200000000000002E-2</v>
      </c>
      <c r="D630" s="98">
        <v>3.78E-2</v>
      </c>
      <c r="E630" s="98">
        <v>3.8699999999999998E-2</v>
      </c>
      <c r="F630" s="98">
        <v>4.0399999999999998E-2</v>
      </c>
      <c r="G630" s="98">
        <v>4.0800000000000003E-2</v>
      </c>
      <c r="H630" s="98">
        <v>4.1200000000000001E-2</v>
      </c>
      <c r="I630" s="98">
        <v>4.1799999999999997E-2</v>
      </c>
      <c r="J630" s="98">
        <v>4.2599999999999999E-2</v>
      </c>
      <c r="K630" s="98">
        <v>4.53E-2</v>
      </c>
      <c r="L630" s="98"/>
    </row>
    <row r="631" spans="1:12" x14ac:dyDescent="0.25">
      <c r="A631" s="50">
        <v>38596</v>
      </c>
      <c r="B631" s="98">
        <v>3.2300000000000002E-2</v>
      </c>
      <c r="C631" s="98">
        <v>3.49E-2</v>
      </c>
      <c r="D631" s="98">
        <v>3.7900000000000003E-2</v>
      </c>
      <c r="E631" s="98">
        <v>3.85E-2</v>
      </c>
      <c r="F631" s="98">
        <v>3.95E-2</v>
      </c>
      <c r="G631" s="98">
        <v>3.9599999999999996E-2</v>
      </c>
      <c r="H631" s="98">
        <v>4.0099999999999997E-2</v>
      </c>
      <c r="I631" s="98">
        <v>4.0800000000000003E-2</v>
      </c>
      <c r="J631" s="98">
        <v>4.2000000000000003E-2</v>
      </c>
      <c r="K631" s="98">
        <v>4.5100000000000001E-2</v>
      </c>
      <c r="L631" s="98"/>
    </row>
    <row r="632" spans="1:12" x14ac:dyDescent="0.25">
      <c r="A632" s="50">
        <v>38626</v>
      </c>
      <c r="B632" s="98">
        <v>3.5099999999999999E-2</v>
      </c>
      <c r="C632" s="98">
        <v>3.7900000000000003E-2</v>
      </c>
      <c r="D632" s="98">
        <v>4.1299999999999996E-2</v>
      </c>
      <c r="E632" s="98">
        <v>4.1799999999999997E-2</v>
      </c>
      <c r="F632" s="98">
        <v>4.2699999999999995E-2</v>
      </c>
      <c r="G632" s="98">
        <v>4.2900000000000001E-2</v>
      </c>
      <c r="H632" s="98">
        <v>4.3299999999999998E-2</v>
      </c>
      <c r="I632" s="98">
        <v>4.3799999999999999E-2</v>
      </c>
      <c r="J632" s="98">
        <v>4.4600000000000001E-2</v>
      </c>
      <c r="K632" s="98">
        <v>4.7400000000000005E-2</v>
      </c>
      <c r="L632" s="98"/>
    </row>
    <row r="633" spans="1:12" x14ac:dyDescent="0.25">
      <c r="A633" s="50">
        <v>38657</v>
      </c>
      <c r="B633" s="98">
        <v>3.9100000000000003E-2</v>
      </c>
      <c r="C633" s="98">
        <v>3.9699999999999999E-2</v>
      </c>
      <c r="D633" s="98">
        <v>4.2999999999999997E-2</v>
      </c>
      <c r="E633" s="98">
        <v>4.3299999999999998E-2</v>
      </c>
      <c r="F633" s="98">
        <v>4.4199999999999996E-2</v>
      </c>
      <c r="G633" s="98">
        <v>4.4299999999999999E-2</v>
      </c>
      <c r="H633" s="98">
        <v>4.4500000000000005E-2</v>
      </c>
      <c r="I633" s="98">
        <v>4.4800000000000006E-2</v>
      </c>
      <c r="J633" s="98">
        <v>4.5400000000000003E-2</v>
      </c>
      <c r="K633" s="98">
        <v>4.8300000000000003E-2</v>
      </c>
      <c r="L633" s="98"/>
    </row>
    <row r="634" spans="1:12" x14ac:dyDescent="0.25">
      <c r="A634" s="50">
        <v>38687</v>
      </c>
      <c r="B634" s="98">
        <v>3.6900000000000002E-2</v>
      </c>
      <c r="C634" s="98">
        <v>3.9699999999999999E-2</v>
      </c>
      <c r="D634" s="98">
        <v>4.3299999999999998E-2</v>
      </c>
      <c r="E634" s="98">
        <v>4.3499999999999997E-2</v>
      </c>
      <c r="F634" s="98">
        <v>4.4000000000000004E-2</v>
      </c>
      <c r="G634" s="98">
        <v>4.3899999999999995E-2</v>
      </c>
      <c r="H634" s="98">
        <v>4.3899999999999995E-2</v>
      </c>
      <c r="I634" s="98">
        <v>4.41E-2</v>
      </c>
      <c r="J634" s="98">
        <v>4.4699999999999997E-2</v>
      </c>
      <c r="K634" s="98">
        <v>4.7300000000000002E-2</v>
      </c>
      <c r="L634" s="98"/>
    </row>
    <row r="635" spans="1:12" x14ac:dyDescent="0.25">
      <c r="A635" s="50">
        <v>38718</v>
      </c>
      <c r="B635" s="98">
        <v>4.1200000000000001E-2</v>
      </c>
      <c r="C635" s="98">
        <v>4.3400000000000001E-2</v>
      </c>
      <c r="D635" s="98">
        <v>4.4699999999999997E-2</v>
      </c>
      <c r="E635" s="98">
        <v>4.4500000000000005E-2</v>
      </c>
      <c r="F635" s="98">
        <v>4.4000000000000004E-2</v>
      </c>
      <c r="G635" s="98">
        <v>4.3499999999999997E-2</v>
      </c>
      <c r="H635" s="98">
        <v>4.3499999999999997E-2</v>
      </c>
      <c r="I635" s="98">
        <v>4.3700000000000003E-2</v>
      </c>
      <c r="J635" s="98">
        <v>4.4199999999999996E-2</v>
      </c>
      <c r="K635" s="98">
        <v>4.6500000000000007E-2</v>
      </c>
      <c r="L635" s="98"/>
    </row>
    <row r="636" spans="1:12" x14ac:dyDescent="0.25">
      <c r="A636" s="50">
        <v>38749</v>
      </c>
      <c r="B636" s="98">
        <v>4.3799999999999999E-2</v>
      </c>
      <c r="C636" s="98">
        <v>4.5400000000000003E-2</v>
      </c>
      <c r="D636" s="98">
        <v>4.6900000000000004E-2</v>
      </c>
      <c r="E636" s="98">
        <v>4.6799999999999994E-2</v>
      </c>
      <c r="F636" s="98">
        <v>4.6699999999999998E-2</v>
      </c>
      <c r="G636" s="98">
        <v>4.6399999999999997E-2</v>
      </c>
      <c r="H636" s="98">
        <v>4.5700000000000005E-2</v>
      </c>
      <c r="I636" s="98">
        <v>4.5599999999999995E-2</v>
      </c>
      <c r="J636" s="98">
        <v>4.5700000000000005E-2</v>
      </c>
      <c r="K636" s="98">
        <v>4.7300000000000002E-2</v>
      </c>
      <c r="L636" s="98">
        <v>4.5400000000000003E-2</v>
      </c>
    </row>
    <row r="637" spans="1:12" x14ac:dyDescent="0.25">
      <c r="A637" s="50">
        <v>38777</v>
      </c>
      <c r="B637" s="98">
        <v>4.5499999999999999E-2</v>
      </c>
      <c r="C637" s="98">
        <v>4.6300000000000001E-2</v>
      </c>
      <c r="D637" s="98">
        <v>4.7899999999999998E-2</v>
      </c>
      <c r="E637" s="98">
        <v>4.7699999999999992E-2</v>
      </c>
      <c r="F637" s="98">
        <v>4.7300000000000002E-2</v>
      </c>
      <c r="G637" s="98">
        <v>4.7400000000000005E-2</v>
      </c>
      <c r="H637" s="98">
        <v>4.7199999999999999E-2</v>
      </c>
      <c r="I637" s="98">
        <v>4.7100000000000003E-2</v>
      </c>
      <c r="J637" s="98">
        <v>4.7199999999999999E-2</v>
      </c>
      <c r="K637" s="98">
        <v>4.9100000000000005E-2</v>
      </c>
      <c r="L637" s="98">
        <v>4.7300000000000002E-2</v>
      </c>
    </row>
    <row r="638" spans="1:12" x14ac:dyDescent="0.25">
      <c r="A638" s="50">
        <v>38808</v>
      </c>
      <c r="B638" s="98">
        <v>4.6100000000000002E-2</v>
      </c>
      <c r="C638" s="98">
        <v>4.7199999999999999E-2</v>
      </c>
      <c r="D638" s="98">
        <v>4.9000000000000002E-2</v>
      </c>
      <c r="E638" s="98">
        <v>4.9000000000000002E-2</v>
      </c>
      <c r="F638" s="98">
        <v>4.8899999999999999E-2</v>
      </c>
      <c r="G638" s="98">
        <v>4.8899999999999999E-2</v>
      </c>
      <c r="H638" s="98">
        <v>4.9000000000000002E-2</v>
      </c>
      <c r="I638" s="98">
        <v>4.9400000000000006E-2</v>
      </c>
      <c r="J638" s="98">
        <v>4.99E-2</v>
      </c>
      <c r="K638" s="98">
        <v>5.2199999999999996E-2</v>
      </c>
      <c r="L638" s="98">
        <v>5.0599999999999999E-2</v>
      </c>
    </row>
    <row r="639" spans="1:12" x14ac:dyDescent="0.25">
      <c r="A639" s="50">
        <v>38838</v>
      </c>
      <c r="B639" s="98">
        <v>4.7E-2</v>
      </c>
      <c r="C639" s="98">
        <v>4.8399999999999999E-2</v>
      </c>
      <c r="D639" s="98">
        <v>5.0099999999999999E-2</v>
      </c>
      <c r="E639" s="98">
        <v>0.05</v>
      </c>
      <c r="F639" s="98">
        <v>4.9699999999999994E-2</v>
      </c>
      <c r="G639" s="98">
        <v>4.9699999999999994E-2</v>
      </c>
      <c r="H639" s="98">
        <v>0.05</v>
      </c>
      <c r="I639" s="98">
        <v>5.0300000000000004E-2</v>
      </c>
      <c r="J639" s="98">
        <v>5.1100000000000007E-2</v>
      </c>
      <c r="K639" s="98">
        <v>5.3499999999999999E-2</v>
      </c>
      <c r="L639" s="98">
        <v>5.2000000000000005E-2</v>
      </c>
    </row>
    <row r="640" spans="1:12" x14ac:dyDescent="0.25">
      <c r="A640" s="50">
        <v>38869</v>
      </c>
      <c r="B640" s="98">
        <v>4.7100000000000003E-2</v>
      </c>
      <c r="C640" s="98">
        <v>4.9200000000000001E-2</v>
      </c>
      <c r="D640" s="98">
        <v>5.1699999999999996E-2</v>
      </c>
      <c r="E640" s="98">
        <v>5.16E-2</v>
      </c>
      <c r="F640" s="98">
        <v>5.1200000000000002E-2</v>
      </c>
      <c r="G640" s="98">
        <v>5.0900000000000001E-2</v>
      </c>
      <c r="H640" s="98">
        <v>5.0700000000000002E-2</v>
      </c>
      <c r="I640" s="98">
        <v>5.0799999999999998E-2</v>
      </c>
      <c r="J640" s="98">
        <v>5.1100000000000007E-2</v>
      </c>
      <c r="K640" s="98">
        <v>5.2900000000000003E-2</v>
      </c>
      <c r="L640" s="98">
        <v>5.1500000000000004E-2</v>
      </c>
    </row>
    <row r="641" spans="1:12" x14ac:dyDescent="0.25">
      <c r="A641" s="50">
        <v>38899</v>
      </c>
      <c r="B641" s="98">
        <v>4.9000000000000002E-2</v>
      </c>
      <c r="C641" s="98">
        <v>5.0799999999999998E-2</v>
      </c>
      <c r="D641" s="98">
        <v>5.2699999999999997E-2</v>
      </c>
      <c r="E641" s="98">
        <v>5.2199999999999996E-2</v>
      </c>
      <c r="F641" s="98">
        <v>5.1200000000000002E-2</v>
      </c>
      <c r="G641" s="98">
        <v>5.0700000000000002E-2</v>
      </c>
      <c r="H641" s="98">
        <v>5.04E-2</v>
      </c>
      <c r="I641" s="98">
        <v>5.0499999999999996E-2</v>
      </c>
      <c r="J641" s="98">
        <v>5.0900000000000001E-2</v>
      </c>
      <c r="K641" s="98">
        <v>5.2499999999999998E-2</v>
      </c>
      <c r="L641" s="98">
        <v>5.1299999999999998E-2</v>
      </c>
    </row>
    <row r="642" spans="1:12" x14ac:dyDescent="0.25">
      <c r="A642" s="50">
        <v>38930</v>
      </c>
      <c r="B642" s="98">
        <v>5.16E-2</v>
      </c>
      <c r="C642" s="98">
        <v>5.0900000000000001E-2</v>
      </c>
      <c r="D642" s="98">
        <v>5.1699999999999996E-2</v>
      </c>
      <c r="E642" s="98">
        <v>5.0799999999999998E-2</v>
      </c>
      <c r="F642" s="98">
        <v>4.9000000000000002E-2</v>
      </c>
      <c r="G642" s="98">
        <v>4.8499999999999995E-2</v>
      </c>
      <c r="H642" s="98">
        <v>4.82E-2</v>
      </c>
      <c r="I642" s="98">
        <v>4.8300000000000003E-2</v>
      </c>
      <c r="J642" s="98">
        <v>4.8799999999999996E-2</v>
      </c>
      <c r="K642" s="98">
        <v>5.0799999999999998E-2</v>
      </c>
      <c r="L642" s="98">
        <v>0.05</v>
      </c>
    </row>
    <row r="643" spans="1:12" x14ac:dyDescent="0.25">
      <c r="A643" s="50">
        <v>38961</v>
      </c>
      <c r="B643" s="98">
        <v>4.7699999999999992E-2</v>
      </c>
      <c r="C643" s="98">
        <v>4.9299999999999997E-2</v>
      </c>
      <c r="D643" s="98">
        <v>5.0799999999999998E-2</v>
      </c>
      <c r="E643" s="98">
        <v>4.9699999999999994E-2</v>
      </c>
      <c r="F643" s="98">
        <v>4.7699999999999992E-2</v>
      </c>
      <c r="G643" s="98">
        <v>4.6900000000000004E-2</v>
      </c>
      <c r="H643" s="98">
        <v>4.6699999999999998E-2</v>
      </c>
      <c r="I643" s="98">
        <v>4.6799999999999994E-2</v>
      </c>
      <c r="J643" s="98">
        <v>4.7199999999999999E-2</v>
      </c>
      <c r="K643" s="98">
        <v>4.9299999999999997E-2</v>
      </c>
      <c r="L643" s="98">
        <v>4.8499999999999995E-2</v>
      </c>
    </row>
    <row r="644" spans="1:12" x14ac:dyDescent="0.25">
      <c r="A644" s="50">
        <v>38991</v>
      </c>
      <c r="B644" s="98">
        <v>4.9699999999999994E-2</v>
      </c>
      <c r="C644" s="98">
        <v>5.0499999999999996E-2</v>
      </c>
      <c r="D644" s="98">
        <v>5.1200000000000002E-2</v>
      </c>
      <c r="E644" s="98">
        <v>5.0099999999999999E-2</v>
      </c>
      <c r="F644" s="98">
        <v>4.8000000000000001E-2</v>
      </c>
      <c r="G644" s="98">
        <v>4.7199999999999999E-2</v>
      </c>
      <c r="H644" s="98">
        <v>4.6900000000000004E-2</v>
      </c>
      <c r="I644" s="98">
        <v>4.6900000000000004E-2</v>
      </c>
      <c r="J644" s="98">
        <v>4.7300000000000002E-2</v>
      </c>
      <c r="K644" s="98">
        <v>4.9400000000000006E-2</v>
      </c>
      <c r="L644" s="98">
        <v>4.8499999999999995E-2</v>
      </c>
    </row>
    <row r="645" spans="1:12" x14ac:dyDescent="0.25">
      <c r="A645" s="50">
        <v>39022</v>
      </c>
      <c r="B645" s="98">
        <v>5.21E-2</v>
      </c>
      <c r="C645" s="98">
        <v>5.0700000000000002E-2</v>
      </c>
      <c r="D645" s="98">
        <v>5.1500000000000004E-2</v>
      </c>
      <c r="E645" s="98">
        <v>5.0099999999999999E-2</v>
      </c>
      <c r="F645" s="98">
        <v>4.7400000000000005E-2</v>
      </c>
      <c r="G645" s="98">
        <v>4.6399999999999997E-2</v>
      </c>
      <c r="H645" s="98">
        <v>4.58E-2</v>
      </c>
      <c r="I645" s="98">
        <v>4.58E-2</v>
      </c>
      <c r="J645" s="98">
        <v>4.5999999999999999E-2</v>
      </c>
      <c r="K645" s="98">
        <v>4.7800000000000002E-2</v>
      </c>
      <c r="L645" s="98">
        <v>4.6900000000000004E-2</v>
      </c>
    </row>
    <row r="646" spans="1:12" x14ac:dyDescent="0.25">
      <c r="A646" s="50">
        <v>39052</v>
      </c>
      <c r="B646" s="98">
        <v>4.87E-2</v>
      </c>
      <c r="C646" s="98">
        <v>4.9699999999999994E-2</v>
      </c>
      <c r="D646" s="98">
        <v>5.0700000000000002E-2</v>
      </c>
      <c r="E646" s="98">
        <v>4.9400000000000006E-2</v>
      </c>
      <c r="F646" s="98">
        <v>4.6699999999999998E-2</v>
      </c>
      <c r="G646" s="98">
        <v>4.58E-2</v>
      </c>
      <c r="H646" s="98">
        <v>4.53E-2</v>
      </c>
      <c r="I646" s="98">
        <v>4.5400000000000003E-2</v>
      </c>
      <c r="J646" s="98">
        <v>4.5599999999999995E-2</v>
      </c>
      <c r="K646" s="98">
        <v>4.7800000000000002E-2</v>
      </c>
      <c r="L646" s="98">
        <v>4.6799999999999994E-2</v>
      </c>
    </row>
    <row r="647" spans="1:12" x14ac:dyDescent="0.25">
      <c r="A647" s="50">
        <v>39083</v>
      </c>
      <c r="B647" s="98">
        <v>4.9400000000000006E-2</v>
      </c>
      <c r="C647" s="98">
        <v>5.1100000000000007E-2</v>
      </c>
      <c r="D647" s="98">
        <v>5.1500000000000004E-2</v>
      </c>
      <c r="E647" s="98">
        <v>5.0599999999999999E-2</v>
      </c>
      <c r="F647" s="98">
        <v>4.8799999999999996E-2</v>
      </c>
      <c r="G647" s="98">
        <v>4.7899999999999998E-2</v>
      </c>
      <c r="H647" s="98">
        <v>4.7500000000000001E-2</v>
      </c>
      <c r="I647" s="98">
        <v>4.7500000000000001E-2</v>
      </c>
      <c r="J647" s="98">
        <v>4.7599999999999996E-2</v>
      </c>
      <c r="K647" s="98">
        <v>4.9500000000000002E-2</v>
      </c>
      <c r="L647" s="98">
        <v>4.8499999999999995E-2</v>
      </c>
    </row>
    <row r="648" spans="1:12" x14ac:dyDescent="0.25">
      <c r="A648" s="50">
        <v>39114</v>
      </c>
      <c r="B648" s="98">
        <v>5.1799999999999999E-2</v>
      </c>
      <c r="C648" s="98">
        <v>5.16E-2</v>
      </c>
      <c r="D648" s="98">
        <v>5.16E-2</v>
      </c>
      <c r="E648" s="98">
        <v>5.0499999999999996E-2</v>
      </c>
      <c r="F648" s="98">
        <v>4.8499999999999995E-2</v>
      </c>
      <c r="G648" s="98">
        <v>4.7500000000000001E-2</v>
      </c>
      <c r="H648" s="98">
        <v>4.7100000000000003E-2</v>
      </c>
      <c r="I648" s="98">
        <v>4.7100000000000003E-2</v>
      </c>
      <c r="J648" s="98">
        <v>4.7199999999999999E-2</v>
      </c>
      <c r="K648" s="98">
        <v>4.9299999999999997E-2</v>
      </c>
      <c r="L648" s="98">
        <v>4.82E-2</v>
      </c>
    </row>
    <row r="649" spans="1:12" x14ac:dyDescent="0.25">
      <c r="A649" s="50">
        <v>39142</v>
      </c>
      <c r="B649" s="98">
        <v>5.21E-2</v>
      </c>
      <c r="C649" s="98">
        <v>5.0799999999999998E-2</v>
      </c>
      <c r="D649" s="98">
        <v>5.0999999999999997E-2</v>
      </c>
      <c r="E649" s="98">
        <v>4.9200000000000001E-2</v>
      </c>
      <c r="F649" s="98">
        <v>4.5700000000000005E-2</v>
      </c>
      <c r="G649" s="98">
        <v>4.5100000000000001E-2</v>
      </c>
      <c r="H649" s="98">
        <v>4.4800000000000006E-2</v>
      </c>
      <c r="I649" s="98">
        <v>4.4999999999999998E-2</v>
      </c>
      <c r="J649" s="98">
        <v>4.5599999999999995E-2</v>
      </c>
      <c r="K649" s="98">
        <v>4.8099999999999997E-2</v>
      </c>
      <c r="L649" s="98">
        <v>4.7199999999999999E-2</v>
      </c>
    </row>
    <row r="650" spans="1:12" x14ac:dyDescent="0.25">
      <c r="A650" s="50">
        <v>39173</v>
      </c>
      <c r="B650" s="98">
        <v>4.99E-2</v>
      </c>
      <c r="C650" s="98">
        <v>5.0099999999999999E-2</v>
      </c>
      <c r="D650" s="98">
        <v>5.0700000000000002E-2</v>
      </c>
      <c r="E650" s="98">
        <v>4.9299999999999997E-2</v>
      </c>
      <c r="F650" s="98">
        <v>4.6699999999999998E-2</v>
      </c>
      <c r="G650" s="98">
        <v>4.5999999999999999E-2</v>
      </c>
      <c r="H650" s="98">
        <v>4.5899999999999996E-2</v>
      </c>
      <c r="I650" s="98">
        <v>4.6199999999999998E-2</v>
      </c>
      <c r="J650" s="98">
        <v>4.6900000000000004E-2</v>
      </c>
      <c r="K650" s="98">
        <v>4.9500000000000002E-2</v>
      </c>
      <c r="L650" s="98">
        <v>4.87E-2</v>
      </c>
    </row>
    <row r="651" spans="1:12" x14ac:dyDescent="0.25">
      <c r="A651" s="50">
        <v>39203</v>
      </c>
      <c r="B651" s="98">
        <v>4.82E-2</v>
      </c>
      <c r="C651" s="98">
        <v>4.87E-2</v>
      </c>
      <c r="D651" s="98">
        <v>4.9800000000000004E-2</v>
      </c>
      <c r="E651" s="98">
        <v>4.9100000000000005E-2</v>
      </c>
      <c r="F651" s="98">
        <v>4.7699999999999992E-2</v>
      </c>
      <c r="G651" s="98">
        <v>4.6900000000000004E-2</v>
      </c>
      <c r="H651" s="98">
        <v>4.6699999999999998E-2</v>
      </c>
      <c r="I651" s="98">
        <v>4.6900000000000004E-2</v>
      </c>
      <c r="J651" s="98">
        <v>4.7500000000000001E-2</v>
      </c>
      <c r="K651" s="98">
        <v>4.9800000000000004E-2</v>
      </c>
      <c r="L651" s="98">
        <v>4.9000000000000002E-2</v>
      </c>
    </row>
    <row r="652" spans="1:12" x14ac:dyDescent="0.25">
      <c r="A652" s="50">
        <v>39234</v>
      </c>
      <c r="B652" s="98">
        <v>4.5199999999999997E-2</v>
      </c>
      <c r="C652" s="98">
        <v>4.7400000000000005E-2</v>
      </c>
      <c r="D652" s="98">
        <v>4.9500000000000002E-2</v>
      </c>
      <c r="E652" s="98">
        <v>4.9599999999999998E-2</v>
      </c>
      <c r="F652" s="98">
        <v>4.9800000000000004E-2</v>
      </c>
      <c r="G652" s="98">
        <v>0.05</v>
      </c>
      <c r="H652" s="98">
        <v>5.0300000000000004E-2</v>
      </c>
      <c r="I652" s="98">
        <v>5.0499999999999996E-2</v>
      </c>
      <c r="J652" s="98">
        <v>5.0999999999999997E-2</v>
      </c>
      <c r="K652" s="98">
        <v>5.2900000000000003E-2</v>
      </c>
      <c r="L652" s="98">
        <v>5.2000000000000005E-2</v>
      </c>
    </row>
    <row r="653" spans="1:12" x14ac:dyDescent="0.25">
      <c r="A653" s="50">
        <v>39264</v>
      </c>
      <c r="B653" s="98">
        <v>4.82E-2</v>
      </c>
      <c r="C653" s="98">
        <v>4.9599999999999998E-2</v>
      </c>
      <c r="D653" s="98">
        <v>5.04E-2</v>
      </c>
      <c r="E653" s="98">
        <v>4.9599999999999998E-2</v>
      </c>
      <c r="F653" s="98">
        <v>4.82E-2</v>
      </c>
      <c r="G653" s="98">
        <v>4.82E-2</v>
      </c>
      <c r="H653" s="98">
        <v>4.8799999999999996E-2</v>
      </c>
      <c r="I653" s="98">
        <v>4.9299999999999997E-2</v>
      </c>
      <c r="J653" s="98">
        <v>0.05</v>
      </c>
      <c r="K653" s="98">
        <v>5.1900000000000002E-2</v>
      </c>
      <c r="L653" s="98">
        <v>5.1100000000000007E-2</v>
      </c>
    </row>
    <row r="654" spans="1:12" x14ac:dyDescent="0.25">
      <c r="A654" s="50">
        <v>39295</v>
      </c>
      <c r="B654" s="98">
        <v>4.2000000000000003E-2</v>
      </c>
      <c r="C654" s="98">
        <v>4.3200000000000002E-2</v>
      </c>
      <c r="D654" s="98">
        <v>4.5499999999999999E-2</v>
      </c>
      <c r="E654" s="98">
        <v>4.4699999999999997E-2</v>
      </c>
      <c r="F654" s="98">
        <v>4.3099999999999999E-2</v>
      </c>
      <c r="G654" s="98">
        <v>4.3400000000000001E-2</v>
      </c>
      <c r="H654" s="98">
        <v>4.4299999999999999E-2</v>
      </c>
      <c r="I654" s="98">
        <v>4.53E-2</v>
      </c>
      <c r="J654" s="98">
        <v>4.6699999999999998E-2</v>
      </c>
      <c r="K654" s="98">
        <v>0.05</v>
      </c>
      <c r="L654" s="98">
        <v>4.9299999999999997E-2</v>
      </c>
    </row>
    <row r="655" spans="1:12" x14ac:dyDescent="0.25">
      <c r="A655" s="50">
        <v>39326</v>
      </c>
      <c r="B655" s="98">
        <v>3.78E-2</v>
      </c>
      <c r="C655" s="98">
        <v>3.9900000000000005E-2</v>
      </c>
      <c r="D655" s="98">
        <v>4.2000000000000003E-2</v>
      </c>
      <c r="E655" s="98">
        <v>4.1399999999999999E-2</v>
      </c>
      <c r="F655" s="98">
        <v>4.0099999999999997E-2</v>
      </c>
      <c r="G655" s="98">
        <v>4.0599999999999997E-2</v>
      </c>
      <c r="H655" s="98">
        <v>4.2000000000000003E-2</v>
      </c>
      <c r="I655" s="98">
        <v>4.3299999999999998E-2</v>
      </c>
      <c r="J655" s="98">
        <v>4.5199999999999997E-2</v>
      </c>
      <c r="K655" s="98">
        <v>4.8399999999999999E-2</v>
      </c>
      <c r="L655" s="98">
        <v>4.7899999999999998E-2</v>
      </c>
    </row>
    <row r="656" spans="1:12" x14ac:dyDescent="0.25">
      <c r="A656" s="50">
        <v>39356</v>
      </c>
      <c r="B656" s="98">
        <v>3.8100000000000002E-2</v>
      </c>
      <c r="C656" s="98">
        <v>0.04</v>
      </c>
      <c r="D656" s="98">
        <v>4.1599999999999998E-2</v>
      </c>
      <c r="E656" s="98">
        <v>4.0999999999999995E-2</v>
      </c>
      <c r="F656" s="98">
        <v>3.9699999999999999E-2</v>
      </c>
      <c r="G656" s="98">
        <v>4.0099999999999997E-2</v>
      </c>
      <c r="H656" s="98">
        <v>4.2000000000000003E-2</v>
      </c>
      <c r="I656" s="98">
        <v>4.3299999999999998E-2</v>
      </c>
      <c r="J656" s="98">
        <v>4.53E-2</v>
      </c>
      <c r="K656" s="98">
        <v>4.8300000000000003E-2</v>
      </c>
      <c r="L656" s="98">
        <v>4.7699999999999992E-2</v>
      </c>
    </row>
    <row r="657" spans="1:12" x14ac:dyDescent="0.25">
      <c r="A657" s="50">
        <v>39387</v>
      </c>
      <c r="B657" s="98">
        <v>3.6799999999999999E-2</v>
      </c>
      <c r="C657" s="98">
        <v>3.3500000000000002E-2</v>
      </c>
      <c r="D657" s="98">
        <v>3.5799999999999998E-2</v>
      </c>
      <c r="E657" s="98">
        <v>3.5000000000000003E-2</v>
      </c>
      <c r="F657" s="98">
        <v>3.3399999999999999E-2</v>
      </c>
      <c r="G657" s="98">
        <v>3.3500000000000002E-2</v>
      </c>
      <c r="H657" s="98">
        <v>3.6699999999999997E-2</v>
      </c>
      <c r="I657" s="98">
        <v>3.8699999999999998E-2</v>
      </c>
      <c r="J657" s="98">
        <v>4.1500000000000002E-2</v>
      </c>
      <c r="K657" s="98">
        <v>4.5599999999999995E-2</v>
      </c>
      <c r="L657" s="98">
        <v>4.5199999999999997E-2</v>
      </c>
    </row>
    <row r="658" spans="1:12" x14ac:dyDescent="0.25">
      <c r="A658" s="50">
        <v>39417</v>
      </c>
      <c r="B658" s="98">
        <v>2.86E-2</v>
      </c>
      <c r="C658" s="98">
        <v>3.0699999999999998E-2</v>
      </c>
      <c r="D658" s="98">
        <v>3.3399999999999999E-2</v>
      </c>
      <c r="E658" s="98">
        <v>3.2599999999999997E-2</v>
      </c>
      <c r="F658" s="98">
        <v>3.1200000000000002E-2</v>
      </c>
      <c r="G658" s="98">
        <v>3.1300000000000001E-2</v>
      </c>
      <c r="H658" s="98">
        <v>3.49E-2</v>
      </c>
      <c r="I658" s="98">
        <v>3.7400000000000003E-2</v>
      </c>
      <c r="J658" s="98">
        <v>4.0999999999999995E-2</v>
      </c>
      <c r="K658" s="98">
        <v>4.5700000000000005E-2</v>
      </c>
      <c r="L658" s="98">
        <v>4.53E-2</v>
      </c>
    </row>
    <row r="659" spans="1:12" x14ac:dyDescent="0.25">
      <c r="A659" s="50">
        <v>39448</v>
      </c>
      <c r="B659" s="98">
        <v>2.7400000000000001E-2</v>
      </c>
      <c r="C659" s="98">
        <v>2.8199999999999999E-2</v>
      </c>
      <c r="D659" s="98">
        <v>2.8399999999999998E-2</v>
      </c>
      <c r="E659" s="98">
        <v>2.7099999999999999E-2</v>
      </c>
      <c r="F659" s="98">
        <v>2.4799999999999999E-2</v>
      </c>
      <c r="G659" s="98">
        <v>2.5099999999999997E-2</v>
      </c>
      <c r="H659" s="98">
        <v>2.98E-2</v>
      </c>
      <c r="I659" s="98">
        <v>3.3099999999999997E-2</v>
      </c>
      <c r="J659" s="98">
        <v>3.7400000000000003E-2</v>
      </c>
      <c r="K659" s="98">
        <v>4.3499999999999997E-2</v>
      </c>
      <c r="L659" s="98">
        <v>4.3299999999999998E-2</v>
      </c>
    </row>
    <row r="660" spans="1:12" x14ac:dyDescent="0.25">
      <c r="A660" s="50">
        <v>39479</v>
      </c>
      <c r="B660" s="98">
        <v>2.2700000000000001E-2</v>
      </c>
      <c r="C660" s="98">
        <v>2.1700000000000001E-2</v>
      </c>
      <c r="D660" s="98">
        <v>2.1000000000000001E-2</v>
      </c>
      <c r="E660" s="98">
        <v>2.0499999999999997E-2</v>
      </c>
      <c r="F660" s="98">
        <v>1.9699999999999999E-2</v>
      </c>
      <c r="G660" s="98">
        <v>2.1899999999999999E-2</v>
      </c>
      <c r="H660" s="98">
        <v>2.7799999999999998E-2</v>
      </c>
      <c r="I660" s="98">
        <v>3.2099999999999997E-2</v>
      </c>
      <c r="J660" s="98">
        <v>3.7400000000000003E-2</v>
      </c>
      <c r="K660" s="98">
        <v>4.4900000000000002E-2</v>
      </c>
      <c r="L660" s="98">
        <v>4.5199999999999997E-2</v>
      </c>
    </row>
    <row r="661" spans="1:12" x14ac:dyDescent="0.25">
      <c r="A661" s="50">
        <v>39508</v>
      </c>
      <c r="B661" s="98">
        <v>1.3500000000000002E-2</v>
      </c>
      <c r="C661" s="98">
        <v>1.2800000000000001E-2</v>
      </c>
      <c r="D661" s="98">
        <v>1.5100000000000001E-2</v>
      </c>
      <c r="E661" s="98">
        <v>1.54E-2</v>
      </c>
      <c r="F661" s="98">
        <v>1.6200000000000003E-2</v>
      </c>
      <c r="G661" s="98">
        <v>1.8000000000000002E-2</v>
      </c>
      <c r="H661" s="98">
        <v>2.4799999999999999E-2</v>
      </c>
      <c r="I661" s="98">
        <v>2.9300000000000003E-2</v>
      </c>
      <c r="J661" s="98">
        <v>3.5099999999999999E-2</v>
      </c>
      <c r="K661" s="98">
        <v>4.36E-2</v>
      </c>
      <c r="L661" s="98">
        <v>4.3899999999999995E-2</v>
      </c>
    </row>
    <row r="662" spans="1:12" x14ac:dyDescent="0.25">
      <c r="A662" s="50">
        <v>39539</v>
      </c>
      <c r="B662" s="98">
        <v>1.0700000000000001E-2</v>
      </c>
      <c r="C662" s="98">
        <v>1.3100000000000001E-2</v>
      </c>
      <c r="D662" s="98">
        <v>1.5800000000000002E-2</v>
      </c>
      <c r="E662" s="98">
        <v>1.7399999999999999E-2</v>
      </c>
      <c r="F662" s="98">
        <v>2.0499999999999997E-2</v>
      </c>
      <c r="G662" s="98">
        <v>2.23E-2</v>
      </c>
      <c r="H662" s="98">
        <v>2.8399999999999998E-2</v>
      </c>
      <c r="I662" s="98">
        <v>3.1899999999999998E-2</v>
      </c>
      <c r="J662" s="98">
        <v>3.6799999999999999E-2</v>
      </c>
      <c r="K662" s="98">
        <v>4.4400000000000002E-2</v>
      </c>
      <c r="L662" s="98">
        <v>4.4400000000000002E-2</v>
      </c>
    </row>
    <row r="663" spans="1:12" x14ac:dyDescent="0.25">
      <c r="A663" s="50">
        <v>39569</v>
      </c>
      <c r="B663" s="98">
        <v>1.7600000000000001E-2</v>
      </c>
      <c r="C663" s="98">
        <v>1.7600000000000001E-2</v>
      </c>
      <c r="D663" s="98">
        <v>1.8600000000000002E-2</v>
      </c>
      <c r="E663" s="98">
        <v>2.06E-2</v>
      </c>
      <c r="F663" s="98">
        <v>2.4500000000000001E-2</v>
      </c>
      <c r="G663" s="98">
        <v>2.69E-2</v>
      </c>
      <c r="H663" s="98">
        <v>3.15E-2</v>
      </c>
      <c r="I663" s="98">
        <v>3.4599999999999999E-2</v>
      </c>
      <c r="J663" s="98">
        <v>3.8800000000000001E-2</v>
      </c>
      <c r="K663" s="98">
        <v>4.5999999999999999E-2</v>
      </c>
      <c r="L663" s="98">
        <v>4.5999999999999999E-2</v>
      </c>
    </row>
    <row r="664" spans="1:12" x14ac:dyDescent="0.25">
      <c r="A664" s="50">
        <v>39600</v>
      </c>
      <c r="B664" s="98">
        <v>1.72E-2</v>
      </c>
      <c r="C664" s="98">
        <v>1.89E-2</v>
      </c>
      <c r="D664" s="98">
        <v>2.1899999999999999E-2</v>
      </c>
      <c r="E664" s="98">
        <v>2.4199999999999999E-2</v>
      </c>
      <c r="F664" s="98">
        <v>2.7699999999999999E-2</v>
      </c>
      <c r="G664" s="98">
        <v>3.0800000000000001E-2</v>
      </c>
      <c r="H664" s="98">
        <v>3.49E-2</v>
      </c>
      <c r="I664" s="98">
        <v>3.73E-2</v>
      </c>
      <c r="J664" s="98">
        <v>4.0999999999999995E-2</v>
      </c>
      <c r="K664" s="98">
        <v>4.7400000000000005E-2</v>
      </c>
      <c r="L664" s="98">
        <v>4.6900000000000004E-2</v>
      </c>
    </row>
    <row r="665" spans="1:12" x14ac:dyDescent="0.25">
      <c r="A665" s="50">
        <v>39630</v>
      </c>
      <c r="B665" s="98">
        <v>1.6E-2</v>
      </c>
      <c r="C665" s="98">
        <v>1.66E-2</v>
      </c>
      <c r="D665" s="98">
        <v>1.9799999999999998E-2</v>
      </c>
      <c r="E665" s="98">
        <v>2.2799999999999997E-2</v>
      </c>
      <c r="F665" s="98">
        <v>2.5699999999999997E-2</v>
      </c>
      <c r="G665" s="98">
        <v>2.87E-2</v>
      </c>
      <c r="H665" s="98">
        <v>3.3000000000000002E-2</v>
      </c>
      <c r="I665" s="98">
        <v>3.6000000000000004E-2</v>
      </c>
      <c r="J665" s="98">
        <v>4.0099999999999997E-2</v>
      </c>
      <c r="K665" s="98">
        <v>4.6199999999999998E-2</v>
      </c>
      <c r="L665" s="98">
        <v>4.5700000000000005E-2</v>
      </c>
    </row>
    <row r="666" spans="1:12" x14ac:dyDescent="0.25">
      <c r="A666" s="50">
        <v>39661</v>
      </c>
      <c r="B666" s="98">
        <v>1.6799999999999999E-2</v>
      </c>
      <c r="C666" s="98">
        <v>1.7500000000000002E-2</v>
      </c>
      <c r="D666" s="98">
        <v>1.9699999999999999E-2</v>
      </c>
      <c r="E666" s="98">
        <v>2.18E-2</v>
      </c>
      <c r="F666" s="98">
        <v>2.4199999999999999E-2</v>
      </c>
      <c r="G666" s="98">
        <v>2.7000000000000003E-2</v>
      </c>
      <c r="H666" s="98">
        <v>3.1400000000000004E-2</v>
      </c>
      <c r="I666" s="98">
        <v>3.4599999999999999E-2</v>
      </c>
      <c r="J666" s="98">
        <v>3.8900000000000004E-2</v>
      </c>
      <c r="K666" s="98">
        <v>4.53E-2</v>
      </c>
      <c r="L666" s="98">
        <v>4.4999999999999998E-2</v>
      </c>
    </row>
    <row r="667" spans="1:12" x14ac:dyDescent="0.25">
      <c r="A667" s="50">
        <v>39692</v>
      </c>
      <c r="B667" s="100">
        <v>8.8999999999999999E-3</v>
      </c>
      <c r="C667" s="98">
        <v>1.15E-2</v>
      </c>
      <c r="D667" s="100">
        <v>1.6399999999999998E-2</v>
      </c>
      <c r="E667" s="98">
        <v>1.9099999999999999E-2</v>
      </c>
      <c r="F667" s="100">
        <v>2.0799999999999999E-2</v>
      </c>
      <c r="G667" s="100">
        <v>2.3199999999999998E-2</v>
      </c>
      <c r="H667" s="100">
        <v>2.8799999999999999E-2</v>
      </c>
      <c r="I667" s="100">
        <v>3.2500000000000001E-2</v>
      </c>
      <c r="J667" s="98">
        <v>3.6900000000000002E-2</v>
      </c>
      <c r="K667" s="98">
        <v>4.3200000000000002E-2</v>
      </c>
      <c r="L667" s="98">
        <v>4.2700000000000002E-2</v>
      </c>
    </row>
    <row r="668" spans="1:12" x14ac:dyDescent="0.25">
      <c r="A668" s="50">
        <v>39722</v>
      </c>
      <c r="B668" s="100">
        <v>2.8999999999999998E-3</v>
      </c>
      <c r="C668" s="98">
        <v>6.8999999999999999E-3</v>
      </c>
      <c r="D668" s="100">
        <v>1.23E-2</v>
      </c>
      <c r="E668" s="98">
        <v>1.4200000000000001E-2</v>
      </c>
      <c r="F668" s="100">
        <v>1.61E-2</v>
      </c>
      <c r="G668" s="100">
        <v>1.8600000000000002E-2</v>
      </c>
      <c r="H668" s="100">
        <v>2.7300000000000001E-2</v>
      </c>
      <c r="I668" s="100">
        <v>3.1899999999999998E-2</v>
      </c>
      <c r="J668" s="98">
        <v>3.8100000000000002E-2</v>
      </c>
      <c r="K668" s="98">
        <v>4.4499999999999998E-2</v>
      </c>
      <c r="L668" s="98">
        <v>4.1700000000000001E-2</v>
      </c>
    </row>
    <row r="669" spans="1:12" x14ac:dyDescent="0.25">
      <c r="A669" s="50">
        <v>39753</v>
      </c>
      <c r="B669" s="100">
        <v>8.9999999999999998E-4</v>
      </c>
      <c r="C669" s="98">
        <v>1.9E-3</v>
      </c>
      <c r="D669" s="100">
        <v>7.4000000000000003E-3</v>
      </c>
      <c r="E669" s="98">
        <v>1.0699999999999999E-2</v>
      </c>
      <c r="F669" s="100">
        <v>1.21E-2</v>
      </c>
      <c r="G669" s="100">
        <v>1.5100000000000001E-2</v>
      </c>
      <c r="H669" s="100">
        <v>2.29E-2</v>
      </c>
      <c r="I669" s="100">
        <v>2.8199999999999999E-2</v>
      </c>
      <c r="J669" s="98">
        <v>3.5299999999999998E-2</v>
      </c>
      <c r="K669" s="98">
        <v>4.2700000000000002E-2</v>
      </c>
      <c r="L669" s="98">
        <v>0.04</v>
      </c>
    </row>
    <row r="670" spans="1:12" x14ac:dyDescent="0.25">
      <c r="A670" s="50">
        <v>39783</v>
      </c>
      <c r="B670" s="100">
        <v>2.9999999999999997E-4</v>
      </c>
      <c r="C670" s="98">
        <v>2.9999999999999997E-4</v>
      </c>
      <c r="D670" s="100">
        <v>2.5999999999999999E-3</v>
      </c>
      <c r="E670" s="98">
        <v>4.8999999999999998E-3</v>
      </c>
      <c r="F670" s="100">
        <v>8.199999999999999E-3</v>
      </c>
      <c r="G670" s="100">
        <v>1.0700000000000001E-2</v>
      </c>
      <c r="H670" s="100">
        <v>1.52E-2</v>
      </c>
      <c r="I670" s="100">
        <v>1.89E-2</v>
      </c>
      <c r="J670" s="98">
        <v>2.4199999999999999E-2</v>
      </c>
      <c r="K670" s="98">
        <v>3.1800000000000002E-2</v>
      </c>
      <c r="L670" s="98">
        <v>2.87E-2</v>
      </c>
    </row>
    <row r="671" spans="1:12" x14ac:dyDescent="0.25">
      <c r="A671" s="50">
        <v>39814</v>
      </c>
      <c r="B671" s="100">
        <v>5.0000000000000001E-4</v>
      </c>
      <c r="C671" s="98">
        <v>1.2999999999999999E-3</v>
      </c>
      <c r="D671" s="100">
        <v>3.0000000000000001E-3</v>
      </c>
      <c r="E671" s="98">
        <v>4.4000000000000003E-3</v>
      </c>
      <c r="F671" s="100">
        <v>8.1000000000000013E-3</v>
      </c>
      <c r="G671" s="100">
        <v>1.1299999999999999E-2</v>
      </c>
      <c r="H671" s="100">
        <v>1.6E-2</v>
      </c>
      <c r="I671" s="100">
        <v>1.9799999999999998E-2</v>
      </c>
      <c r="J671" s="98">
        <v>2.52E-2</v>
      </c>
      <c r="K671" s="98">
        <v>3.4599999999999999E-2</v>
      </c>
      <c r="L671" s="98">
        <v>3.1300000000000001E-2</v>
      </c>
    </row>
    <row r="672" spans="1:12" x14ac:dyDescent="0.25">
      <c r="A672" s="50">
        <v>39845</v>
      </c>
      <c r="B672" s="100">
        <v>2.2000000000000001E-3</v>
      </c>
      <c r="C672" s="98">
        <v>3.0000000000000001E-3</v>
      </c>
      <c r="D672" s="100">
        <v>4.5999999999999999E-3</v>
      </c>
      <c r="E672" s="98">
        <v>6.1999999999999998E-3</v>
      </c>
      <c r="F672" s="100">
        <v>9.7999999999999997E-3</v>
      </c>
      <c r="G672" s="100">
        <v>1.37E-2</v>
      </c>
      <c r="H672" s="100">
        <v>1.8700000000000001E-2</v>
      </c>
      <c r="I672" s="100">
        <v>2.3E-2</v>
      </c>
      <c r="J672" s="98">
        <v>2.87E-2</v>
      </c>
      <c r="K672" s="98">
        <v>3.8300000000000001E-2</v>
      </c>
      <c r="L672" s="98">
        <v>3.5900000000000001E-2</v>
      </c>
    </row>
    <row r="673" spans="1:12" x14ac:dyDescent="0.25">
      <c r="A673" s="50">
        <v>39873</v>
      </c>
      <c r="B673" s="100">
        <v>1E-3</v>
      </c>
      <c r="C673" s="98">
        <v>2.2000000000000001E-3</v>
      </c>
      <c r="D673" s="100">
        <v>4.3E-3</v>
      </c>
      <c r="E673" s="98">
        <v>6.4000000000000003E-3</v>
      </c>
      <c r="F673" s="100">
        <v>9.300000000000001E-3</v>
      </c>
      <c r="G673" s="100">
        <v>1.3100000000000001E-2</v>
      </c>
      <c r="H673" s="100">
        <v>1.8200000000000001E-2</v>
      </c>
      <c r="I673" s="100">
        <v>2.4199999999999999E-2</v>
      </c>
      <c r="J673" s="98">
        <v>2.8199999999999999E-2</v>
      </c>
      <c r="K673" s="98">
        <v>3.78E-2</v>
      </c>
      <c r="L673" s="98">
        <v>3.6400000000000002E-2</v>
      </c>
    </row>
    <row r="674" spans="1:12" x14ac:dyDescent="0.25">
      <c r="A674" s="50">
        <v>39904</v>
      </c>
      <c r="B674" s="100">
        <v>1E-3</v>
      </c>
      <c r="C674" s="98">
        <v>1.6000000000000001E-3</v>
      </c>
      <c r="D674" s="100">
        <v>3.4999999999999996E-3</v>
      </c>
      <c r="E674" s="98">
        <v>5.4999999999999997E-3</v>
      </c>
      <c r="F674" s="100">
        <v>9.300000000000001E-3</v>
      </c>
      <c r="G674" s="100">
        <v>1.32E-2</v>
      </c>
      <c r="H674" s="100">
        <v>1.8600000000000002E-2</v>
      </c>
      <c r="I674" s="100">
        <v>2.4700000000000003E-2</v>
      </c>
      <c r="J674" s="98">
        <v>2.93E-2</v>
      </c>
      <c r="K674" s="98">
        <v>3.8399999999999997E-2</v>
      </c>
      <c r="L674" s="98">
        <v>3.7600000000000001E-2</v>
      </c>
    </row>
    <row r="675" spans="1:12" x14ac:dyDescent="0.25">
      <c r="A675" s="50">
        <v>39934</v>
      </c>
      <c r="B675" s="100">
        <v>1.4000000000000002E-3</v>
      </c>
      <c r="C675" s="98">
        <v>1.8E-3</v>
      </c>
      <c r="D675" s="100">
        <v>3.0000000000000001E-3</v>
      </c>
      <c r="E675" s="98">
        <v>5.0000000000000001E-3</v>
      </c>
      <c r="F675" s="100">
        <v>9.300000000000001E-3</v>
      </c>
      <c r="G675" s="100">
        <v>1.3899999999999999E-2</v>
      </c>
      <c r="H675" s="100">
        <v>2.1299999999999999E-2</v>
      </c>
      <c r="I675" s="100">
        <v>2.81E-2</v>
      </c>
      <c r="J675" s="98">
        <v>3.2899999999999999E-2</v>
      </c>
      <c r="K675" s="98">
        <v>4.2200000000000001E-2</v>
      </c>
      <c r="L675" s="98">
        <v>4.2299999999999997E-2</v>
      </c>
    </row>
    <row r="676" spans="1:12" x14ac:dyDescent="0.25">
      <c r="A676" s="50">
        <v>39965</v>
      </c>
      <c r="B676" s="100">
        <v>1E-3</v>
      </c>
      <c r="C676" s="98">
        <v>1.8E-3</v>
      </c>
      <c r="D676" s="100">
        <v>3.0999999999999999E-3</v>
      </c>
      <c r="E676" s="98">
        <v>5.1000000000000004E-3</v>
      </c>
      <c r="F676" s="100">
        <v>1.18E-2</v>
      </c>
      <c r="G676" s="100">
        <v>1.7600000000000001E-2</v>
      </c>
      <c r="H676" s="100">
        <v>2.7099999999999999E-2</v>
      </c>
      <c r="I676" s="100">
        <v>3.3700000000000001E-2</v>
      </c>
      <c r="J676" s="98">
        <v>3.7199999999999997E-2</v>
      </c>
      <c r="K676" s="98">
        <v>4.5100000000000001E-2</v>
      </c>
      <c r="L676" s="98">
        <v>4.5199999999999997E-2</v>
      </c>
    </row>
    <row r="677" spans="1:12" x14ac:dyDescent="0.25">
      <c r="A677" s="50">
        <v>39995</v>
      </c>
      <c r="B677" s="100">
        <v>1.5E-3</v>
      </c>
      <c r="C677" s="98">
        <v>1.8E-3</v>
      </c>
      <c r="D677" s="100">
        <v>2.8000000000000004E-3</v>
      </c>
      <c r="E677" s="98">
        <v>4.7999999999999996E-3</v>
      </c>
      <c r="F677" s="100">
        <v>1.0200000000000001E-2</v>
      </c>
      <c r="G677" s="100">
        <v>1.55E-2</v>
      </c>
      <c r="H677" s="100">
        <v>2.46E-2</v>
      </c>
      <c r="I677" s="100">
        <v>3.1400000000000004E-2</v>
      </c>
      <c r="J677" s="98">
        <v>3.56E-2</v>
      </c>
      <c r="K677" s="98">
        <v>4.3799999999999999E-2</v>
      </c>
      <c r="L677" s="98">
        <v>4.41E-2</v>
      </c>
    </row>
    <row r="678" spans="1:12" x14ac:dyDescent="0.25">
      <c r="A678" s="50">
        <v>40026</v>
      </c>
      <c r="B678" s="100">
        <v>1.1999999999999999E-3</v>
      </c>
      <c r="C678" s="98">
        <v>1.6999999999999999E-3</v>
      </c>
      <c r="D678" s="100">
        <v>2.7000000000000001E-3</v>
      </c>
      <c r="E678" s="98">
        <v>4.5999999999999999E-3</v>
      </c>
      <c r="F678" s="100">
        <v>1.1200000000000002E-2</v>
      </c>
      <c r="G678" s="100">
        <v>1.6500000000000001E-2</v>
      </c>
      <c r="H678" s="100">
        <v>2.5699999999999997E-2</v>
      </c>
      <c r="I678" s="100">
        <v>3.2099999999999997E-2</v>
      </c>
      <c r="J678" s="98">
        <v>3.5900000000000001E-2</v>
      </c>
      <c r="K678" s="98">
        <v>4.3299999999999998E-2</v>
      </c>
      <c r="L678" s="98">
        <v>4.3700000000000003E-2</v>
      </c>
    </row>
    <row r="679" spans="1:12" x14ac:dyDescent="0.25">
      <c r="A679" s="50">
        <v>40057</v>
      </c>
      <c r="B679" s="100">
        <v>5.9999999999999995E-4</v>
      </c>
      <c r="C679" s="98">
        <v>1.1999999999999999E-3</v>
      </c>
      <c r="D679" s="100">
        <v>2.0999999999999999E-3</v>
      </c>
      <c r="E679" s="98">
        <v>4.0000000000000001E-3</v>
      </c>
      <c r="F679" s="100">
        <v>9.5999999999999992E-3</v>
      </c>
      <c r="G679" s="100">
        <v>1.4800000000000001E-2</v>
      </c>
      <c r="H679" s="100">
        <v>2.3700000000000002E-2</v>
      </c>
      <c r="I679" s="100">
        <v>3.0200000000000001E-2</v>
      </c>
      <c r="J679" s="98">
        <v>3.4000000000000002E-2</v>
      </c>
      <c r="K679" s="98">
        <v>4.1399999999999999E-2</v>
      </c>
      <c r="L679" s="98">
        <v>4.19E-2</v>
      </c>
    </row>
    <row r="680" spans="1:12" x14ac:dyDescent="0.25">
      <c r="A680" s="50">
        <v>40087</v>
      </c>
      <c r="B680" s="100">
        <v>4.0000000000000002E-4</v>
      </c>
      <c r="C680" s="98">
        <v>6.9999999999999999E-4</v>
      </c>
      <c r="D680" s="100">
        <v>1.6000000000000001E-3</v>
      </c>
      <c r="E680" s="98">
        <v>3.7000000000000002E-3</v>
      </c>
      <c r="F680" s="100">
        <v>9.4999999999999998E-3</v>
      </c>
      <c r="G680" s="100">
        <v>1.46E-2</v>
      </c>
      <c r="H680" s="100">
        <v>2.3300000000000001E-2</v>
      </c>
      <c r="I680" s="100">
        <v>2.9600000000000001E-2</v>
      </c>
      <c r="J680" s="98">
        <v>3.39E-2</v>
      </c>
      <c r="K680" s="98">
        <v>4.1599999999999998E-2</v>
      </c>
      <c r="L680" s="98">
        <v>4.19E-2</v>
      </c>
    </row>
    <row r="681" spans="1:12" x14ac:dyDescent="0.25">
      <c r="A681" s="50">
        <v>40118</v>
      </c>
      <c r="B681" s="100">
        <v>5.0000000000000001E-4</v>
      </c>
      <c r="C681" s="98">
        <v>5.0000000000000001E-3</v>
      </c>
      <c r="D681" s="100">
        <v>1.5E-3</v>
      </c>
      <c r="E681" s="98">
        <v>3.0999999999999999E-3</v>
      </c>
      <c r="F681" s="100">
        <v>8.0000000000000002E-3</v>
      </c>
      <c r="G681" s="100">
        <v>1.32E-2</v>
      </c>
      <c r="H681" s="100">
        <v>2.23E-2</v>
      </c>
      <c r="I681" s="100">
        <v>2.92E-2</v>
      </c>
      <c r="J681" s="98">
        <v>3.4000000000000002E-2</v>
      </c>
      <c r="K681" s="98">
        <v>4.24E-2</v>
      </c>
      <c r="L681" s="98">
        <v>4.3099999999999999E-2</v>
      </c>
    </row>
    <row r="682" spans="1:12" x14ac:dyDescent="0.25">
      <c r="A682" s="50">
        <v>40148</v>
      </c>
      <c r="B682" s="100">
        <v>2.9999999999999997E-4</v>
      </c>
      <c r="C682" s="98">
        <v>5.0000000000000001E-4</v>
      </c>
      <c r="D682" s="100">
        <v>1.7000000000000001E-3</v>
      </c>
      <c r="E682" s="98">
        <v>3.7000000000000002E-3</v>
      </c>
      <c r="F682" s="100">
        <v>8.6999999999999994E-3</v>
      </c>
      <c r="G682" s="100">
        <v>1.38E-2</v>
      </c>
      <c r="H682" s="100">
        <v>2.3399999999999997E-2</v>
      </c>
      <c r="I682" s="100">
        <v>3.0699999999999998E-2</v>
      </c>
      <c r="J682" s="98">
        <v>3.5900000000000001E-2</v>
      </c>
      <c r="K682" s="98">
        <v>4.3999999999999997E-2</v>
      </c>
      <c r="L682" s="98">
        <v>4.4900000000000002E-2</v>
      </c>
    </row>
    <row r="683" spans="1:12" x14ac:dyDescent="0.25">
      <c r="A683" s="50">
        <v>40179</v>
      </c>
      <c r="B683" s="100">
        <v>2.0000000000000001E-4</v>
      </c>
      <c r="C683" s="98">
        <v>5.9999999999999995E-4</v>
      </c>
      <c r="D683" s="100">
        <v>1.5E-3</v>
      </c>
      <c r="E683" s="98">
        <v>3.5000000000000001E-3</v>
      </c>
      <c r="F683" s="100">
        <v>9.300000000000001E-3</v>
      </c>
      <c r="G683" s="100">
        <v>1.49E-2</v>
      </c>
      <c r="H683" s="100">
        <v>2.4799999999999999E-2</v>
      </c>
      <c r="I683" s="100">
        <v>3.2099999999999997E-2</v>
      </c>
      <c r="J683" s="98">
        <v>3.73E-2</v>
      </c>
      <c r="K683" s="98">
        <v>4.4999999999999998E-2</v>
      </c>
      <c r="L683" s="98">
        <v>4.5999999999999999E-2</v>
      </c>
    </row>
    <row r="684" spans="1:12" x14ac:dyDescent="0.25">
      <c r="A684" s="50">
        <v>40210</v>
      </c>
      <c r="B684" s="100">
        <v>5.9999999999999995E-4</v>
      </c>
      <c r="C684" s="98">
        <v>1.1000000000000001E-3</v>
      </c>
      <c r="D684" s="100">
        <v>1.8E-3</v>
      </c>
      <c r="E684" s="98">
        <v>3.5000000000000001E-3</v>
      </c>
      <c r="F684" s="100">
        <v>8.6E-3</v>
      </c>
      <c r="G684" s="100">
        <v>1.3999999999999999E-2</v>
      </c>
      <c r="H684" s="100">
        <v>2.3599999999999999E-2</v>
      </c>
      <c r="I684" s="100">
        <v>3.1200000000000002E-2</v>
      </c>
      <c r="J684" s="98">
        <v>3.6900000000000002E-2</v>
      </c>
      <c r="K684" s="98">
        <v>4.48E-2</v>
      </c>
      <c r="L684" s="98">
        <v>4.6199999999999998E-2</v>
      </c>
    </row>
    <row r="685" spans="1:12" x14ac:dyDescent="0.25">
      <c r="A685" s="50">
        <v>40238</v>
      </c>
      <c r="B685" s="100">
        <v>1.1999999999999999E-3</v>
      </c>
      <c r="C685" s="98">
        <v>1.5E-3</v>
      </c>
      <c r="D685" s="100">
        <v>2.3E-3</v>
      </c>
      <c r="E685" s="98">
        <v>4.0000000000000001E-3</v>
      </c>
      <c r="F685" s="100">
        <v>9.5999999999999992E-3</v>
      </c>
      <c r="G685" s="100">
        <v>1.5100000000000001E-2</v>
      </c>
      <c r="H685" s="100">
        <v>2.4300000000000002E-2</v>
      </c>
      <c r="I685" s="100">
        <v>3.1600000000000003E-2</v>
      </c>
      <c r="J685" s="98">
        <v>3.73E-2</v>
      </c>
      <c r="K685" s="98">
        <v>4.4900000000000002E-2</v>
      </c>
      <c r="L685" s="98">
        <v>4.6399999999999997E-2</v>
      </c>
    </row>
    <row r="686" spans="1:12" x14ac:dyDescent="0.25">
      <c r="A686" s="50">
        <v>40269</v>
      </c>
      <c r="B686" s="100">
        <v>1.5E-3</v>
      </c>
      <c r="C686" s="98">
        <v>1.6000000000000001E-3</v>
      </c>
      <c r="D686" s="100">
        <v>2.3999999999999998E-3</v>
      </c>
      <c r="E686" s="98">
        <v>4.4999999999999997E-3</v>
      </c>
      <c r="F686" s="100">
        <v>1.06E-2</v>
      </c>
      <c r="G686" s="100">
        <v>1.6399999999999998E-2</v>
      </c>
      <c r="H686" s="100">
        <v>2.58E-2</v>
      </c>
      <c r="I686" s="100">
        <v>3.2799999999999996E-2</v>
      </c>
      <c r="J686" s="98">
        <v>3.85E-2</v>
      </c>
      <c r="K686" s="98">
        <v>4.53E-2</v>
      </c>
      <c r="L686" s="98">
        <v>4.6899999999999997E-2</v>
      </c>
    </row>
    <row r="687" spans="1:12" x14ac:dyDescent="0.25">
      <c r="A687" s="50">
        <v>40299</v>
      </c>
      <c r="B687" s="100">
        <v>1.5E-3</v>
      </c>
      <c r="C687" s="98">
        <v>1.6000000000000001E-3</v>
      </c>
      <c r="D687" s="100">
        <v>2.2000000000000001E-3</v>
      </c>
      <c r="E687" s="98">
        <v>3.7000000000000002E-3</v>
      </c>
      <c r="F687" s="100">
        <v>8.3000000000000001E-3</v>
      </c>
      <c r="G687" s="100">
        <v>1.32E-2</v>
      </c>
      <c r="H687" s="100">
        <v>2.18E-2</v>
      </c>
      <c r="I687" s="100">
        <v>2.86E-2</v>
      </c>
      <c r="J687" s="98">
        <v>3.4200000000000001E-2</v>
      </c>
      <c r="K687" s="98">
        <v>4.1099999999999998E-2</v>
      </c>
      <c r="L687" s="98">
        <v>4.2900000000000001E-2</v>
      </c>
    </row>
    <row r="688" spans="1:12" x14ac:dyDescent="0.25">
      <c r="A688" s="50">
        <v>40330</v>
      </c>
      <c r="B688" s="100">
        <v>8.0000000000000004E-4</v>
      </c>
      <c r="C688" s="98">
        <v>1.1999999999999999E-3</v>
      </c>
      <c r="D688" s="100">
        <v>1.9E-3</v>
      </c>
      <c r="E688" s="98">
        <v>3.2000000000000002E-3</v>
      </c>
      <c r="F688" s="100">
        <v>7.1999999999999998E-3</v>
      </c>
      <c r="G688" s="100">
        <v>1.1699999999999999E-2</v>
      </c>
      <c r="H688" s="100">
        <v>0.02</v>
      </c>
      <c r="I688" s="100">
        <v>2.6600000000000002E-2</v>
      </c>
      <c r="J688" s="98">
        <v>3.2000000000000001E-2</v>
      </c>
      <c r="K688" s="98">
        <v>3.95E-2</v>
      </c>
      <c r="L688" s="98">
        <v>4.1300000000000003E-2</v>
      </c>
    </row>
    <row r="689" spans="1:12" x14ac:dyDescent="0.25">
      <c r="A689" s="50">
        <v>40360</v>
      </c>
      <c r="B689" s="100">
        <v>1.6000000000000001E-3</v>
      </c>
      <c r="C689" s="98">
        <v>1.6000000000000001E-3</v>
      </c>
      <c r="D689" s="100">
        <v>2E-3</v>
      </c>
      <c r="E689" s="98">
        <v>2.8999999999999998E-3</v>
      </c>
      <c r="F689" s="100">
        <v>6.1999999999999998E-3</v>
      </c>
      <c r="G689" s="100">
        <v>9.7999999999999997E-3</v>
      </c>
      <c r="H689" s="100">
        <v>1.7600000000000001E-2</v>
      </c>
      <c r="I689" s="100">
        <v>2.4300000000000002E-2</v>
      </c>
      <c r="J689" s="98">
        <v>3.0099999999999998E-2</v>
      </c>
      <c r="K689" s="98">
        <v>3.7999999999999999E-2</v>
      </c>
      <c r="L689" s="98">
        <v>3.9899999999999998E-2</v>
      </c>
    </row>
    <row r="690" spans="1:12" x14ac:dyDescent="0.25">
      <c r="A690" s="50">
        <v>40391</v>
      </c>
      <c r="B690" s="100">
        <v>1.5E-3</v>
      </c>
      <c r="C690" s="98">
        <v>1.6000000000000001E-3</v>
      </c>
      <c r="D690" s="100">
        <v>1.9E-3</v>
      </c>
      <c r="E690" s="98">
        <v>2.5999999999999999E-3</v>
      </c>
      <c r="F690" s="100">
        <v>5.1999999999999998E-3</v>
      </c>
      <c r="G690" s="100">
        <v>7.8000000000000005E-3</v>
      </c>
      <c r="H690" s="100">
        <v>1.47E-2</v>
      </c>
      <c r="I690" s="100">
        <v>2.1000000000000001E-2</v>
      </c>
      <c r="J690" s="98">
        <v>2.7E-2</v>
      </c>
      <c r="K690" s="98">
        <v>3.5200000000000002E-2</v>
      </c>
      <c r="L690" s="98">
        <v>3.7999999999999999E-2</v>
      </c>
    </row>
    <row r="691" spans="1:12" x14ac:dyDescent="0.25">
      <c r="A691" s="50">
        <v>40422</v>
      </c>
      <c r="B691" s="100">
        <v>1.1999999999999999E-3</v>
      </c>
      <c r="C691" s="98">
        <v>1.5E-3</v>
      </c>
      <c r="D691" s="100">
        <v>1.9E-3</v>
      </c>
      <c r="E691" s="98">
        <v>2.5999999999999999E-3</v>
      </c>
      <c r="F691" s="100">
        <v>4.7999999999999996E-3</v>
      </c>
      <c r="G691" s="100">
        <v>7.4000000000000003E-3</v>
      </c>
      <c r="H691" s="100">
        <v>1.41E-2</v>
      </c>
      <c r="I691" s="100">
        <v>2.0499999999999997E-2</v>
      </c>
      <c r="J691" s="98">
        <v>2.6499999999999999E-2</v>
      </c>
      <c r="K691" s="98">
        <v>3.4700000000000002E-2</v>
      </c>
      <c r="L691" s="98">
        <v>3.7699999999999997E-2</v>
      </c>
    </row>
    <row r="692" spans="1:12" x14ac:dyDescent="0.25">
      <c r="A692" s="50">
        <v>40452</v>
      </c>
      <c r="B692" s="100">
        <v>1.4000000000000002E-3</v>
      </c>
      <c r="C692" s="98">
        <v>1.2999999999999999E-3</v>
      </c>
      <c r="D692" s="100">
        <v>1.8E-3</v>
      </c>
      <c r="E692" s="98">
        <v>2.3E-3</v>
      </c>
      <c r="F692" s="100">
        <v>3.8E-3</v>
      </c>
      <c r="G692" s="100">
        <v>5.6999999999999993E-3</v>
      </c>
      <c r="H692" s="100">
        <v>1.18E-2</v>
      </c>
      <c r="I692" s="100">
        <v>1.8500000000000003E-2</v>
      </c>
      <c r="J692" s="98">
        <v>2.5399999999999999E-2</v>
      </c>
      <c r="K692" s="98">
        <v>3.5200000000000002E-2</v>
      </c>
      <c r="L692" s="98">
        <v>3.8699999999999998E-2</v>
      </c>
    </row>
    <row r="693" spans="1:12" x14ac:dyDescent="0.25">
      <c r="A693" s="50">
        <v>40483</v>
      </c>
      <c r="B693" s="100">
        <v>1.2999999999999999E-3</v>
      </c>
      <c r="C693" s="98">
        <v>1.4E-3</v>
      </c>
      <c r="D693" s="100">
        <v>1.8E-3</v>
      </c>
      <c r="E693" s="98">
        <v>2.5000000000000001E-3</v>
      </c>
      <c r="F693" s="100">
        <v>4.5000000000000005E-3</v>
      </c>
      <c r="G693" s="100">
        <v>6.7000000000000002E-3</v>
      </c>
      <c r="H693" s="100">
        <v>1.3500000000000002E-2</v>
      </c>
      <c r="I693" s="100">
        <v>2.0199999999999999E-2</v>
      </c>
      <c r="J693" s="98">
        <v>2.76E-2</v>
      </c>
      <c r="K693" s="98">
        <v>3.8199999999999998E-2</v>
      </c>
      <c r="L693" s="98">
        <v>4.19E-2</v>
      </c>
    </row>
    <row r="694" spans="1:12" x14ac:dyDescent="0.25">
      <c r="A694" s="50">
        <v>40513</v>
      </c>
      <c r="B694" s="100">
        <v>8.9999999999999998E-4</v>
      </c>
      <c r="C694" s="98">
        <v>1.4E-3</v>
      </c>
      <c r="D694" s="100">
        <v>1.9E-3</v>
      </c>
      <c r="E694" s="98">
        <v>2.8999999999999998E-3</v>
      </c>
      <c r="F694" s="100">
        <v>6.1999999999999998E-3</v>
      </c>
      <c r="G694" s="100">
        <v>9.8999999999999991E-3</v>
      </c>
      <c r="H694" s="100">
        <v>1.9299999999999998E-2</v>
      </c>
      <c r="I694" s="100">
        <v>2.6600000000000002E-2</v>
      </c>
      <c r="J694" s="98">
        <v>3.2899999999999999E-2</v>
      </c>
      <c r="K694" s="98">
        <v>4.1700000000000001E-2</v>
      </c>
      <c r="L694" s="98">
        <v>4.4200000000000003E-2</v>
      </c>
    </row>
    <row r="695" spans="1:12" x14ac:dyDescent="0.25">
      <c r="A695" s="50">
        <v>40544</v>
      </c>
      <c r="B695" s="100">
        <v>1.4000000000000002E-3</v>
      </c>
      <c r="C695" s="98">
        <v>1.5E-3</v>
      </c>
      <c r="D695" s="100">
        <v>1.8E-3</v>
      </c>
      <c r="E695" s="98">
        <v>2.7000000000000001E-3</v>
      </c>
      <c r="F695" s="100">
        <v>6.0999999999999995E-3</v>
      </c>
      <c r="G695" s="100">
        <v>1.03E-2</v>
      </c>
      <c r="H695" s="100">
        <v>1.9900000000000001E-2</v>
      </c>
      <c r="I695" s="100">
        <v>2.7200000000000002E-2</v>
      </c>
      <c r="J695" s="98">
        <v>3.39E-2</v>
      </c>
      <c r="K695" s="98">
        <v>4.2799999999999998E-2</v>
      </c>
      <c r="L695" s="98">
        <v>4.5199999999999997E-2</v>
      </c>
    </row>
    <row r="696" spans="1:12" x14ac:dyDescent="0.25">
      <c r="A696" s="50">
        <v>40575</v>
      </c>
      <c r="B696" s="100">
        <v>1.1000000000000001E-3</v>
      </c>
      <c r="C696" s="98">
        <v>1.2999999999999999E-3</v>
      </c>
      <c r="D696" s="100">
        <v>1.7000000000000001E-3</v>
      </c>
      <c r="E696" s="98">
        <v>2.8999999999999998E-3</v>
      </c>
      <c r="F696" s="100">
        <v>7.7000000000000002E-3</v>
      </c>
      <c r="G696" s="100">
        <v>1.2800000000000001E-2</v>
      </c>
      <c r="H696" s="100">
        <v>2.2599999999999999E-2</v>
      </c>
      <c r="I696" s="100">
        <v>2.9600000000000001E-2</v>
      </c>
      <c r="J696" s="98">
        <v>3.5799999999999998E-2</v>
      </c>
      <c r="K696" s="98">
        <v>4.4200000000000003E-2</v>
      </c>
      <c r="L696" s="98">
        <v>4.65E-2</v>
      </c>
    </row>
    <row r="697" spans="1:12" x14ac:dyDescent="0.25">
      <c r="A697" s="50">
        <v>40603</v>
      </c>
      <c r="B697" s="100">
        <v>5.9999999999999995E-4</v>
      </c>
      <c r="C697" s="98">
        <v>1E-3</v>
      </c>
      <c r="D697" s="100">
        <v>1.6000000000000001E-3</v>
      </c>
      <c r="E697" s="98">
        <v>2.5999999999999999E-3</v>
      </c>
      <c r="F697" s="100">
        <v>6.9999999999999993E-3</v>
      </c>
      <c r="G697" s="100">
        <v>1.1699999999999999E-2</v>
      </c>
      <c r="H697" s="100">
        <v>2.1099999999999997E-2</v>
      </c>
      <c r="I697" s="100">
        <v>2.7999999999999997E-2</v>
      </c>
      <c r="J697" s="98">
        <v>3.4099999999999998E-2</v>
      </c>
      <c r="K697" s="98">
        <v>4.2700000000000002E-2</v>
      </c>
      <c r="L697" s="98">
        <v>4.5100000000000001E-2</v>
      </c>
    </row>
    <row r="698" spans="1:12" x14ac:dyDescent="0.25">
      <c r="A698" s="50">
        <v>40634</v>
      </c>
      <c r="B698" s="100">
        <v>2.9999999999999997E-4</v>
      </c>
      <c r="C698" s="98">
        <v>5.9999999999999995E-4</v>
      </c>
      <c r="D698" s="100">
        <v>1.1999999999999999E-3</v>
      </c>
      <c r="E698" s="98">
        <v>2.5000000000000001E-3</v>
      </c>
      <c r="F698" s="100">
        <v>7.3000000000000001E-3</v>
      </c>
      <c r="G698" s="100">
        <v>1.21E-2</v>
      </c>
      <c r="H698" s="100">
        <v>2.1700000000000001E-2</v>
      </c>
      <c r="I698" s="100">
        <v>2.8399999999999998E-2</v>
      </c>
      <c r="J698" s="98">
        <v>3.4599999999999999E-2</v>
      </c>
      <c r="K698" s="98">
        <v>4.2799999999999998E-2</v>
      </c>
      <c r="L698" s="98">
        <v>4.4999999999999998E-2</v>
      </c>
    </row>
    <row r="699" spans="1:12" x14ac:dyDescent="0.25">
      <c r="A699" s="50">
        <v>40664</v>
      </c>
      <c r="B699" s="100">
        <v>2.0000000000000001E-4</v>
      </c>
      <c r="C699" s="98">
        <v>4.0000000000000002E-4</v>
      </c>
      <c r="D699" s="100">
        <v>8.9999999999999998E-4</v>
      </c>
      <c r="E699" s="98">
        <v>1.9E-3</v>
      </c>
      <c r="F699" s="100">
        <v>5.6000000000000008E-3</v>
      </c>
      <c r="G699" s="100">
        <v>9.3999999999999986E-3</v>
      </c>
      <c r="H699" s="100">
        <v>1.84E-2</v>
      </c>
      <c r="I699" s="100">
        <v>2.5099999999999997E-2</v>
      </c>
      <c r="J699" s="98">
        <v>3.1699999999999999E-2</v>
      </c>
      <c r="K699" s="98">
        <v>4.0099999999999997E-2</v>
      </c>
      <c r="L699" s="98">
        <v>4.2900000000000001E-2</v>
      </c>
    </row>
    <row r="700" spans="1:12" x14ac:dyDescent="0.25">
      <c r="A700" s="50">
        <v>40695</v>
      </c>
      <c r="B700" s="100">
        <v>2.0000000000000001E-4</v>
      </c>
      <c r="C700" s="98">
        <v>4.0000000000000002E-4</v>
      </c>
      <c r="D700" s="100">
        <v>1E-3</v>
      </c>
      <c r="E700" s="98">
        <v>1.8E-3</v>
      </c>
      <c r="F700" s="100">
        <v>4.0999999999999995E-3</v>
      </c>
      <c r="G700" s="100">
        <v>7.0999999999999995E-3</v>
      </c>
      <c r="H700" s="100">
        <v>1.5800000000000002E-2</v>
      </c>
      <c r="I700" s="100">
        <v>2.29E-2</v>
      </c>
      <c r="J700" s="98">
        <v>0.03</v>
      </c>
      <c r="K700" s="98">
        <v>3.9100000000000003E-2</v>
      </c>
      <c r="L700" s="98">
        <v>4.2299999999999997E-2</v>
      </c>
    </row>
    <row r="701" spans="1:12" x14ac:dyDescent="0.25">
      <c r="A701" s="50">
        <v>40725</v>
      </c>
      <c r="B701" s="100">
        <v>4.0000000000000002E-4</v>
      </c>
      <c r="C701" s="98">
        <v>4.0000000000000002E-4</v>
      </c>
      <c r="D701" s="100">
        <v>8.0000000000000004E-4</v>
      </c>
      <c r="E701" s="98">
        <v>1.9E-3</v>
      </c>
      <c r="F701" s="100">
        <v>4.0999999999999995E-3</v>
      </c>
      <c r="G701" s="100">
        <v>6.8000000000000005E-3</v>
      </c>
      <c r="H701" s="100">
        <v>1.54E-2</v>
      </c>
      <c r="I701" s="100">
        <v>2.2799999999999997E-2</v>
      </c>
      <c r="J701" s="98">
        <v>0.03</v>
      </c>
      <c r="K701" s="98">
        <v>3.95E-2</v>
      </c>
      <c r="L701" s="98">
        <v>4.2700000000000002E-2</v>
      </c>
    </row>
    <row r="702" spans="1:12" x14ac:dyDescent="0.25">
      <c r="A702" s="50">
        <v>40756</v>
      </c>
      <c r="B702" s="100">
        <v>2.0000000000000001E-4</v>
      </c>
      <c r="C702" s="98">
        <v>2.0000000000000001E-4</v>
      </c>
      <c r="D702" s="100">
        <v>5.9999999999999995E-4</v>
      </c>
      <c r="E702" s="98">
        <v>1.1000000000000001E-3</v>
      </c>
      <c r="F702" s="100">
        <v>2.3E-3</v>
      </c>
      <c r="G702" s="100">
        <v>3.8E-3</v>
      </c>
      <c r="H702" s="100">
        <v>1.0200000000000001E-2</v>
      </c>
      <c r="I702" s="100">
        <v>1.6299999999999999E-2</v>
      </c>
      <c r="J702" s="98">
        <v>2.3E-2</v>
      </c>
      <c r="K702" s="98">
        <v>3.2399999999999998E-2</v>
      </c>
      <c r="L702" s="98">
        <v>3.6499999999999998E-2</v>
      </c>
    </row>
    <row r="703" spans="1:12" x14ac:dyDescent="0.25">
      <c r="A703" s="50">
        <v>40787</v>
      </c>
      <c r="B703" s="100">
        <v>1E-4</v>
      </c>
      <c r="C703" s="98">
        <v>1E-4</v>
      </c>
      <c r="D703" s="100">
        <v>4.0000000000000002E-4</v>
      </c>
      <c r="E703" s="98">
        <v>1E-3</v>
      </c>
      <c r="F703" s="100">
        <v>2.0999999999999999E-3</v>
      </c>
      <c r="G703" s="100">
        <v>3.4999999999999996E-3</v>
      </c>
      <c r="H703" s="100">
        <v>9.0000000000000011E-3</v>
      </c>
      <c r="I703" s="100">
        <v>1.4199999999999999E-2</v>
      </c>
      <c r="J703" s="98">
        <v>1.9800000000000002E-2</v>
      </c>
      <c r="K703" s="98">
        <v>2.8299999999999999E-2</v>
      </c>
      <c r="L703" s="98">
        <v>3.1800000000000002E-2</v>
      </c>
    </row>
    <row r="704" spans="1:12" x14ac:dyDescent="0.25">
      <c r="A704" s="50">
        <v>40817</v>
      </c>
      <c r="B704" s="100">
        <v>1E-4</v>
      </c>
      <c r="C704" s="98">
        <v>2.0000000000000001E-4</v>
      </c>
      <c r="D704" s="100">
        <v>5.0000000000000001E-4</v>
      </c>
      <c r="E704" s="98">
        <v>1.1000000000000001E-3</v>
      </c>
      <c r="F704" s="100">
        <v>2.8000000000000004E-3</v>
      </c>
      <c r="G704" s="100">
        <v>4.6999999999999993E-3</v>
      </c>
      <c r="H704" s="100">
        <v>1.06E-2</v>
      </c>
      <c r="I704" s="100">
        <v>1.6200000000000003E-2</v>
      </c>
      <c r="J704" s="98">
        <v>2.1499999999999998E-2</v>
      </c>
      <c r="K704" s="98">
        <v>2.87E-2</v>
      </c>
      <c r="L704" s="98">
        <v>3.1300000000000001E-2</v>
      </c>
    </row>
    <row r="705" spans="1:12" x14ac:dyDescent="0.25">
      <c r="A705" s="50">
        <v>40848</v>
      </c>
      <c r="B705" s="100">
        <v>1E-4</v>
      </c>
      <c r="C705" s="98">
        <v>1E-4</v>
      </c>
      <c r="D705" s="100">
        <v>5.0000000000000001E-4</v>
      </c>
      <c r="E705" s="98">
        <v>1.1000000000000001E-3</v>
      </c>
      <c r="F705" s="100">
        <v>2.5000000000000001E-3</v>
      </c>
      <c r="G705" s="100">
        <v>3.9000000000000003E-3</v>
      </c>
      <c r="H705" s="100">
        <v>9.1000000000000004E-3</v>
      </c>
      <c r="I705" s="100">
        <v>1.4499999999999999E-2</v>
      </c>
      <c r="J705" s="98">
        <v>2.01E-2</v>
      </c>
      <c r="K705" s="98">
        <v>2.7199999999999998E-2</v>
      </c>
      <c r="L705" s="98">
        <v>3.0200000000000001E-2</v>
      </c>
    </row>
    <row r="706" spans="1:12" x14ac:dyDescent="0.25">
      <c r="A706" s="50">
        <v>40878</v>
      </c>
      <c r="B706" s="100">
        <v>0</v>
      </c>
      <c r="C706" s="98">
        <v>1E-4</v>
      </c>
      <c r="D706" s="100">
        <v>5.0000000000000001E-4</v>
      </c>
      <c r="E706" s="98">
        <v>1.1999999999999999E-3</v>
      </c>
      <c r="F706" s="100">
        <v>2.5999999999999999E-3</v>
      </c>
      <c r="G706" s="100">
        <v>3.9000000000000003E-3</v>
      </c>
      <c r="H706" s="100">
        <v>8.8999999999999999E-3</v>
      </c>
      <c r="I706" s="100">
        <v>1.43E-2</v>
      </c>
      <c r="J706" s="98">
        <v>1.9800000000000002E-2</v>
      </c>
      <c r="K706" s="98">
        <v>2.6700000000000002E-2</v>
      </c>
      <c r="L706" s="98">
        <v>2.98E-2</v>
      </c>
    </row>
    <row r="707" spans="1:12" x14ac:dyDescent="0.25">
      <c r="A707" s="50">
        <v>40909</v>
      </c>
      <c r="B707" s="100">
        <v>2.0000000000000001E-4</v>
      </c>
      <c r="C707" s="98">
        <v>2.9999999999999997E-4</v>
      </c>
      <c r="D707" s="100">
        <v>7.000000000000001E-4</v>
      </c>
      <c r="E707" s="98">
        <v>1.1999999999999999E-3</v>
      </c>
      <c r="F707" s="100">
        <v>2.3999999999999998E-3</v>
      </c>
      <c r="G707" s="100">
        <v>3.5999999999999999E-3</v>
      </c>
      <c r="H707" s="100">
        <v>8.3999999999999995E-3</v>
      </c>
      <c r="I707" s="100">
        <v>1.38E-2</v>
      </c>
      <c r="J707" s="98">
        <v>1.9699999999999999E-2</v>
      </c>
      <c r="K707" s="98">
        <v>2.7E-2</v>
      </c>
      <c r="L707" s="98">
        <v>3.0300000000000001E-2</v>
      </c>
    </row>
    <row r="708" spans="1:12" x14ac:dyDescent="0.25">
      <c r="A708" s="50">
        <v>40940</v>
      </c>
      <c r="B708" s="100">
        <v>5.9999999999999995E-4</v>
      </c>
      <c r="C708" s="100">
        <v>8.9999999999999998E-4</v>
      </c>
      <c r="D708" s="100">
        <v>1.1999999999999999E-3</v>
      </c>
      <c r="E708" s="100">
        <v>1.6000000000000001E-3</v>
      </c>
      <c r="F708" s="100">
        <v>2.8000000000000004E-3</v>
      </c>
      <c r="G708" s="100">
        <v>3.8E-3</v>
      </c>
      <c r="H708" s="100">
        <v>8.3000000000000001E-3</v>
      </c>
      <c r="I708" s="100">
        <v>1.37E-2</v>
      </c>
      <c r="J708" s="100">
        <v>1.9699999999999999E-2</v>
      </c>
      <c r="K708" s="100">
        <v>2.75E-2</v>
      </c>
      <c r="L708" s="100">
        <v>3.1099999999999999E-2</v>
      </c>
    </row>
    <row r="709" spans="1:12" x14ac:dyDescent="0.25">
      <c r="A709" s="50">
        <v>40969</v>
      </c>
      <c r="B709" s="100">
        <v>5.9999999999999995E-4</v>
      </c>
      <c r="C709" s="100">
        <v>8.0000000000000004E-4</v>
      </c>
      <c r="D709" s="100">
        <v>1.4000000000000002E-3</v>
      </c>
      <c r="E709" s="100">
        <v>1.9E-3</v>
      </c>
      <c r="F709" s="100">
        <v>3.4000000000000002E-3</v>
      </c>
      <c r="G709" s="100">
        <v>5.1000000000000004E-3</v>
      </c>
      <c r="H709" s="100">
        <v>1.0200000000000001E-2</v>
      </c>
      <c r="I709" s="100">
        <v>1.5600000000000001E-2</v>
      </c>
      <c r="J709" s="100">
        <v>2.1700000000000001E-2</v>
      </c>
      <c r="K709" s="100">
        <v>2.9399999999999999E-2</v>
      </c>
      <c r="L709" s="100">
        <v>3.2799999999999996E-2</v>
      </c>
    </row>
    <row r="710" spans="1:12" x14ac:dyDescent="0.25">
      <c r="A710" s="50">
        <v>41000</v>
      </c>
      <c r="B710" s="100">
        <v>7.000000000000001E-4</v>
      </c>
      <c r="C710" s="100">
        <v>8.0000000000000004E-4</v>
      </c>
      <c r="D710" s="100">
        <v>1.4000000000000002E-3</v>
      </c>
      <c r="E710" s="100">
        <v>1.8E-3</v>
      </c>
      <c r="F710" s="100">
        <v>2.8999999999999998E-3</v>
      </c>
      <c r="G710" s="100">
        <v>4.3E-3</v>
      </c>
      <c r="H710" s="100">
        <v>8.8999999999999999E-3</v>
      </c>
      <c r="I710" s="100">
        <v>1.43E-2</v>
      </c>
      <c r="J710" s="100">
        <v>2.0499999999999997E-2</v>
      </c>
      <c r="K710" s="100">
        <v>2.8199999999999999E-2</v>
      </c>
      <c r="L710" s="100">
        <v>3.1800000000000002E-2</v>
      </c>
    </row>
    <row r="711" spans="1:12" x14ac:dyDescent="0.25">
      <c r="A711" s="50">
        <v>41030</v>
      </c>
      <c r="B711" s="100">
        <v>7.000000000000001E-4</v>
      </c>
      <c r="C711" s="100">
        <v>8.9999999999999998E-4</v>
      </c>
      <c r="D711" s="100">
        <v>1.5E-3</v>
      </c>
      <c r="E711" s="100">
        <v>1.9E-3</v>
      </c>
      <c r="F711" s="100">
        <v>2.8999999999999998E-3</v>
      </c>
      <c r="G711" s="100">
        <v>3.9000000000000003E-3</v>
      </c>
      <c r="H711" s="100">
        <v>7.6E-3</v>
      </c>
      <c r="I711" s="100">
        <v>1.21E-2</v>
      </c>
      <c r="J711" s="100">
        <v>1.8000000000000002E-2</v>
      </c>
      <c r="K711" s="100">
        <v>2.53E-2</v>
      </c>
      <c r="L711" s="100">
        <v>2.9300000000000003E-2</v>
      </c>
    </row>
    <row r="712" spans="1:12" x14ac:dyDescent="0.25">
      <c r="A712" s="50">
        <v>41061</v>
      </c>
      <c r="B712" s="100">
        <v>5.0000000000000001E-4</v>
      </c>
      <c r="C712" s="100">
        <v>8.9999999999999998E-4</v>
      </c>
      <c r="D712" s="100">
        <v>1.5E-3</v>
      </c>
      <c r="E712" s="100">
        <v>1.9E-3</v>
      </c>
      <c r="F712" s="100">
        <v>2.8999999999999998E-3</v>
      </c>
      <c r="G712" s="100">
        <v>3.9000000000000003E-3</v>
      </c>
      <c r="H712" s="100">
        <v>7.0999999999999995E-3</v>
      </c>
      <c r="I712" s="100">
        <v>1.0800000000000001E-2</v>
      </c>
      <c r="J712" s="100">
        <v>1.6200000000000003E-2</v>
      </c>
      <c r="K712" s="100">
        <v>2.3099999999999999E-2</v>
      </c>
      <c r="L712" s="100">
        <v>2.7000000000000003E-2</v>
      </c>
    </row>
    <row r="713" spans="1:12" x14ac:dyDescent="0.25">
      <c r="A713" s="50">
        <v>41091</v>
      </c>
      <c r="B713" s="100">
        <v>7.000000000000001E-4</v>
      </c>
      <c r="C713" s="100">
        <v>1E-3</v>
      </c>
      <c r="D713" s="100">
        <v>1.5E-3</v>
      </c>
      <c r="E713" s="100">
        <v>1.9E-3</v>
      </c>
      <c r="F713" s="100">
        <v>2.5000000000000001E-3</v>
      </c>
      <c r="G713" s="100">
        <v>3.3E-3</v>
      </c>
      <c r="H713" s="100">
        <v>6.1999999999999998E-3</v>
      </c>
      <c r="I713" s="100">
        <v>9.7999999999999997E-3</v>
      </c>
      <c r="J713" s="100">
        <v>1.5300000000000001E-2</v>
      </c>
      <c r="K713" s="100">
        <v>2.2200000000000001E-2</v>
      </c>
      <c r="L713" s="100">
        <v>2.5899999999999999E-2</v>
      </c>
    </row>
    <row r="714" spans="1:12" x14ac:dyDescent="0.25">
      <c r="A714" s="50">
        <v>41122</v>
      </c>
      <c r="B714" s="100">
        <v>8.9999999999999998E-4</v>
      </c>
      <c r="C714" s="100">
        <v>1E-3</v>
      </c>
      <c r="D714" s="100">
        <v>1.4000000000000002E-3</v>
      </c>
      <c r="E714" s="100">
        <v>1.8E-3</v>
      </c>
      <c r="F714" s="100">
        <v>2.7000000000000001E-3</v>
      </c>
      <c r="G714" s="100">
        <v>3.7000000000000002E-3</v>
      </c>
      <c r="H714" s="100">
        <v>7.0999999999999995E-3</v>
      </c>
      <c r="I714" s="100">
        <v>1.1399999999999999E-2</v>
      </c>
      <c r="J714" s="100">
        <v>1.6799999999999999E-2</v>
      </c>
      <c r="K714" s="100">
        <v>2.4E-2</v>
      </c>
      <c r="L714" s="100">
        <v>2.7699999999999999E-2</v>
      </c>
    </row>
    <row r="715" spans="1:12" x14ac:dyDescent="0.25">
      <c r="A715" s="50">
        <v>41153</v>
      </c>
      <c r="B715" s="100">
        <v>8.0000000000000004E-4</v>
      </c>
      <c r="C715" s="100">
        <v>1.1000000000000001E-3</v>
      </c>
      <c r="D715" s="100">
        <v>1.4000000000000002E-3</v>
      </c>
      <c r="E715" s="100">
        <v>1.8E-3</v>
      </c>
      <c r="F715" s="100">
        <v>2.5999999999999999E-3</v>
      </c>
      <c r="G715" s="100">
        <v>3.4000000000000002E-3</v>
      </c>
      <c r="H715" s="100">
        <v>6.7000000000000002E-3</v>
      </c>
      <c r="I715" s="100">
        <v>1.1200000000000002E-2</v>
      </c>
      <c r="J715" s="100">
        <v>1.72E-2</v>
      </c>
      <c r="K715" s="100">
        <v>2.4900000000000002E-2</v>
      </c>
      <c r="L715" s="100">
        <v>2.8799999999999999E-2</v>
      </c>
    </row>
    <row r="716" spans="1:12" x14ac:dyDescent="0.25">
      <c r="A716" s="50">
        <v>41183</v>
      </c>
      <c r="B716" s="100">
        <v>1.1000000000000001E-3</v>
      </c>
      <c r="C716" s="100">
        <v>1E-3</v>
      </c>
      <c r="D716" s="100">
        <v>1.5E-3</v>
      </c>
      <c r="E716" s="100">
        <v>1.8E-3</v>
      </c>
      <c r="F716" s="100">
        <v>2.8000000000000004E-3</v>
      </c>
      <c r="G716" s="100">
        <v>3.7000000000000002E-3</v>
      </c>
      <c r="H716" s="100">
        <v>7.0999999999999995E-3</v>
      </c>
      <c r="I716" s="100">
        <v>1.15E-2</v>
      </c>
      <c r="J716" s="100">
        <v>1.7500000000000002E-2</v>
      </c>
      <c r="K716" s="100">
        <v>2.5099999999999997E-2</v>
      </c>
      <c r="L716" s="100">
        <v>2.8999999999999998E-2</v>
      </c>
    </row>
    <row r="717" spans="1:12" x14ac:dyDescent="0.25">
      <c r="A717" s="50">
        <v>41214</v>
      </c>
      <c r="B717" s="100">
        <v>1.1999999999999999E-3</v>
      </c>
      <c r="C717" s="100">
        <v>8.9999999999999998E-4</v>
      </c>
      <c r="D717" s="100">
        <v>1.4000000000000002E-3</v>
      </c>
      <c r="E717" s="100">
        <v>1.8E-3</v>
      </c>
      <c r="F717" s="100">
        <v>2.7000000000000001E-3</v>
      </c>
      <c r="G717" s="100">
        <v>3.5999999999999999E-3</v>
      </c>
      <c r="H717" s="100">
        <v>6.7000000000000002E-3</v>
      </c>
      <c r="I717" s="100">
        <v>1.0800000000000001E-2</v>
      </c>
      <c r="J717" s="100">
        <v>1.6500000000000001E-2</v>
      </c>
      <c r="K717" s="100">
        <v>2.3900000000000001E-2</v>
      </c>
      <c r="L717" s="100">
        <v>2.7999999999999997E-2</v>
      </c>
    </row>
    <row r="718" spans="1:12" x14ac:dyDescent="0.25">
      <c r="A718" s="50">
        <v>41244</v>
      </c>
      <c r="B718" s="100">
        <v>4.0000000000000002E-4</v>
      </c>
      <c r="C718" s="100">
        <v>7.000000000000001E-4</v>
      </c>
      <c r="D718" s="100">
        <v>1.1999999999999999E-3</v>
      </c>
      <c r="E718" s="100">
        <v>1.6000000000000001E-3</v>
      </c>
      <c r="F718" s="100">
        <v>2.5999999999999999E-3</v>
      </c>
      <c r="G718" s="100">
        <v>3.4999999999999996E-3</v>
      </c>
      <c r="H718" s="100">
        <v>6.9999999999999993E-3</v>
      </c>
      <c r="I718" s="100">
        <v>1.1299999999999999E-2</v>
      </c>
      <c r="J718" s="100">
        <v>1.72E-2</v>
      </c>
      <c r="K718" s="100">
        <v>2.4700000000000003E-2</v>
      </c>
      <c r="L718" s="100">
        <v>2.8799999999999999E-2</v>
      </c>
    </row>
    <row r="719" spans="1:12" x14ac:dyDescent="0.25">
      <c r="A719" s="50">
        <v>41275</v>
      </c>
      <c r="B719" s="100">
        <v>5.0000000000000001E-4</v>
      </c>
      <c r="C719" s="100">
        <v>7.000000000000001E-4</v>
      </c>
      <c r="D719" s="100">
        <v>1.1000000000000001E-3</v>
      </c>
      <c r="E719" s="100">
        <v>1.5E-3</v>
      </c>
      <c r="F719" s="100">
        <v>2.7000000000000001E-3</v>
      </c>
      <c r="G719" s="100">
        <v>3.9000000000000003E-3</v>
      </c>
      <c r="H719" s="100">
        <v>8.1000000000000013E-3</v>
      </c>
      <c r="I719" s="100">
        <v>1.3000000000000001E-2</v>
      </c>
      <c r="J719" s="100">
        <v>1.9099999999999999E-2</v>
      </c>
      <c r="K719" s="100">
        <v>2.6800000000000001E-2</v>
      </c>
      <c r="L719" s="100">
        <v>3.0800000000000001E-2</v>
      </c>
    </row>
    <row r="720" spans="1:12" x14ac:dyDescent="0.25">
      <c r="A720" s="50">
        <v>41306</v>
      </c>
      <c r="B720" s="100">
        <v>8.0000000000000004E-4</v>
      </c>
      <c r="C720" s="100">
        <v>1E-3</v>
      </c>
      <c r="D720" s="100">
        <v>1.1999999999999999E-3</v>
      </c>
      <c r="E720" s="100">
        <v>1.6000000000000001E-3</v>
      </c>
      <c r="F720" s="100">
        <v>2.7000000000000001E-3</v>
      </c>
      <c r="G720" s="100">
        <v>4.0000000000000001E-3</v>
      </c>
      <c r="H720" s="100">
        <v>8.5000000000000006E-3</v>
      </c>
      <c r="I720" s="100">
        <v>1.3500000000000002E-2</v>
      </c>
      <c r="J720" s="100">
        <v>1.9799999999999998E-2</v>
      </c>
      <c r="K720" s="100">
        <v>2.7799999999999998E-2</v>
      </c>
      <c r="L720" s="100">
        <v>3.1699999999999999E-2</v>
      </c>
    </row>
    <row r="721" spans="1:12" x14ac:dyDescent="0.25">
      <c r="A721" s="50">
        <v>41334</v>
      </c>
      <c r="B721" s="100">
        <v>8.0000000000000004E-4</v>
      </c>
      <c r="C721" s="100">
        <v>8.9999999999999998E-4</v>
      </c>
      <c r="D721" s="100">
        <v>1.1000000000000001E-3</v>
      </c>
      <c r="E721" s="100">
        <v>1.5E-3</v>
      </c>
      <c r="F721" s="100">
        <v>2.5999999999999999E-3</v>
      </c>
      <c r="G721" s="100">
        <v>3.9000000000000003E-3</v>
      </c>
      <c r="H721" s="100">
        <v>8.199999999999999E-3</v>
      </c>
      <c r="I721" s="100">
        <v>1.32E-2</v>
      </c>
      <c r="J721" s="100">
        <v>1.9599999999999999E-2</v>
      </c>
      <c r="K721" s="100">
        <v>2.7799999999999998E-2</v>
      </c>
      <c r="L721" s="100">
        <v>3.1300000000000001E-2</v>
      </c>
    </row>
    <row r="722" spans="1:12" x14ac:dyDescent="0.25">
      <c r="A722" s="50">
        <v>41365</v>
      </c>
      <c r="B722" s="100">
        <v>5.0000000000000001E-4</v>
      </c>
      <c r="C722" s="100">
        <v>5.9999999999999995E-4</v>
      </c>
      <c r="D722" s="100">
        <v>8.9999999999999998E-4</v>
      </c>
      <c r="E722" s="100">
        <v>1.1999999999999999E-3</v>
      </c>
      <c r="F722" s="100">
        <v>2.3E-3</v>
      </c>
      <c r="G722" s="100">
        <v>3.4000000000000002E-3</v>
      </c>
      <c r="H722" s="100">
        <v>7.0999999999999995E-3</v>
      </c>
      <c r="I722" s="100">
        <v>1.15E-2</v>
      </c>
      <c r="J722" s="100">
        <v>1.7600000000000001E-2</v>
      </c>
      <c r="K722" s="100">
        <v>2.5499999999999998E-2</v>
      </c>
      <c r="L722" s="100">
        <v>2.9300000000000003E-2</v>
      </c>
    </row>
    <row r="723" spans="1:12" x14ac:dyDescent="0.25">
      <c r="A723" s="50">
        <v>41395</v>
      </c>
      <c r="B723" s="100">
        <v>2.0000000000000001E-4</v>
      </c>
      <c r="C723" s="100">
        <v>4.0000000000000002E-4</v>
      </c>
      <c r="D723" s="100">
        <v>8.0000000000000004E-4</v>
      </c>
      <c r="E723" s="100">
        <v>1.4000000000000002E-3</v>
      </c>
      <c r="F723" s="100">
        <v>2.5000000000000001E-3</v>
      </c>
      <c r="G723" s="100">
        <v>4.0000000000000001E-3</v>
      </c>
      <c r="H723" s="100">
        <v>8.3999999999999995E-3</v>
      </c>
      <c r="I723" s="100">
        <v>1.3100000000000001E-2</v>
      </c>
      <c r="J723" s="100">
        <v>1.9299999999999998E-2</v>
      </c>
      <c r="K723" s="100">
        <v>2.7300000000000001E-2</v>
      </c>
      <c r="L723" s="100">
        <v>3.1099999999999999E-2</v>
      </c>
    </row>
    <row r="724" spans="1:12" x14ac:dyDescent="0.25">
      <c r="A724" s="50">
        <v>41426</v>
      </c>
      <c r="B724" s="100">
        <v>2.9999999999999997E-4</v>
      </c>
      <c r="C724" s="100">
        <v>5.0000000000000001E-4</v>
      </c>
      <c r="D724" s="100">
        <v>8.9999999999999998E-4</v>
      </c>
      <c r="E724" s="100">
        <v>1.4000000000000002E-3</v>
      </c>
      <c r="F724" s="100">
        <v>3.3E-3</v>
      </c>
      <c r="G724" s="100">
        <v>5.7999999999999996E-3</v>
      </c>
      <c r="H724" s="100">
        <v>1.2E-2</v>
      </c>
      <c r="I724" s="100">
        <v>1.7100000000000001E-2</v>
      </c>
      <c r="J724" s="100">
        <v>2.3E-2</v>
      </c>
      <c r="K724" s="100">
        <v>3.0699999999999998E-2</v>
      </c>
      <c r="L724" s="100">
        <v>3.4000000000000002E-2</v>
      </c>
    </row>
    <row r="725" spans="1:12" x14ac:dyDescent="0.25">
      <c r="A725" s="50">
        <v>41456</v>
      </c>
      <c r="B725" s="100">
        <v>2.0000000000000001E-4</v>
      </c>
      <c r="C725" s="100">
        <v>4.0000000000000002E-4</v>
      </c>
      <c r="D725" s="100">
        <v>7.000000000000001E-4</v>
      </c>
      <c r="E725" s="100">
        <v>1.1999999999999999E-3</v>
      </c>
      <c r="F725" s="100">
        <v>3.4000000000000002E-3</v>
      </c>
      <c r="G725" s="100">
        <v>6.4000000000000003E-3</v>
      </c>
      <c r="H725" s="100">
        <v>1.3999999999999999E-2</v>
      </c>
      <c r="I725" s="100">
        <v>1.9900000000000001E-2</v>
      </c>
      <c r="J725" s="100">
        <v>2.58E-2</v>
      </c>
      <c r="K725" s="100">
        <v>3.3099999999999997E-2</v>
      </c>
      <c r="L725" s="100">
        <v>3.61E-2</v>
      </c>
    </row>
    <row r="726" spans="1:12" x14ac:dyDescent="0.25">
      <c r="A726" s="50">
        <v>41487</v>
      </c>
      <c r="B726" s="100">
        <v>4.0000000000000002E-4</v>
      </c>
      <c r="C726" s="100">
        <v>4.0000000000000002E-4</v>
      </c>
      <c r="D726" s="100">
        <v>7.000000000000001E-4</v>
      </c>
      <c r="E726" s="100">
        <v>1.2999999999999999E-3</v>
      </c>
      <c r="F726" s="100">
        <v>3.5999999999999999E-3</v>
      </c>
      <c r="G726" s="100">
        <v>6.9999999999999993E-3</v>
      </c>
      <c r="H726" s="100">
        <v>1.52E-2</v>
      </c>
      <c r="I726" s="100">
        <v>2.1499999999999998E-2</v>
      </c>
      <c r="J726" s="100">
        <v>2.7400000000000001E-2</v>
      </c>
      <c r="K726" s="100">
        <v>3.49E-2</v>
      </c>
      <c r="L726" s="100">
        <v>3.7599999999999995E-2</v>
      </c>
    </row>
    <row r="727" spans="1:12" x14ac:dyDescent="0.25">
      <c r="A727" s="50">
        <v>41518</v>
      </c>
      <c r="B727" s="100">
        <v>2.0000000000000001E-4</v>
      </c>
      <c r="C727" s="100">
        <v>2.0000000000000001E-4</v>
      </c>
      <c r="D727" s="100">
        <v>4.0000000000000002E-4</v>
      </c>
      <c r="E727" s="100">
        <v>1.1999999999999999E-3</v>
      </c>
      <c r="F727" s="100">
        <v>4.0000000000000001E-3</v>
      </c>
      <c r="G727" s="100">
        <v>7.8000000000000005E-3</v>
      </c>
      <c r="H727" s="100">
        <v>1.6E-2</v>
      </c>
      <c r="I727" s="100">
        <v>2.2200000000000001E-2</v>
      </c>
      <c r="J727" s="100">
        <v>2.7099999999999999E-2</v>
      </c>
      <c r="K727" s="100">
        <v>3.5299999999999998E-2</v>
      </c>
      <c r="L727" s="100">
        <v>3.7900000000000003E-2</v>
      </c>
    </row>
    <row r="728" spans="1:12" x14ac:dyDescent="0.25">
      <c r="A728" s="50">
        <v>41548</v>
      </c>
      <c r="B728" s="100">
        <v>1.1000000000000001E-3</v>
      </c>
      <c r="C728" s="100">
        <v>5.0000000000000001E-4</v>
      </c>
      <c r="D728" s="100">
        <v>8.0000000000000004E-4</v>
      </c>
      <c r="E728" s="100">
        <v>1.1999999999999999E-3</v>
      </c>
      <c r="F728" s="100">
        <v>3.4000000000000002E-3</v>
      </c>
      <c r="G728" s="100">
        <v>6.3E-3</v>
      </c>
      <c r="H728" s="100">
        <v>1.37E-2</v>
      </c>
      <c r="I728" s="100">
        <v>1.9900000000000001E-2</v>
      </c>
      <c r="J728" s="100">
        <v>2.6200000000000001E-2</v>
      </c>
      <c r="K728" s="100">
        <v>3.3799999999999997E-2</v>
      </c>
      <c r="L728" s="100">
        <v>3.6799999999999999E-2</v>
      </c>
    </row>
    <row r="729" spans="1:12" x14ac:dyDescent="0.25">
      <c r="A729" s="50">
        <v>41579</v>
      </c>
      <c r="B729" s="100">
        <v>5.0000000000000001E-4</v>
      </c>
      <c r="C729" s="100">
        <v>7.000000000000001E-4</v>
      </c>
      <c r="D729" s="100">
        <v>1E-3</v>
      </c>
      <c r="E729" s="100">
        <v>1.1999999999999999E-3</v>
      </c>
      <c r="F729" s="100">
        <v>3.0000000000000001E-3</v>
      </c>
      <c r="G729" s="100">
        <v>5.7999999999999996E-3</v>
      </c>
      <c r="H729" s="100">
        <v>1.37E-2</v>
      </c>
      <c r="I729" s="100">
        <v>2.07E-2</v>
      </c>
      <c r="J729" s="100">
        <v>2.7200000000000002E-2</v>
      </c>
      <c r="K729" s="100">
        <v>3.5000000000000003E-2</v>
      </c>
      <c r="L729" s="100">
        <v>3.7999999999999999E-2</v>
      </c>
    </row>
    <row r="730" spans="1:12" x14ac:dyDescent="0.25">
      <c r="A730" s="50">
        <v>41609</v>
      </c>
      <c r="B730" s="100">
        <v>2.0000000000000001E-4</v>
      </c>
      <c r="C730" s="100">
        <v>7.000000000000001E-4</v>
      </c>
      <c r="D730" s="100">
        <v>1E-3</v>
      </c>
      <c r="E730" s="100">
        <v>1.2999999999999999E-3</v>
      </c>
      <c r="F730" s="100">
        <v>3.4000000000000002E-3</v>
      </c>
      <c r="G730" s="100">
        <v>6.8999999999999999E-3</v>
      </c>
      <c r="H730" s="100">
        <v>1.5800000000000002E-2</v>
      </c>
      <c r="I730" s="100">
        <v>2.29E-2</v>
      </c>
      <c r="J730" s="100">
        <v>2.8999999999999998E-2</v>
      </c>
      <c r="K730" s="100">
        <v>3.6299999999999999E-2</v>
      </c>
      <c r="L730" s="100">
        <v>3.8900000000000004E-2</v>
      </c>
    </row>
    <row r="731" spans="1:12" x14ac:dyDescent="0.25">
      <c r="A731" s="50">
        <v>41640</v>
      </c>
      <c r="B731" s="100">
        <v>2.0000000000000001E-4</v>
      </c>
      <c r="C731" s="100">
        <v>4.0000000000000002E-4</v>
      </c>
      <c r="D731" s="100">
        <v>7.000000000000001E-4</v>
      </c>
      <c r="E731" s="100">
        <v>1.1999999999999999E-3</v>
      </c>
      <c r="F731" s="100">
        <v>3.9000000000000003E-3</v>
      </c>
      <c r="G731" s="100">
        <v>7.8000000000000005E-3</v>
      </c>
      <c r="H731" s="100">
        <v>1.6500000000000001E-2</v>
      </c>
      <c r="I731" s="100">
        <v>2.29E-2</v>
      </c>
      <c r="J731" s="100">
        <v>2.86E-2</v>
      </c>
      <c r="K731" s="100">
        <v>3.5200000000000002E-2</v>
      </c>
      <c r="L731" s="100">
        <v>3.7699999999999997E-2</v>
      </c>
    </row>
    <row r="732" spans="1:12" x14ac:dyDescent="0.25">
      <c r="A732" s="50">
        <v>41671</v>
      </c>
      <c r="B732" s="100">
        <v>5.0000000000000001E-4</v>
      </c>
      <c r="C732" s="100">
        <v>5.0000000000000001E-4</v>
      </c>
      <c r="D732" s="100">
        <v>8.0000000000000004E-4</v>
      </c>
      <c r="E732" s="100">
        <v>1.1999999999999999E-3</v>
      </c>
      <c r="F732" s="100">
        <v>3.3E-3</v>
      </c>
      <c r="G732" s="100">
        <v>6.8999999999999999E-3</v>
      </c>
      <c r="H732" s="100">
        <v>1.5800000000000002E-2</v>
      </c>
      <c r="I732" s="100">
        <v>2.1499999999999998E-2</v>
      </c>
      <c r="J732" s="100">
        <v>2.7099999999999999E-2</v>
      </c>
      <c r="K732" s="100">
        <v>3.3799999999999997E-2</v>
      </c>
      <c r="L732" s="100">
        <v>3.6600000000000001E-2</v>
      </c>
    </row>
    <row r="733" spans="1:12" x14ac:dyDescent="0.25">
      <c r="A733" s="50">
        <v>41699</v>
      </c>
      <c r="B733" s="100">
        <v>5.0000000000000001E-4</v>
      </c>
      <c r="C733" s="100">
        <v>5.0000000000000001E-4</v>
      </c>
      <c r="D733" s="100">
        <v>8.0000000000000004E-4</v>
      </c>
      <c r="E733" s="100">
        <v>1.2999999999999999E-3</v>
      </c>
      <c r="F733" s="100">
        <v>4.0000000000000001E-3</v>
      </c>
      <c r="G733" s="100">
        <v>8.199999999999999E-3</v>
      </c>
      <c r="H733" s="100">
        <v>1.6399999999999998E-2</v>
      </c>
      <c r="I733" s="100">
        <v>2.23E-2</v>
      </c>
      <c r="J733" s="100">
        <v>2.7200000000000002E-2</v>
      </c>
      <c r="K733" s="100">
        <v>3.3500000000000002E-2</v>
      </c>
      <c r="L733" s="100">
        <v>3.6200000000000003E-2</v>
      </c>
    </row>
    <row r="734" spans="1:12" x14ac:dyDescent="0.25">
      <c r="A734" s="50">
        <v>41730</v>
      </c>
      <c r="B734" s="100">
        <v>2.0000000000000001E-4</v>
      </c>
      <c r="C734" s="100">
        <v>2.9999999999999997E-4</v>
      </c>
      <c r="D734" s="100">
        <v>5.0000000000000001E-4</v>
      </c>
      <c r="E734" s="100">
        <v>1.1000000000000001E-3</v>
      </c>
      <c r="F734" s="100">
        <v>4.1999999999999997E-3</v>
      </c>
      <c r="G734" s="100">
        <v>8.8000000000000005E-3</v>
      </c>
      <c r="H734" s="100">
        <v>1.7000000000000001E-2</v>
      </c>
      <c r="I734" s="100">
        <v>2.2700000000000001E-2</v>
      </c>
      <c r="J734" s="100">
        <v>2.7099999999999999E-2</v>
      </c>
      <c r="K734" s="100">
        <v>3.27E-2</v>
      </c>
      <c r="L734" s="100">
        <v>3.5200000000000002E-2</v>
      </c>
    </row>
    <row r="735" spans="1:12" x14ac:dyDescent="0.25">
      <c r="A735" s="50">
        <v>41760</v>
      </c>
      <c r="B735" s="100">
        <v>2.9999999999999997E-4</v>
      </c>
      <c r="C735" s="100">
        <v>2.9999999999999997E-4</v>
      </c>
      <c r="D735" s="100">
        <v>5.0000000000000001E-4</v>
      </c>
      <c r="E735" s="100">
        <v>1E-3</v>
      </c>
      <c r="F735" s="100">
        <v>3.9000000000000003E-3</v>
      </c>
      <c r="G735" s="100">
        <v>8.3000000000000001E-3</v>
      </c>
      <c r="H735" s="100">
        <v>1.5900000000000001E-2</v>
      </c>
      <c r="I735" s="100">
        <v>2.12E-2</v>
      </c>
      <c r="J735" s="100">
        <v>2.5600000000000001E-2</v>
      </c>
      <c r="K735" s="100">
        <v>3.1200000000000002E-2</v>
      </c>
      <c r="L735" s="100">
        <v>3.39E-2</v>
      </c>
    </row>
    <row r="736" spans="1:12" x14ac:dyDescent="0.25">
      <c r="A736" s="50">
        <v>41791</v>
      </c>
      <c r="B736" s="100">
        <v>2.0000000000000001E-4</v>
      </c>
      <c r="C736" s="100">
        <v>4.0000000000000002E-4</v>
      </c>
      <c r="D736" s="100">
        <v>5.9999999999999995E-4</v>
      </c>
      <c r="E736" s="100">
        <v>1E-3</v>
      </c>
      <c r="F736" s="100">
        <v>4.5000000000000005E-3</v>
      </c>
      <c r="G736" s="100">
        <v>9.0000000000000011E-3</v>
      </c>
      <c r="H736" s="100">
        <v>1.6799999999999999E-2</v>
      </c>
      <c r="I736" s="100">
        <v>2.1899999999999999E-2</v>
      </c>
      <c r="J736" s="100">
        <v>2.6000000000000002E-2</v>
      </c>
      <c r="K736" s="100">
        <v>3.15E-2</v>
      </c>
      <c r="L736" s="100">
        <v>3.4200000000000001E-2</v>
      </c>
    </row>
    <row r="737" spans="1:12" x14ac:dyDescent="0.25">
      <c r="A737" s="50">
        <v>41821</v>
      </c>
      <c r="B737" s="100">
        <v>2.0000000000000001E-4</v>
      </c>
      <c r="C737" s="100">
        <v>2.9999999999999997E-4</v>
      </c>
      <c r="D737" s="100">
        <v>5.9999999999999995E-4</v>
      </c>
      <c r="E737" s="100">
        <v>1.1000000000000001E-3</v>
      </c>
      <c r="F737" s="100">
        <v>5.1000000000000004E-3</v>
      </c>
      <c r="G737" s="100">
        <v>9.7000000000000003E-3</v>
      </c>
      <c r="H737" s="100">
        <v>1.7000000000000001E-2</v>
      </c>
      <c r="I737" s="100">
        <v>2.1700000000000001E-2</v>
      </c>
      <c r="J737" s="100">
        <v>2.5399999999999999E-2</v>
      </c>
      <c r="K737" s="100">
        <v>3.0699999999999998E-2</v>
      </c>
      <c r="L737" s="100">
        <v>3.3300000000000003E-2</v>
      </c>
    </row>
    <row r="738" spans="1:12" x14ac:dyDescent="0.25">
      <c r="A738" s="50">
        <v>41852</v>
      </c>
      <c r="B738" s="100">
        <v>2.0000000000000001E-4</v>
      </c>
      <c r="C738" s="100">
        <v>2.9999999999999997E-4</v>
      </c>
      <c r="D738" s="100">
        <v>5.0000000000000001E-4</v>
      </c>
      <c r="E738" s="100">
        <v>1.1000000000000001E-3</v>
      </c>
      <c r="F738" s="100">
        <v>4.6999999999999993E-3</v>
      </c>
      <c r="G738" s="100">
        <v>9.300000000000001E-3</v>
      </c>
      <c r="H738" s="100">
        <v>1.6299999999999999E-2</v>
      </c>
      <c r="I738" s="100">
        <v>2.0799999999999999E-2</v>
      </c>
      <c r="J738" s="100">
        <v>2.4199999999999999E-2</v>
      </c>
      <c r="K738" s="100">
        <v>2.9399999999999999E-2</v>
      </c>
      <c r="L738" s="100">
        <v>3.2000000000000001E-2</v>
      </c>
    </row>
    <row r="739" spans="1:12" x14ac:dyDescent="0.25">
      <c r="A739" s="50">
        <v>41883</v>
      </c>
      <c r="B739" s="100">
        <v>1E-4</v>
      </c>
      <c r="C739" s="100">
        <v>5.0000000000000001E-4</v>
      </c>
      <c r="D739" s="100">
        <v>4.0000000000000002E-4</v>
      </c>
      <c r="E739" s="100">
        <v>1.1000000000000001E-3</v>
      </c>
      <c r="F739" s="100">
        <v>5.6999999999999993E-3</v>
      </c>
      <c r="G739" s="100">
        <v>1.0500000000000001E-2</v>
      </c>
      <c r="H739" s="100">
        <v>1.77E-2</v>
      </c>
      <c r="I739" s="100">
        <v>2.2200000000000001E-2</v>
      </c>
      <c r="J739" s="100">
        <v>2.53E-2</v>
      </c>
      <c r="K739" s="100">
        <v>3.0099999999999998E-2</v>
      </c>
      <c r="L739" s="100">
        <v>3.2599999999999997E-2</v>
      </c>
    </row>
    <row r="740" spans="1:12" x14ac:dyDescent="0.25">
      <c r="A740" s="50">
        <v>41913</v>
      </c>
      <c r="B740" s="100">
        <v>2.0000000000000001E-4</v>
      </c>
      <c r="C740" s="100">
        <v>2.0000000000000001E-4</v>
      </c>
      <c r="D740" s="100">
        <v>5.0000000000000001E-4</v>
      </c>
      <c r="E740" s="100">
        <v>1E-3</v>
      </c>
      <c r="F740" s="100">
        <v>4.5000000000000005E-3</v>
      </c>
      <c r="G740" s="100">
        <v>8.8000000000000005E-3</v>
      </c>
      <c r="H740" s="100">
        <v>1.55E-2</v>
      </c>
      <c r="I740" s="100">
        <v>1.9799999999999998E-2</v>
      </c>
      <c r="J740" s="100">
        <v>2.3E-2</v>
      </c>
      <c r="K740" s="100">
        <v>2.7699999999999999E-2</v>
      </c>
      <c r="L740" s="100">
        <v>3.04E-2</v>
      </c>
    </row>
    <row r="741" spans="1:12" x14ac:dyDescent="0.25">
      <c r="A741" s="50">
        <v>41944</v>
      </c>
      <c r="B741" s="100">
        <v>4.0000000000000002E-4</v>
      </c>
      <c r="C741" s="100">
        <v>2.0000000000000001E-4</v>
      </c>
      <c r="D741" s="100">
        <v>7.000000000000001E-4</v>
      </c>
      <c r="E741" s="100">
        <v>1.2999999999999999E-3</v>
      </c>
      <c r="F741" s="100">
        <v>5.3E-3</v>
      </c>
      <c r="G741" s="100">
        <v>9.5999999999999992E-3</v>
      </c>
      <c r="H741" s="100">
        <v>1.6200000000000003E-2</v>
      </c>
      <c r="I741" s="100">
        <v>2.3E-2</v>
      </c>
      <c r="J741" s="100">
        <v>2.3300000000000001E-2</v>
      </c>
      <c r="K741" s="100">
        <v>2.76E-2</v>
      </c>
      <c r="L741" s="100">
        <v>3.04E-2</v>
      </c>
    </row>
    <row r="742" spans="1:12" x14ac:dyDescent="0.25">
      <c r="A742" s="50">
        <v>41974</v>
      </c>
      <c r="B742" s="100">
        <v>2.9999999999999997E-4</v>
      </c>
      <c r="C742" s="100">
        <v>2.9999999999999997E-4</v>
      </c>
      <c r="D742" s="100">
        <v>1.1000000000000001E-3</v>
      </c>
      <c r="E742" s="100">
        <v>2.0999999999999999E-3</v>
      </c>
      <c r="F742" s="100">
        <v>6.5000000000000006E-3</v>
      </c>
      <c r="G742" s="100">
        <v>1.06E-2</v>
      </c>
      <c r="H742" s="100">
        <v>1.6399999999999998E-2</v>
      </c>
      <c r="I742" s="100">
        <v>1.9799999999999998E-2</v>
      </c>
      <c r="J742" s="100">
        <v>2.2099999999999998E-2</v>
      </c>
      <c r="K742" s="100">
        <v>2.5499999999999998E-2</v>
      </c>
      <c r="L742" s="100">
        <v>2.8300000000000002E-2</v>
      </c>
    </row>
    <row r="743" spans="1:12" x14ac:dyDescent="0.25">
      <c r="A743" s="48"/>
      <c r="B743" s="48"/>
      <c r="C743" s="48"/>
      <c r="D743" s="48"/>
      <c r="E743" s="48"/>
      <c r="F743" s="48"/>
      <c r="G743" s="48"/>
      <c r="H743" s="48"/>
      <c r="I743" s="48"/>
    </row>
    <row r="744" spans="1:12" x14ac:dyDescent="0.25">
      <c r="A744" s="49" t="s">
        <v>120</v>
      </c>
      <c r="B744" s="48"/>
      <c r="C744" s="48"/>
      <c r="D744" s="48"/>
      <c r="E744" s="48"/>
      <c r="F744" s="48"/>
      <c r="G744" s="48"/>
      <c r="H744" s="48"/>
      <c r="I744" s="48"/>
    </row>
  </sheetData>
  <mergeCells count="1">
    <mergeCell ref="B1:L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topLeftCell="A7" workbookViewId="0">
      <selection activeCell="C21" sqref="C21"/>
    </sheetView>
  </sheetViews>
  <sheetFormatPr defaultRowHeight="15" x14ac:dyDescent="0.25"/>
  <cols>
    <col min="1" max="1" width="12.42578125" bestFit="1" customWidth="1"/>
    <col min="2" max="2" width="9.85546875" bestFit="1" customWidth="1"/>
    <col min="4" max="4" width="10.5703125" bestFit="1" customWidth="1"/>
    <col min="5" max="5" width="12.42578125" bestFit="1" customWidth="1"/>
    <col min="6" max="6" width="9.85546875" bestFit="1" customWidth="1"/>
    <col min="8" max="8" width="9.85546875" bestFit="1" customWidth="1"/>
  </cols>
  <sheetData>
    <row r="1" spans="1:8" x14ac:dyDescent="0.25">
      <c r="B1" t="s">
        <v>204</v>
      </c>
      <c r="F1" t="s">
        <v>205</v>
      </c>
    </row>
    <row r="2" spans="1:8" x14ac:dyDescent="0.25">
      <c r="A2" s="107" t="s">
        <v>206</v>
      </c>
      <c r="B2" s="109">
        <v>7.0000000000000007E-2</v>
      </c>
      <c r="C2" s="109">
        <v>0.09</v>
      </c>
      <c r="D2" s="109">
        <v>0.05</v>
      </c>
      <c r="E2" s="107" t="s">
        <v>206</v>
      </c>
      <c r="F2" s="109">
        <v>7.0000000000000007E-2</v>
      </c>
      <c r="G2" s="109">
        <v>0.09</v>
      </c>
      <c r="H2" s="109">
        <v>0.05</v>
      </c>
    </row>
    <row r="3" spans="1:8" x14ac:dyDescent="0.25">
      <c r="A3" s="107" t="s">
        <v>207</v>
      </c>
      <c r="B3">
        <v>6</v>
      </c>
      <c r="C3">
        <v>6</v>
      </c>
      <c r="D3">
        <v>6</v>
      </c>
      <c r="E3" s="107" t="s">
        <v>207</v>
      </c>
      <c r="F3">
        <v>32</v>
      </c>
      <c r="G3">
        <v>32</v>
      </c>
      <c r="H3">
        <v>32</v>
      </c>
    </row>
    <row r="4" spans="1:8" x14ac:dyDescent="0.25">
      <c r="A4" s="107" t="s">
        <v>208</v>
      </c>
      <c r="B4" s="110">
        <f>B2/2</f>
        <v>3.5000000000000003E-2</v>
      </c>
      <c r="C4" s="110">
        <f t="shared" ref="C4:D4" si="0">C2/2</f>
        <v>4.4999999999999998E-2</v>
      </c>
      <c r="D4" s="110">
        <f t="shared" si="0"/>
        <v>2.5000000000000001E-2</v>
      </c>
      <c r="E4" s="107" t="s">
        <v>208</v>
      </c>
      <c r="F4" s="110">
        <f>F2/2</f>
        <v>3.5000000000000003E-2</v>
      </c>
      <c r="G4" s="110">
        <f t="shared" ref="G4:H4" si="1">G2/2</f>
        <v>4.4999999999999998E-2</v>
      </c>
      <c r="H4" s="110">
        <f t="shared" si="1"/>
        <v>2.5000000000000001E-2</v>
      </c>
    </row>
    <row r="5" spans="1:8" x14ac:dyDescent="0.25">
      <c r="A5" s="107" t="s">
        <v>210</v>
      </c>
      <c r="B5" s="112">
        <f>B6*B4</f>
        <v>35</v>
      </c>
      <c r="C5" s="112">
        <f>B5</f>
        <v>35</v>
      </c>
      <c r="D5" s="112">
        <f>C5</f>
        <v>35</v>
      </c>
      <c r="E5" s="107" t="s">
        <v>210</v>
      </c>
      <c r="F5" s="112">
        <f>F4*F6</f>
        <v>35</v>
      </c>
      <c r="G5" s="112">
        <f>F5</f>
        <v>35</v>
      </c>
      <c r="H5" s="112">
        <f>G5</f>
        <v>35</v>
      </c>
    </row>
    <row r="6" spans="1:8" x14ac:dyDescent="0.25">
      <c r="A6" s="107" t="s">
        <v>211</v>
      </c>
      <c r="B6">
        <v>1000</v>
      </c>
      <c r="C6">
        <v>1000</v>
      </c>
      <c r="D6">
        <v>1000</v>
      </c>
      <c r="E6" s="107" t="s">
        <v>211</v>
      </c>
      <c r="F6">
        <v>1000</v>
      </c>
      <c r="G6">
        <v>1000</v>
      </c>
      <c r="H6">
        <v>1000</v>
      </c>
    </row>
    <row r="7" spans="1:8" x14ac:dyDescent="0.25">
      <c r="A7" s="107" t="s">
        <v>209</v>
      </c>
      <c r="B7" s="108">
        <f>-PV(B4,B3,B5,B6)</f>
        <v>1000</v>
      </c>
      <c r="C7" s="108">
        <f t="shared" ref="C7:D7" si="2">-PV(C4,C3,C5,C6)</f>
        <v>948.42127517292602</v>
      </c>
      <c r="D7" s="108">
        <f t="shared" si="2"/>
        <v>1055.0812536157982</v>
      </c>
      <c r="E7" s="107" t="s">
        <v>209</v>
      </c>
      <c r="F7" s="108">
        <f>-PV(F4,F3,F5,F6)</f>
        <v>1000</v>
      </c>
      <c r="G7" s="108">
        <f t="shared" ref="G7:H7" si="3">-PV(G4,G3,G5,G6)</f>
        <v>832.11109137346841</v>
      </c>
      <c r="H7" s="108">
        <f t="shared" si="3"/>
        <v>1218.491779586067</v>
      </c>
    </row>
    <row r="8" spans="1:8" x14ac:dyDescent="0.25">
      <c r="A8" s="107" t="s">
        <v>212</v>
      </c>
      <c r="C8" s="108">
        <f>C7-B7</f>
        <v>-51.578724827073984</v>
      </c>
      <c r="D8" s="108">
        <f>D7-B7</f>
        <v>55.081253615798232</v>
      </c>
      <c r="E8" s="107" t="s">
        <v>212</v>
      </c>
      <c r="G8" s="108">
        <f>G7-F7</f>
        <v>-167.88890862653159</v>
      </c>
      <c r="H8" s="108">
        <f>H7-F7</f>
        <v>218.49177958606697</v>
      </c>
    </row>
    <row r="9" spans="1:8" x14ac:dyDescent="0.25">
      <c r="A9" s="107" t="s">
        <v>213</v>
      </c>
      <c r="C9" s="111">
        <f>(C7-B7)/B7</f>
        <v>-5.1578724827073985E-2</v>
      </c>
      <c r="D9" s="111">
        <f>(D7-B7)/B7</f>
        <v>5.5081253615798235E-2</v>
      </c>
      <c r="E9" s="107" t="s">
        <v>213</v>
      </c>
      <c r="G9" s="111">
        <f>(G7-F7)/F7</f>
        <v>-0.16788890862653158</v>
      </c>
      <c r="H9" s="111">
        <f>(H7-F7)/F7</f>
        <v>0.21849177958606697</v>
      </c>
    </row>
    <row r="11" spans="1:8" x14ac:dyDescent="0.25">
      <c r="B11" t="s">
        <v>214</v>
      </c>
    </row>
    <row r="12" spans="1:8" x14ac:dyDescent="0.25">
      <c r="A12" s="107" t="s">
        <v>206</v>
      </c>
      <c r="B12" s="114">
        <v>16</v>
      </c>
      <c r="C12" s="107" t="s">
        <v>211</v>
      </c>
      <c r="D12">
        <v>1000</v>
      </c>
      <c r="F12" s="132">
        <f>DATE(2000,1,1)</f>
        <v>36526</v>
      </c>
    </row>
    <row r="13" spans="1:8" x14ac:dyDescent="0.25">
      <c r="A13" s="107" t="s">
        <v>207</v>
      </c>
      <c r="B13">
        <v>32</v>
      </c>
      <c r="F13" s="132">
        <f>DATE(2016,1,1)</f>
        <v>42370</v>
      </c>
    </row>
    <row r="14" spans="1:8" x14ac:dyDescent="0.25">
      <c r="A14" s="107" t="s">
        <v>208</v>
      </c>
      <c r="B14" s="109">
        <v>0.12</v>
      </c>
    </row>
    <row r="15" spans="1:8" x14ac:dyDescent="0.25">
      <c r="A15" s="107" t="s">
        <v>218</v>
      </c>
      <c r="B15" s="109">
        <f>B14/2</f>
        <v>0.06</v>
      </c>
    </row>
    <row r="16" spans="1:8" x14ac:dyDescent="0.25">
      <c r="A16" s="107" t="s">
        <v>215</v>
      </c>
      <c r="B16" s="109">
        <v>1.0880000000000001</v>
      </c>
    </row>
    <row r="17" spans="1:3" x14ac:dyDescent="0.25">
      <c r="A17" s="107" t="s">
        <v>216</v>
      </c>
      <c r="B17">
        <v>1000</v>
      </c>
    </row>
    <row r="18" spans="1:3" x14ac:dyDescent="0.25">
      <c r="A18" s="107" t="s">
        <v>220</v>
      </c>
      <c r="B18">
        <f>B17*B16</f>
        <v>1088</v>
      </c>
    </row>
    <row r="19" spans="1:3" x14ac:dyDescent="0.25">
      <c r="A19" s="107" t="s">
        <v>210</v>
      </c>
      <c r="B19">
        <f>B17*B15</f>
        <v>60</v>
      </c>
    </row>
    <row r="20" spans="1:3" x14ac:dyDescent="0.25">
      <c r="A20" s="107" t="s">
        <v>217</v>
      </c>
      <c r="B20" s="111">
        <f>1000*B14/B18</f>
        <v>0.11029411764705882</v>
      </c>
      <c r="C20" s="115" t="s">
        <v>219</v>
      </c>
    </row>
    <row r="21" spans="1:3" x14ac:dyDescent="0.25">
      <c r="B21" s="108"/>
    </row>
    <row r="22" spans="1:3" x14ac:dyDescent="0.25">
      <c r="B22" s="113">
        <f>YIELD(F12,F13,B14,B18,D12,2)</f>
        <v>6.2135426649450667E-3</v>
      </c>
    </row>
    <row r="23" spans="1:3" x14ac:dyDescent="0.25">
      <c r="B23" s="1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9"/>
  </sheetPr>
  <dimension ref="A1:R30"/>
  <sheetViews>
    <sheetView workbookViewId="0"/>
  </sheetViews>
  <sheetFormatPr defaultRowHeight="15.75" x14ac:dyDescent="0.25"/>
  <cols>
    <col min="1" max="1" width="4.42578125" style="65" customWidth="1"/>
    <col min="2" max="29" width="14.7109375" style="16" customWidth="1"/>
    <col min="30" max="64" width="10.7109375" style="16" customWidth="1"/>
    <col min="65" max="16384" width="9.140625" style="16"/>
  </cols>
  <sheetData>
    <row r="1" spans="1:18" ht="16.5" thickBot="1" x14ac:dyDescent="0.3"/>
    <row r="2" spans="1:18" ht="21.75" thickBot="1" x14ac:dyDescent="0.4">
      <c r="A2" s="19"/>
      <c r="B2" s="58" t="s">
        <v>193</v>
      </c>
      <c r="C2" s="59"/>
      <c r="D2" s="60"/>
      <c r="E2" s="19"/>
      <c r="F2" s="19"/>
      <c r="G2" s="19"/>
      <c r="H2" s="19"/>
      <c r="I2" s="19"/>
      <c r="J2" s="19"/>
      <c r="K2" s="19"/>
      <c r="L2" s="19"/>
      <c r="M2" s="19"/>
      <c r="N2" s="19"/>
      <c r="O2" s="19"/>
      <c r="P2" s="19"/>
      <c r="Q2" s="19"/>
      <c r="R2" s="19"/>
    </row>
    <row r="4" spans="1:18" ht="78.75" customHeight="1" x14ac:dyDescent="0.25">
      <c r="B4" s="117" t="s">
        <v>148</v>
      </c>
      <c r="C4" s="117"/>
      <c r="D4" s="117"/>
      <c r="E4" s="117"/>
      <c r="F4" s="117"/>
      <c r="G4" s="117"/>
      <c r="H4" s="117"/>
      <c r="I4" s="117"/>
      <c r="J4" s="117"/>
      <c r="K4" s="117"/>
    </row>
    <row r="6" spans="1:18" ht="31.5" customHeight="1" x14ac:dyDescent="0.25">
      <c r="B6" s="117" t="s">
        <v>128</v>
      </c>
      <c r="C6" s="117"/>
      <c r="D6" s="117"/>
      <c r="E6" s="117"/>
      <c r="F6" s="117"/>
      <c r="G6" s="117"/>
      <c r="H6" s="117"/>
      <c r="I6" s="117"/>
      <c r="J6" s="117"/>
      <c r="K6" s="117"/>
    </row>
    <row r="8" spans="1:18" x14ac:dyDescent="0.25">
      <c r="C8" s="21" t="s">
        <v>129</v>
      </c>
      <c r="E8" s="23">
        <v>100000000</v>
      </c>
    </row>
    <row r="9" spans="1:18" x14ac:dyDescent="0.25">
      <c r="C9" s="21" t="s">
        <v>130</v>
      </c>
      <c r="E9" s="63">
        <v>0.08</v>
      </c>
    </row>
    <row r="11" spans="1:18" ht="31.5" customHeight="1" x14ac:dyDescent="0.25">
      <c r="A11" s="64" t="s">
        <v>131</v>
      </c>
      <c r="B11" s="117" t="s">
        <v>183</v>
      </c>
      <c r="C11" s="117"/>
      <c r="D11" s="117"/>
      <c r="E11" s="117"/>
      <c r="F11" s="117"/>
      <c r="G11" s="117"/>
      <c r="H11" s="117"/>
      <c r="I11" s="117"/>
      <c r="J11" s="117"/>
      <c r="K11" s="117"/>
    </row>
    <row r="13" spans="1:18" ht="31.5" customHeight="1" x14ac:dyDescent="0.25">
      <c r="A13" s="65" t="s">
        <v>132</v>
      </c>
      <c r="B13" s="117" t="s">
        <v>149</v>
      </c>
      <c r="C13" s="117"/>
      <c r="D13" s="117"/>
      <c r="E13" s="117"/>
      <c r="F13" s="117"/>
      <c r="G13" s="117"/>
      <c r="H13" s="117"/>
      <c r="I13" s="117"/>
      <c r="J13" s="117"/>
      <c r="K13" s="117"/>
    </row>
    <row r="15" spans="1:18" ht="31.5" customHeight="1" x14ac:dyDescent="0.25">
      <c r="A15" s="65" t="s">
        <v>133</v>
      </c>
      <c r="B15" s="117" t="s">
        <v>134</v>
      </c>
      <c r="C15" s="117"/>
      <c r="D15" s="117"/>
      <c r="E15" s="117"/>
      <c r="F15" s="117"/>
      <c r="G15" s="117"/>
      <c r="H15" s="117"/>
      <c r="I15" s="117"/>
      <c r="J15" s="117"/>
      <c r="K15" s="117"/>
    </row>
    <row r="17" spans="1:11" ht="47.25" customHeight="1" x14ac:dyDescent="0.25">
      <c r="B17" s="117" t="s">
        <v>162</v>
      </c>
      <c r="C17" s="117"/>
      <c r="D17" s="117"/>
      <c r="E17" s="117"/>
      <c r="F17" s="117"/>
      <c r="G17" s="117"/>
      <c r="H17" s="117"/>
      <c r="I17" s="117"/>
      <c r="J17" s="117"/>
      <c r="K17" s="117"/>
    </row>
    <row r="18" spans="1:11" s="21" customFormat="1" ht="15.75" customHeight="1" x14ac:dyDescent="0.25">
      <c r="A18" s="65"/>
      <c r="B18" s="77"/>
      <c r="C18" s="77"/>
      <c r="D18" s="77"/>
      <c r="E18" s="77"/>
      <c r="F18" s="77"/>
      <c r="G18" s="77"/>
      <c r="H18" s="77"/>
      <c r="I18" s="77"/>
      <c r="J18" s="77"/>
      <c r="K18" s="77"/>
    </row>
    <row r="19" spans="1:11" s="21" customFormat="1" ht="31.5" customHeight="1" x14ac:dyDescent="0.25">
      <c r="A19" s="65"/>
      <c r="B19" s="117" t="s">
        <v>172</v>
      </c>
      <c r="C19" s="117"/>
      <c r="D19" s="117"/>
      <c r="E19" s="117"/>
      <c r="F19" s="117"/>
      <c r="G19" s="117"/>
      <c r="H19" s="117"/>
      <c r="I19" s="117"/>
      <c r="J19" s="117"/>
      <c r="K19" s="117"/>
    </row>
    <row r="21" spans="1:11" x14ac:dyDescent="0.25">
      <c r="A21" s="65" t="s">
        <v>150</v>
      </c>
      <c r="B21" s="21" t="s">
        <v>165</v>
      </c>
    </row>
    <row r="23" spans="1:11" ht="31.5" customHeight="1" x14ac:dyDescent="0.25">
      <c r="A23" s="65" t="s">
        <v>152</v>
      </c>
      <c r="B23" s="117" t="s">
        <v>173</v>
      </c>
      <c r="C23" s="117"/>
      <c r="D23" s="117"/>
      <c r="E23" s="117"/>
      <c r="F23" s="117"/>
      <c r="G23" s="117"/>
      <c r="H23" s="117"/>
      <c r="I23" s="117"/>
      <c r="J23" s="117"/>
      <c r="K23" s="117"/>
    </row>
    <row r="25" spans="1:11" x14ac:dyDescent="0.25">
      <c r="E25" s="78" t="s">
        <v>156</v>
      </c>
      <c r="F25" s="78" t="s">
        <v>157</v>
      </c>
    </row>
    <row r="26" spans="1:11" x14ac:dyDescent="0.25">
      <c r="C26" s="21" t="s">
        <v>153</v>
      </c>
      <c r="E26" s="28">
        <v>36526</v>
      </c>
      <c r="F26" s="28">
        <v>36526</v>
      </c>
    </row>
    <row r="27" spans="1:11" x14ac:dyDescent="0.25">
      <c r="C27" s="21" t="s">
        <v>154</v>
      </c>
      <c r="E27" s="28">
        <v>37622</v>
      </c>
      <c r="F27" s="28">
        <v>39448</v>
      </c>
    </row>
    <row r="28" spans="1:11" x14ac:dyDescent="0.25">
      <c r="C28" s="21" t="s">
        <v>9</v>
      </c>
      <c r="E28" s="25">
        <v>7.0000000000000007E-2</v>
      </c>
      <c r="F28" s="25">
        <v>0.08</v>
      </c>
    </row>
    <row r="29" spans="1:11" x14ac:dyDescent="0.25">
      <c r="C29" s="21" t="s">
        <v>155</v>
      </c>
      <c r="E29" s="25">
        <v>7.4999999999999997E-2</v>
      </c>
      <c r="F29" s="25">
        <v>0.09</v>
      </c>
    </row>
    <row r="30" spans="1:11" x14ac:dyDescent="0.25">
      <c r="C30" s="21" t="s">
        <v>23</v>
      </c>
      <c r="E30" s="40">
        <v>2</v>
      </c>
      <c r="F30" s="40">
        <v>2</v>
      </c>
    </row>
  </sheetData>
  <mergeCells count="8">
    <mergeCell ref="B23:K23"/>
    <mergeCell ref="B19:K19"/>
    <mergeCell ref="B17:K17"/>
    <mergeCell ref="B4:K4"/>
    <mergeCell ref="B6:K6"/>
    <mergeCell ref="B11:K11"/>
    <mergeCell ref="B13:K13"/>
    <mergeCell ref="B15:K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sheetPr>
  <dimension ref="A1:AD36"/>
  <sheetViews>
    <sheetView workbookViewId="0"/>
  </sheetViews>
  <sheetFormatPr defaultRowHeight="15.75" x14ac:dyDescent="0.25"/>
  <cols>
    <col min="1" max="1" width="4.7109375" style="65" customWidth="1"/>
    <col min="2" max="2" width="18.5703125" style="16" customWidth="1"/>
    <col min="3" max="3" width="14.7109375" style="16" customWidth="1"/>
    <col min="4" max="4" width="18.7109375" style="16" customWidth="1"/>
    <col min="5" max="22" width="14.7109375" style="16" customWidth="1"/>
    <col min="23" max="64" width="10.7109375" style="16" customWidth="1"/>
    <col min="65" max="16384" width="9.140625" style="16"/>
  </cols>
  <sheetData>
    <row r="1" spans="1:30" ht="16.5" thickBot="1" x14ac:dyDescent="0.3"/>
    <row r="2" spans="1:30" ht="21.75" thickBot="1" x14ac:dyDescent="0.4">
      <c r="A2" s="66"/>
      <c r="B2" s="61" t="s">
        <v>194</v>
      </c>
      <c r="C2" s="62"/>
      <c r="D2" s="67"/>
      <c r="E2" s="20"/>
      <c r="F2" s="20"/>
      <c r="G2" s="20"/>
      <c r="H2" s="20"/>
      <c r="I2" s="20"/>
      <c r="J2" s="21"/>
      <c r="K2" s="21"/>
      <c r="L2" s="21"/>
      <c r="M2" s="21"/>
      <c r="N2" s="21"/>
      <c r="O2" s="21"/>
      <c r="P2" s="21"/>
      <c r="Q2" s="21"/>
      <c r="R2" s="21"/>
      <c r="S2" s="21"/>
      <c r="T2" s="21"/>
      <c r="U2" s="21"/>
      <c r="V2" s="21"/>
      <c r="W2" s="21"/>
      <c r="X2" s="21"/>
      <c r="Y2" s="21"/>
      <c r="Z2" s="21"/>
      <c r="AA2" s="21"/>
      <c r="AB2" s="21"/>
      <c r="AC2" s="21"/>
      <c r="AD2" s="21"/>
    </row>
    <row r="4" spans="1:30" x14ac:dyDescent="0.25">
      <c r="A4" s="65" t="s">
        <v>131</v>
      </c>
      <c r="B4" s="21" t="s">
        <v>135</v>
      </c>
      <c r="D4" s="70">
        <f>PV('Master It!'!E9/2,10,,-'Master It!'!E8)</f>
        <v>67556416.882579848</v>
      </c>
    </row>
    <row r="5" spans="1:30" x14ac:dyDescent="0.25">
      <c r="J5" s="36"/>
    </row>
    <row r="6" spans="1:30" x14ac:dyDescent="0.25">
      <c r="A6" s="65" t="s">
        <v>151</v>
      </c>
      <c r="B6" s="21" t="s">
        <v>139</v>
      </c>
      <c r="D6" s="70">
        <f>D4*'Master It!'!E9/2</f>
        <v>2702256.6753031942</v>
      </c>
      <c r="J6" s="36"/>
    </row>
    <row r="7" spans="1:30" s="21" customFormat="1" x14ac:dyDescent="0.25">
      <c r="A7" s="65"/>
      <c r="D7" s="69"/>
    </row>
    <row r="8" spans="1:30" s="21" customFormat="1" x14ac:dyDescent="0.25">
      <c r="A8" s="65"/>
      <c r="D8" s="69"/>
      <c r="E8" s="38" t="s">
        <v>145</v>
      </c>
      <c r="F8" s="38" t="s">
        <v>146</v>
      </c>
      <c r="G8" s="38" t="s">
        <v>147</v>
      </c>
    </row>
    <row r="9" spans="1:30" s="21" customFormat="1" x14ac:dyDescent="0.25">
      <c r="A9" s="65"/>
      <c r="D9" s="68" t="s">
        <v>144</v>
      </c>
      <c r="E9" s="72">
        <f>'Master It!'!E9</f>
        <v>0.08</v>
      </c>
      <c r="F9" s="72">
        <f>E9-0.01</f>
        <v>7.0000000000000007E-2</v>
      </c>
      <c r="G9" s="72">
        <f>E9+0.01</f>
        <v>0.09</v>
      </c>
    </row>
    <row r="10" spans="1:30" s="21" customFormat="1" x14ac:dyDescent="0.25">
      <c r="A10" s="65"/>
      <c r="D10" s="21" t="s">
        <v>9</v>
      </c>
      <c r="E10" s="72">
        <f>$E$9</f>
        <v>0.08</v>
      </c>
      <c r="F10" s="72">
        <f t="shared" ref="F10:G10" si="0">$E$9</f>
        <v>0.08</v>
      </c>
      <c r="G10" s="72">
        <f t="shared" si="0"/>
        <v>0.08</v>
      </c>
    </row>
    <row r="12" spans="1:30" ht="63" x14ac:dyDescent="0.25">
      <c r="B12" s="51" t="s">
        <v>136</v>
      </c>
      <c r="C12" s="71" t="s">
        <v>137</v>
      </c>
      <c r="D12" s="71" t="s">
        <v>138</v>
      </c>
      <c r="E12" s="71" t="s">
        <v>143</v>
      </c>
      <c r="F12" s="71" t="s">
        <v>143</v>
      </c>
      <c r="G12" s="71" t="s">
        <v>143</v>
      </c>
      <c r="H12" s="51"/>
      <c r="I12" s="51"/>
      <c r="J12" s="51"/>
      <c r="K12" s="51"/>
    </row>
    <row r="13" spans="1:30" x14ac:dyDescent="0.25">
      <c r="B13" s="51">
        <v>1</v>
      </c>
      <c r="C13" s="51">
        <v>1</v>
      </c>
      <c r="D13" s="73">
        <f>$D$6</f>
        <v>2702256.6753031942</v>
      </c>
      <c r="E13" s="73">
        <f>FV($E$9/2,10-C13,,-D13)</f>
        <v>3846153.846153846</v>
      </c>
      <c r="F13" s="73">
        <f>FV($F$9/2,10-C13,,-D13)</f>
        <v>3682898.4705921127</v>
      </c>
      <c r="G13" s="73">
        <f>FV($G$9/2,10-C13,,-D13)</f>
        <v>4015810.5133200563</v>
      </c>
    </row>
    <row r="14" spans="1:30" x14ac:dyDescent="0.25">
      <c r="B14" s="51"/>
      <c r="C14" s="51">
        <v>2</v>
      </c>
      <c r="D14" s="74">
        <f t="shared" ref="D14:D22" si="1">$D$6</f>
        <v>2702256.6753031942</v>
      </c>
      <c r="E14" s="74">
        <f t="shared" ref="E14:E22" si="2">FV($E$9/2,10-C14,,-D14)</f>
        <v>3698224.8520710054</v>
      </c>
      <c r="F14" s="74">
        <f t="shared" ref="F14:F22" si="3">FV($F$9/2,10-C14,,-D14)</f>
        <v>3558356.0102339261</v>
      </c>
      <c r="G14" s="74">
        <f t="shared" ref="G14:G22" si="4">FV($G$9/2,10-C14,,-D14)</f>
        <v>3842880.8739904845</v>
      </c>
    </row>
    <row r="15" spans="1:30" x14ac:dyDescent="0.25">
      <c r="B15" s="51">
        <v>2</v>
      </c>
      <c r="C15" s="51">
        <v>3</v>
      </c>
      <c r="D15" s="74">
        <f t="shared" si="1"/>
        <v>2702256.6753031942</v>
      </c>
      <c r="E15" s="74">
        <f t="shared" si="2"/>
        <v>3555985.4346836586</v>
      </c>
      <c r="F15" s="74">
        <f t="shared" si="3"/>
        <v>3438025.1306607989</v>
      </c>
      <c r="G15" s="74">
        <f t="shared" si="4"/>
        <v>3677397.9655411346</v>
      </c>
    </row>
    <row r="16" spans="1:30" x14ac:dyDescent="0.25">
      <c r="B16" s="51"/>
      <c r="C16" s="51">
        <v>4</v>
      </c>
      <c r="D16" s="74">
        <f t="shared" si="1"/>
        <v>2702256.6753031942</v>
      </c>
      <c r="E16" s="74">
        <f t="shared" si="2"/>
        <v>3419216.7641189029</v>
      </c>
      <c r="F16" s="74">
        <f t="shared" si="3"/>
        <v>3321763.4112664727</v>
      </c>
      <c r="G16" s="74">
        <f t="shared" si="4"/>
        <v>3519041.115350368</v>
      </c>
    </row>
    <row r="17" spans="1:7" x14ac:dyDescent="0.25">
      <c r="B17" s="51">
        <v>3</v>
      </c>
      <c r="C17" s="51">
        <v>5</v>
      </c>
      <c r="D17" s="74">
        <f t="shared" si="1"/>
        <v>2702256.6753031942</v>
      </c>
      <c r="E17" s="74">
        <f t="shared" si="2"/>
        <v>3287708.4270374067</v>
      </c>
      <c r="F17" s="74">
        <f t="shared" si="3"/>
        <v>3209433.2476004562</v>
      </c>
      <c r="G17" s="74">
        <f t="shared" si="4"/>
        <v>3367503.4596654247</v>
      </c>
    </row>
    <row r="18" spans="1:7" x14ac:dyDescent="0.25">
      <c r="B18" s="51"/>
      <c r="C18" s="51">
        <v>6</v>
      </c>
      <c r="D18" s="74">
        <f t="shared" si="1"/>
        <v>2702256.6753031942</v>
      </c>
      <c r="E18" s="74">
        <f t="shared" si="2"/>
        <v>3161258.102920583</v>
      </c>
      <c r="F18" s="74">
        <f t="shared" si="3"/>
        <v>3100901.688502857</v>
      </c>
      <c r="G18" s="74">
        <f t="shared" si="4"/>
        <v>3222491.3489621286</v>
      </c>
    </row>
    <row r="19" spans="1:7" x14ac:dyDescent="0.25">
      <c r="B19" s="51">
        <v>4</v>
      </c>
      <c r="C19" s="51">
        <v>7</v>
      </c>
      <c r="D19" s="74">
        <f t="shared" si="1"/>
        <v>2702256.6753031942</v>
      </c>
      <c r="E19" s="74">
        <f t="shared" si="2"/>
        <v>3039671.2528082523</v>
      </c>
      <c r="F19" s="74">
        <f t="shared" si="3"/>
        <v>2996040.2787467218</v>
      </c>
      <c r="G19" s="74">
        <f t="shared" si="4"/>
        <v>3083723.7789111286</v>
      </c>
    </row>
    <row r="20" spans="1:7" x14ac:dyDescent="0.25">
      <c r="B20" s="51"/>
      <c r="C20" s="51">
        <v>8</v>
      </c>
      <c r="D20" s="74">
        <f t="shared" si="1"/>
        <v>2702256.6753031942</v>
      </c>
      <c r="E20" s="74">
        <f t="shared" si="2"/>
        <v>2922760.8200079352</v>
      </c>
      <c r="F20" s="74">
        <f t="shared" si="3"/>
        <v>2894724.9070016639</v>
      </c>
      <c r="G20" s="74">
        <f t="shared" si="4"/>
        <v>2950931.8458479703</v>
      </c>
    </row>
    <row r="21" spans="1:7" x14ac:dyDescent="0.25">
      <c r="B21" s="51">
        <v>5</v>
      </c>
      <c r="C21" s="51">
        <v>9</v>
      </c>
      <c r="D21" s="74">
        <f t="shared" si="1"/>
        <v>2702256.6753031942</v>
      </c>
      <c r="E21" s="74">
        <f t="shared" si="2"/>
        <v>2810346.9423153219</v>
      </c>
      <c r="F21" s="74">
        <f t="shared" si="3"/>
        <v>2796835.6589388056</v>
      </c>
      <c r="G21" s="74">
        <f t="shared" si="4"/>
        <v>2823858.2256918377</v>
      </c>
    </row>
    <row r="22" spans="1:7" x14ac:dyDescent="0.25">
      <c r="B22" s="51"/>
      <c r="C22" s="51">
        <v>10</v>
      </c>
      <c r="D22" s="74">
        <f t="shared" si="1"/>
        <v>2702256.6753031942</v>
      </c>
      <c r="E22" s="75">
        <f t="shared" si="2"/>
        <v>2702256.6753031942</v>
      </c>
      <c r="F22" s="75">
        <f t="shared" si="3"/>
        <v>2702256.6753031942</v>
      </c>
      <c r="G22" s="75">
        <f t="shared" si="4"/>
        <v>2702256.6753031942</v>
      </c>
    </row>
    <row r="24" spans="1:7" x14ac:dyDescent="0.25">
      <c r="C24" s="21" t="s">
        <v>140</v>
      </c>
      <c r="E24" s="73">
        <f>SUM(E13:E22)</f>
        <v>32443583.117420107</v>
      </c>
      <c r="F24" s="73">
        <f t="shared" ref="F24:G24" si="5">SUM(F13:F22)</f>
        <v>31701235.478847004</v>
      </c>
      <c r="G24" s="73">
        <f t="shared" si="5"/>
        <v>33205895.802583724</v>
      </c>
    </row>
    <row r="25" spans="1:7" x14ac:dyDescent="0.25">
      <c r="C25" s="21" t="s">
        <v>141</v>
      </c>
      <c r="E25" s="76">
        <f>$D$4</f>
        <v>67556416.882579848</v>
      </c>
      <c r="F25" s="76">
        <f t="shared" ref="F25:G25" si="6">$D$4</f>
        <v>67556416.882579848</v>
      </c>
      <c r="G25" s="76">
        <f t="shared" si="6"/>
        <v>67556416.882579848</v>
      </c>
    </row>
    <row r="26" spans="1:7" x14ac:dyDescent="0.25">
      <c r="C26" s="21" t="s">
        <v>142</v>
      </c>
      <c r="E26" s="70">
        <f>E24+E25</f>
        <v>99999999.999999955</v>
      </c>
      <c r="F26" s="70">
        <f t="shared" ref="F26:G26" si="7">F24+F25</f>
        <v>99257652.36142686</v>
      </c>
      <c r="G26" s="70">
        <f t="shared" si="7"/>
        <v>100762312.68516357</v>
      </c>
    </row>
    <row r="28" spans="1:7" x14ac:dyDescent="0.25">
      <c r="A28" s="65" t="s">
        <v>150</v>
      </c>
      <c r="B28" s="21" t="s">
        <v>158</v>
      </c>
    </row>
    <row r="30" spans="1:7" x14ac:dyDescent="0.25">
      <c r="A30" s="65" t="s">
        <v>152</v>
      </c>
      <c r="B30" s="79" t="s">
        <v>84</v>
      </c>
    </row>
    <row r="31" spans="1:7" x14ac:dyDescent="0.25">
      <c r="B31" s="21" t="s">
        <v>160</v>
      </c>
      <c r="C31" s="80">
        <f>DURATION('Master It!'!E26,'Master It!'!E27,'Master It!'!E28,'Master It!'!E29,'Master It!'!E30)</f>
        <v>2.7556266848176687</v>
      </c>
    </row>
    <row r="32" spans="1:7" x14ac:dyDescent="0.25">
      <c r="B32" s="21" t="s">
        <v>159</v>
      </c>
      <c r="C32" s="80">
        <f>DURATION('Master It!'!F26,'Master It!'!F27,'Master It!'!F28,'Master It!'!F29,'Master It!'!F30)</f>
        <v>5.9937749555451862</v>
      </c>
    </row>
    <row r="34" spans="2:3" x14ac:dyDescent="0.25">
      <c r="B34" s="79" t="s">
        <v>161</v>
      </c>
    </row>
    <row r="35" spans="2:3" x14ac:dyDescent="0.25">
      <c r="B35" s="21" t="s">
        <v>160</v>
      </c>
      <c r="C35" s="81">
        <f>(5-C32)/(C31-C32)</f>
        <v>0.30689606295326122</v>
      </c>
    </row>
    <row r="36" spans="2:3" x14ac:dyDescent="0.25">
      <c r="B36" s="21" t="s">
        <v>159</v>
      </c>
      <c r="C36" s="81">
        <f>1-C35</f>
        <v>0.69310393704673878</v>
      </c>
    </row>
  </sheetData>
  <pageMargins left="0.7" right="0.7" top="0.75" bottom="0.75" header="0.3" footer="0.3"/>
  <ignoredErrors>
    <ignoredError sqref="F1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8</vt:lpstr>
      <vt:lpstr>Section 8.1</vt:lpstr>
      <vt:lpstr>Section 8.3</vt:lpstr>
      <vt:lpstr>Section 8.5</vt:lpstr>
      <vt:lpstr>Yield Curve Data</vt:lpstr>
      <vt:lpstr>HW</vt:lpstr>
      <vt:lpstr>Master It!</vt:lpstr>
      <vt:lpstr>Solution</vt:lpstr>
    </vt:vector>
  </TitlesOfParts>
  <Company>Belmont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Aj Fontana</cp:lastModifiedBy>
  <cp:lastPrinted>2009-02-11T21:25:36Z</cp:lastPrinted>
  <dcterms:created xsi:type="dcterms:W3CDTF">2008-02-06T20:32:32Z</dcterms:created>
  <dcterms:modified xsi:type="dcterms:W3CDTF">2017-02-15T22:50:16Z</dcterms:modified>
</cp:coreProperties>
</file>